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91120 - Stavební úpravy 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'191120 - Stavební úpravy ...'!$C$102:$K$1349</definedName>
    <definedName name="_xlnm.Print_Area" localSheetId="1">'191120 - Stavební úpravy ...'!$C$4:$J$37,'191120 - Stavební úpravy ...'!$C$43:$J$86,'191120 - Stavební úpravy ...'!$C$92:$K$1349</definedName>
    <definedName name="_xlnm.Print_Titles" localSheetId="1">'191120 - Stavební úpravy ...'!$102:$102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1349"/>
  <c r="BG1349"/>
  <c r="BF1349"/>
  <c r="BE1349"/>
  <c r="T1349"/>
  <c r="R1349"/>
  <c r="P1349"/>
  <c r="BK1349"/>
  <c r="J1349"/>
  <c r="BH1349"/>
  <c r="BI1348"/>
  <c r="BG1348"/>
  <c r="BF1348"/>
  <c r="BE1348"/>
  <c r="T1348"/>
  <c r="R1348"/>
  <c r="P1348"/>
  <c r="BK1348"/>
  <c r="J1348"/>
  <c r="BH1348"/>
  <c r="BI1347"/>
  <c r="BG1347"/>
  <c r="BF1347"/>
  <c r="BE1347"/>
  <c r="T1347"/>
  <c r="R1347"/>
  <c r="P1347"/>
  <c r="BK1347"/>
  <c r="J1347"/>
  <c r="BH1347"/>
  <c r="BI1346"/>
  <c r="BG1346"/>
  <c r="BF1346"/>
  <c r="BE1346"/>
  <c r="T1346"/>
  <c r="R1346"/>
  <c r="P1346"/>
  <c r="BK1346"/>
  <c r="J1346"/>
  <c r="BH1346"/>
  <c r="BI1345"/>
  <c r="BG1345"/>
  <c r="BF1345"/>
  <c r="BE1345"/>
  <c r="T1345"/>
  <c r="R1345"/>
  <c r="P1345"/>
  <c r="BK1345"/>
  <c r="J1345"/>
  <c r="BH1345"/>
  <c r="BI1344"/>
  <c r="BG1344"/>
  <c r="BF1344"/>
  <c r="BE1344"/>
  <c r="T1344"/>
  <c r="R1344"/>
  <c r="P1344"/>
  <c r="BK1344"/>
  <c r="J1344"/>
  <c r="BH1344"/>
  <c r="BI1343"/>
  <c r="BG1343"/>
  <c r="BF1343"/>
  <c r="BE1343"/>
  <c r="T1343"/>
  <c r="R1343"/>
  <c r="P1343"/>
  <c r="BK1343"/>
  <c r="J1343"/>
  <c r="BH1343"/>
  <c r="BI1342"/>
  <c r="BG1342"/>
  <c r="BF1342"/>
  <c r="BE1342"/>
  <c r="T1342"/>
  <c r="T1341"/>
  <c r="T1340"/>
  <c r="R1342"/>
  <c r="R1341"/>
  <c r="R1340"/>
  <c r="P1342"/>
  <c r="P1341"/>
  <c r="P1340"/>
  <c r="BK1342"/>
  <c r="BK1341"/>
  <c r="J1341"/>
  <c r="BK1340"/>
  <c r="J1340"/>
  <c r="J1342"/>
  <c r="BH1342"/>
  <c r="J85"/>
  <c r="J84"/>
  <c r="BI1337"/>
  <c r="BG1337"/>
  <c r="BF1337"/>
  <c r="BE1337"/>
  <c r="T1337"/>
  <c r="T1336"/>
  <c r="T1335"/>
  <c r="R1337"/>
  <c r="R1336"/>
  <c r="R1335"/>
  <c r="P1337"/>
  <c r="P1336"/>
  <c r="P1335"/>
  <c r="BK1337"/>
  <c r="BK1336"/>
  <c r="J1336"/>
  <c r="BK1335"/>
  <c r="J1335"/>
  <c r="J1337"/>
  <c r="BH1337"/>
  <c r="J83"/>
  <c r="J82"/>
  <c r="BI1334"/>
  <c r="BG1334"/>
  <c r="BF1334"/>
  <c r="BE1334"/>
  <c r="T1334"/>
  <c r="R1334"/>
  <c r="P1334"/>
  <c r="BK1334"/>
  <c r="J1334"/>
  <c r="BH1334"/>
  <c r="BI1330"/>
  <c r="BG1330"/>
  <c r="BF1330"/>
  <c r="BE1330"/>
  <c r="T1330"/>
  <c r="T1329"/>
  <c r="R1330"/>
  <c r="R1329"/>
  <c r="P1330"/>
  <c r="P1329"/>
  <c r="BK1330"/>
  <c r="BK1329"/>
  <c r="J1329"/>
  <c r="J1330"/>
  <c r="BH1330"/>
  <c r="J81"/>
  <c r="BI1324"/>
  <c r="BG1324"/>
  <c r="BF1324"/>
  <c r="BE1324"/>
  <c r="T1324"/>
  <c r="R1324"/>
  <c r="P1324"/>
  <c r="BK1324"/>
  <c r="J1324"/>
  <c r="BH1324"/>
  <c r="BI1319"/>
  <c r="BG1319"/>
  <c r="BF1319"/>
  <c r="BE1319"/>
  <c r="T1319"/>
  <c r="R1319"/>
  <c r="P1319"/>
  <c r="BK1319"/>
  <c r="J1319"/>
  <c r="BH1319"/>
  <c r="BI1316"/>
  <c r="BG1316"/>
  <c r="BF1316"/>
  <c r="BE1316"/>
  <c r="T1316"/>
  <c r="R1316"/>
  <c r="P1316"/>
  <c r="BK1316"/>
  <c r="J1316"/>
  <c r="BH1316"/>
  <c r="BI1313"/>
  <c r="BG1313"/>
  <c r="BF1313"/>
  <c r="BE1313"/>
  <c r="T1313"/>
  <c r="R1313"/>
  <c r="P1313"/>
  <c r="BK1313"/>
  <c r="J1313"/>
  <c r="BH1313"/>
  <c r="BI1310"/>
  <c r="BG1310"/>
  <c r="BF1310"/>
  <c r="BE1310"/>
  <c r="T1310"/>
  <c r="R1310"/>
  <c r="P1310"/>
  <c r="BK1310"/>
  <c r="J1310"/>
  <c r="BH1310"/>
  <c r="BI1305"/>
  <c r="BG1305"/>
  <c r="BF1305"/>
  <c r="BE1305"/>
  <c r="T1305"/>
  <c r="R1305"/>
  <c r="P1305"/>
  <c r="BK1305"/>
  <c r="J1305"/>
  <c r="BH1305"/>
  <c r="BI1300"/>
  <c r="BG1300"/>
  <c r="BF1300"/>
  <c r="BE1300"/>
  <c r="T1300"/>
  <c r="T1299"/>
  <c r="R1300"/>
  <c r="R1299"/>
  <c r="P1300"/>
  <c r="P1299"/>
  <c r="BK1300"/>
  <c r="BK1299"/>
  <c r="J1299"/>
  <c r="J1300"/>
  <c r="BH1300"/>
  <c r="J80"/>
  <c r="BI1295"/>
  <c r="BG1295"/>
  <c r="BF1295"/>
  <c r="BE1295"/>
  <c r="T1295"/>
  <c r="R1295"/>
  <c r="P1295"/>
  <c r="BK1295"/>
  <c r="J1295"/>
  <c r="BH1295"/>
  <c r="BI1291"/>
  <c r="BG1291"/>
  <c r="BF1291"/>
  <c r="BE1291"/>
  <c r="T1291"/>
  <c r="R1291"/>
  <c r="P1291"/>
  <c r="BK1291"/>
  <c r="J1291"/>
  <c r="BH1291"/>
  <c r="BI1287"/>
  <c r="BG1287"/>
  <c r="BF1287"/>
  <c r="BE1287"/>
  <c r="T1287"/>
  <c r="R1287"/>
  <c r="P1287"/>
  <c r="BK1287"/>
  <c r="J1287"/>
  <c r="BH1287"/>
  <c r="BI1283"/>
  <c r="BG1283"/>
  <c r="BF1283"/>
  <c r="BE1283"/>
  <c r="T1283"/>
  <c r="R1283"/>
  <c r="P1283"/>
  <c r="BK1283"/>
  <c r="J1283"/>
  <c r="BH1283"/>
  <c r="BI1279"/>
  <c r="BG1279"/>
  <c r="BF1279"/>
  <c r="BE1279"/>
  <c r="T1279"/>
  <c r="R1279"/>
  <c r="P1279"/>
  <c r="BK1279"/>
  <c r="J1279"/>
  <c r="BH1279"/>
  <c r="BI1271"/>
  <c r="BG1271"/>
  <c r="BF1271"/>
  <c r="BE1271"/>
  <c r="T1271"/>
  <c r="R1271"/>
  <c r="P1271"/>
  <c r="BK1271"/>
  <c r="J1271"/>
  <c r="BH1271"/>
  <c r="BI1263"/>
  <c r="BG1263"/>
  <c r="BF1263"/>
  <c r="BE1263"/>
  <c r="T1263"/>
  <c r="R1263"/>
  <c r="P1263"/>
  <c r="BK1263"/>
  <c r="J1263"/>
  <c r="BH1263"/>
  <c r="BI1255"/>
  <c r="BG1255"/>
  <c r="BF1255"/>
  <c r="BE1255"/>
  <c r="T1255"/>
  <c r="R1255"/>
  <c r="P1255"/>
  <c r="BK1255"/>
  <c r="J1255"/>
  <c r="BH1255"/>
  <c r="BI1249"/>
  <c r="BG1249"/>
  <c r="BF1249"/>
  <c r="BE1249"/>
  <c r="T1249"/>
  <c r="R1249"/>
  <c r="P1249"/>
  <c r="BK1249"/>
  <c r="J1249"/>
  <c r="BH1249"/>
  <c r="BI1243"/>
  <c r="BG1243"/>
  <c r="BF1243"/>
  <c r="BE1243"/>
  <c r="T1243"/>
  <c r="R1243"/>
  <c r="P1243"/>
  <c r="BK1243"/>
  <c r="J1243"/>
  <c r="BH1243"/>
  <c r="BI1237"/>
  <c r="BG1237"/>
  <c r="BF1237"/>
  <c r="BE1237"/>
  <c r="T1237"/>
  <c r="R1237"/>
  <c r="P1237"/>
  <c r="BK1237"/>
  <c r="J1237"/>
  <c r="BH1237"/>
  <c r="BI1231"/>
  <c r="BG1231"/>
  <c r="BF1231"/>
  <c r="BE1231"/>
  <c r="T1231"/>
  <c r="R1231"/>
  <c r="P1231"/>
  <c r="BK1231"/>
  <c r="J1231"/>
  <c r="BH1231"/>
  <c r="BI1225"/>
  <c r="BG1225"/>
  <c r="BF1225"/>
  <c r="BE1225"/>
  <c r="T1225"/>
  <c r="R1225"/>
  <c r="P1225"/>
  <c r="BK1225"/>
  <c r="J1225"/>
  <c r="BH1225"/>
  <c r="BI1220"/>
  <c r="BG1220"/>
  <c r="BF1220"/>
  <c r="BE1220"/>
  <c r="T1220"/>
  <c r="T1219"/>
  <c r="R1220"/>
  <c r="R1219"/>
  <c r="P1220"/>
  <c r="P1219"/>
  <c r="BK1220"/>
  <c r="BK1219"/>
  <c r="J1219"/>
  <c r="J1220"/>
  <c r="BH1220"/>
  <c r="J79"/>
  <c r="BI1218"/>
  <c r="BG1218"/>
  <c r="BF1218"/>
  <c r="BE1218"/>
  <c r="T1218"/>
  <c r="R1218"/>
  <c r="P1218"/>
  <c r="BK1218"/>
  <c r="J1218"/>
  <c r="BH1218"/>
  <c r="BI1215"/>
  <c r="BG1215"/>
  <c r="BF1215"/>
  <c r="BE1215"/>
  <c r="T1215"/>
  <c r="R1215"/>
  <c r="P1215"/>
  <c r="BK1215"/>
  <c r="J1215"/>
  <c r="BH1215"/>
  <c r="BI1214"/>
  <c r="BG1214"/>
  <c r="BF1214"/>
  <c r="BE1214"/>
  <c r="T1214"/>
  <c r="R1214"/>
  <c r="P1214"/>
  <c r="BK1214"/>
  <c r="J1214"/>
  <c r="BH1214"/>
  <c r="BI1211"/>
  <c r="BG1211"/>
  <c r="BF1211"/>
  <c r="BE1211"/>
  <c r="T1211"/>
  <c r="R1211"/>
  <c r="P1211"/>
  <c r="BK1211"/>
  <c r="J1211"/>
  <c r="BH1211"/>
  <c r="BI1210"/>
  <c r="BG1210"/>
  <c r="BF1210"/>
  <c r="BE1210"/>
  <c r="T1210"/>
  <c r="R1210"/>
  <c r="P1210"/>
  <c r="BK1210"/>
  <c r="J1210"/>
  <c r="BH1210"/>
  <c r="BI1206"/>
  <c r="BG1206"/>
  <c r="BF1206"/>
  <c r="BE1206"/>
  <c r="T1206"/>
  <c r="R1206"/>
  <c r="P1206"/>
  <c r="BK1206"/>
  <c r="J1206"/>
  <c r="BH1206"/>
  <c r="BI1205"/>
  <c r="BG1205"/>
  <c r="BF1205"/>
  <c r="BE1205"/>
  <c r="T1205"/>
  <c r="R1205"/>
  <c r="P1205"/>
  <c r="BK1205"/>
  <c r="J1205"/>
  <c r="BH1205"/>
  <c r="BI1202"/>
  <c r="BG1202"/>
  <c r="BF1202"/>
  <c r="BE1202"/>
  <c r="T1202"/>
  <c r="R1202"/>
  <c r="P1202"/>
  <c r="BK1202"/>
  <c r="J1202"/>
  <c r="BH1202"/>
  <c r="BI1198"/>
  <c r="BG1198"/>
  <c r="BF1198"/>
  <c r="BE1198"/>
  <c r="T1198"/>
  <c r="R1198"/>
  <c r="P1198"/>
  <c r="BK1198"/>
  <c r="J1198"/>
  <c r="BH1198"/>
  <c r="BI1194"/>
  <c r="BG1194"/>
  <c r="BF1194"/>
  <c r="BE1194"/>
  <c r="T1194"/>
  <c r="R1194"/>
  <c r="P1194"/>
  <c r="BK1194"/>
  <c r="J1194"/>
  <c r="BH1194"/>
  <c r="BI1190"/>
  <c r="BG1190"/>
  <c r="BF1190"/>
  <c r="BE1190"/>
  <c r="T1190"/>
  <c r="R1190"/>
  <c r="P1190"/>
  <c r="BK1190"/>
  <c r="J1190"/>
  <c r="BH1190"/>
  <c r="BI1189"/>
  <c r="BG1189"/>
  <c r="BF1189"/>
  <c r="BE1189"/>
  <c r="T1189"/>
  <c r="R1189"/>
  <c r="P1189"/>
  <c r="BK1189"/>
  <c r="J1189"/>
  <c r="BH1189"/>
  <c r="BI1185"/>
  <c r="BG1185"/>
  <c r="BF1185"/>
  <c r="BE1185"/>
  <c r="T1185"/>
  <c r="R1185"/>
  <c r="P1185"/>
  <c r="BK1185"/>
  <c r="J1185"/>
  <c r="BH1185"/>
  <c r="BI1182"/>
  <c r="BG1182"/>
  <c r="BF1182"/>
  <c r="BE1182"/>
  <c r="T1182"/>
  <c r="T1181"/>
  <c r="R1182"/>
  <c r="R1181"/>
  <c r="P1182"/>
  <c r="P1181"/>
  <c r="BK1182"/>
  <c r="BK1181"/>
  <c r="J1181"/>
  <c r="J1182"/>
  <c r="BH1182"/>
  <c r="J78"/>
  <c r="BI1180"/>
  <c r="BG1180"/>
  <c r="BF1180"/>
  <c r="BE1180"/>
  <c r="T1180"/>
  <c r="R1180"/>
  <c r="P1180"/>
  <c r="BK1180"/>
  <c r="J1180"/>
  <c r="BH1180"/>
  <c r="BI1177"/>
  <c r="BG1177"/>
  <c r="BF1177"/>
  <c r="BE1177"/>
  <c r="T1177"/>
  <c r="R1177"/>
  <c r="P1177"/>
  <c r="BK1177"/>
  <c r="J1177"/>
  <c r="BH1177"/>
  <c r="BI1174"/>
  <c r="BG1174"/>
  <c r="BF1174"/>
  <c r="BE1174"/>
  <c r="T1174"/>
  <c r="R1174"/>
  <c r="P1174"/>
  <c r="BK1174"/>
  <c r="J1174"/>
  <c r="BH1174"/>
  <c r="BI1171"/>
  <c r="BG1171"/>
  <c r="BF1171"/>
  <c r="BE1171"/>
  <c r="T1171"/>
  <c r="R1171"/>
  <c r="P1171"/>
  <c r="BK1171"/>
  <c r="J1171"/>
  <c r="BH1171"/>
  <c r="BI1168"/>
  <c r="BG1168"/>
  <c r="BF1168"/>
  <c r="BE1168"/>
  <c r="T1168"/>
  <c r="R1168"/>
  <c r="P1168"/>
  <c r="BK1168"/>
  <c r="J1168"/>
  <c r="BH1168"/>
  <c r="BI1165"/>
  <c r="BG1165"/>
  <c r="BF1165"/>
  <c r="BE1165"/>
  <c r="T1165"/>
  <c r="T1164"/>
  <c r="R1165"/>
  <c r="R1164"/>
  <c r="P1165"/>
  <c r="P1164"/>
  <c r="BK1165"/>
  <c r="BK1164"/>
  <c r="J1164"/>
  <c r="J1165"/>
  <c r="BH1165"/>
  <c r="J77"/>
  <c r="BI1163"/>
  <c r="BG1163"/>
  <c r="BF1163"/>
  <c r="BE1163"/>
  <c r="T1163"/>
  <c r="R1163"/>
  <c r="P1163"/>
  <c r="BK1163"/>
  <c r="J1163"/>
  <c r="BH1163"/>
  <c r="BI1162"/>
  <c r="BG1162"/>
  <c r="BF1162"/>
  <c r="BE1162"/>
  <c r="T1162"/>
  <c r="R1162"/>
  <c r="P1162"/>
  <c r="BK1162"/>
  <c r="J1162"/>
  <c r="BH1162"/>
  <c r="BI1159"/>
  <c r="BG1159"/>
  <c r="BF1159"/>
  <c r="BE1159"/>
  <c r="T1159"/>
  <c r="R1159"/>
  <c r="P1159"/>
  <c r="BK1159"/>
  <c r="J1159"/>
  <c r="BH1159"/>
  <c r="BI1156"/>
  <c r="BG1156"/>
  <c r="BF1156"/>
  <c r="BE1156"/>
  <c r="T1156"/>
  <c r="R1156"/>
  <c r="P1156"/>
  <c r="BK1156"/>
  <c r="J1156"/>
  <c r="BH1156"/>
  <c r="BI1153"/>
  <c r="BG1153"/>
  <c r="BF1153"/>
  <c r="BE1153"/>
  <c r="T1153"/>
  <c r="R1153"/>
  <c r="P1153"/>
  <c r="BK1153"/>
  <c r="J1153"/>
  <c r="BH1153"/>
  <c r="BI1152"/>
  <c r="BG1152"/>
  <c r="BF1152"/>
  <c r="BE1152"/>
  <c r="T1152"/>
  <c r="R1152"/>
  <c r="P1152"/>
  <c r="BK1152"/>
  <c r="J1152"/>
  <c r="BH1152"/>
  <c r="BI1149"/>
  <c r="BG1149"/>
  <c r="BF1149"/>
  <c r="BE1149"/>
  <c r="T1149"/>
  <c r="R1149"/>
  <c r="P1149"/>
  <c r="BK1149"/>
  <c r="J1149"/>
  <c r="BH1149"/>
  <c r="BI1148"/>
  <c r="BG1148"/>
  <c r="BF1148"/>
  <c r="BE1148"/>
  <c r="T1148"/>
  <c r="R1148"/>
  <c r="P1148"/>
  <c r="BK1148"/>
  <c r="J1148"/>
  <c r="BH1148"/>
  <c r="BI1145"/>
  <c r="BG1145"/>
  <c r="BF1145"/>
  <c r="BE1145"/>
  <c r="T1145"/>
  <c r="T1144"/>
  <c r="R1145"/>
  <c r="R1144"/>
  <c r="P1145"/>
  <c r="P1144"/>
  <c r="BK1145"/>
  <c r="BK1144"/>
  <c r="J1144"/>
  <c r="J1145"/>
  <c r="BH1145"/>
  <c r="J76"/>
  <c r="BI1143"/>
  <c r="BG1143"/>
  <c r="BF1143"/>
  <c r="BE1143"/>
  <c r="T1143"/>
  <c r="R1143"/>
  <c r="P1143"/>
  <c r="BK1143"/>
  <c r="J1143"/>
  <c r="BH1143"/>
  <c r="BI1140"/>
  <c r="BG1140"/>
  <c r="BF1140"/>
  <c r="BE1140"/>
  <c r="T1140"/>
  <c r="R1140"/>
  <c r="P1140"/>
  <c r="BK1140"/>
  <c r="J1140"/>
  <c r="BH1140"/>
  <c r="BI1136"/>
  <c r="BG1136"/>
  <c r="BF1136"/>
  <c r="BE1136"/>
  <c r="T1136"/>
  <c r="R1136"/>
  <c r="P1136"/>
  <c r="BK1136"/>
  <c r="J1136"/>
  <c r="BH1136"/>
  <c r="BI1132"/>
  <c r="BG1132"/>
  <c r="BF1132"/>
  <c r="BE1132"/>
  <c r="T1132"/>
  <c r="R1132"/>
  <c r="P1132"/>
  <c r="BK1132"/>
  <c r="J1132"/>
  <c r="BH1132"/>
  <c r="BI1128"/>
  <c r="BG1128"/>
  <c r="BF1128"/>
  <c r="BE1128"/>
  <c r="T1128"/>
  <c r="R1128"/>
  <c r="P1128"/>
  <c r="BK1128"/>
  <c r="J1128"/>
  <c r="BH1128"/>
  <c r="BI1125"/>
  <c r="BG1125"/>
  <c r="BF1125"/>
  <c r="BE1125"/>
  <c r="T1125"/>
  <c r="R1125"/>
  <c r="P1125"/>
  <c r="BK1125"/>
  <c r="J1125"/>
  <c r="BH1125"/>
  <c r="BI1122"/>
  <c r="BG1122"/>
  <c r="BF1122"/>
  <c r="BE1122"/>
  <c r="T1122"/>
  <c r="R1122"/>
  <c r="P1122"/>
  <c r="BK1122"/>
  <c r="J1122"/>
  <c r="BH1122"/>
  <c r="BI1119"/>
  <c r="BG1119"/>
  <c r="BF1119"/>
  <c r="BE1119"/>
  <c r="T1119"/>
  <c r="R1119"/>
  <c r="P1119"/>
  <c r="BK1119"/>
  <c r="J1119"/>
  <c r="BH1119"/>
  <c r="BI1116"/>
  <c r="BG1116"/>
  <c r="BF1116"/>
  <c r="BE1116"/>
  <c r="T1116"/>
  <c r="R1116"/>
  <c r="P1116"/>
  <c r="BK1116"/>
  <c r="J1116"/>
  <c r="BH1116"/>
  <c r="BI1113"/>
  <c r="BG1113"/>
  <c r="BF1113"/>
  <c r="BE1113"/>
  <c r="T1113"/>
  <c r="R1113"/>
  <c r="P1113"/>
  <c r="BK1113"/>
  <c r="J1113"/>
  <c r="BH1113"/>
  <c r="BI1110"/>
  <c r="BG1110"/>
  <c r="BF1110"/>
  <c r="BE1110"/>
  <c r="T1110"/>
  <c r="R1110"/>
  <c r="P1110"/>
  <c r="BK1110"/>
  <c r="J1110"/>
  <c r="BH1110"/>
  <c r="BI1107"/>
  <c r="BG1107"/>
  <c r="BF1107"/>
  <c r="BE1107"/>
  <c r="T1107"/>
  <c r="R1107"/>
  <c r="P1107"/>
  <c r="BK1107"/>
  <c r="J1107"/>
  <c r="BH1107"/>
  <c r="BI1106"/>
  <c r="BG1106"/>
  <c r="BF1106"/>
  <c r="BE1106"/>
  <c r="T1106"/>
  <c r="R1106"/>
  <c r="P1106"/>
  <c r="BK1106"/>
  <c r="J1106"/>
  <c r="BH1106"/>
  <c r="BI1102"/>
  <c r="BG1102"/>
  <c r="BF1102"/>
  <c r="BE1102"/>
  <c r="T1102"/>
  <c r="R1102"/>
  <c r="P1102"/>
  <c r="BK1102"/>
  <c r="J1102"/>
  <c r="BH1102"/>
  <c r="BI1098"/>
  <c r="BG1098"/>
  <c r="BF1098"/>
  <c r="BE1098"/>
  <c r="T1098"/>
  <c r="R1098"/>
  <c r="P1098"/>
  <c r="BK1098"/>
  <c r="J1098"/>
  <c r="BH1098"/>
  <c r="BI1094"/>
  <c r="BG1094"/>
  <c r="BF1094"/>
  <c r="BE1094"/>
  <c r="T1094"/>
  <c r="R1094"/>
  <c r="P1094"/>
  <c r="BK1094"/>
  <c r="J1094"/>
  <c r="BH1094"/>
  <c r="BI1087"/>
  <c r="BG1087"/>
  <c r="BF1087"/>
  <c r="BE1087"/>
  <c r="T1087"/>
  <c r="R1087"/>
  <c r="P1087"/>
  <c r="BK1087"/>
  <c r="J1087"/>
  <c r="BH1087"/>
  <c r="BI1082"/>
  <c r="BG1082"/>
  <c r="BF1082"/>
  <c r="BE1082"/>
  <c r="T1082"/>
  <c r="R1082"/>
  <c r="P1082"/>
  <c r="BK1082"/>
  <c r="J1082"/>
  <c r="BH1082"/>
  <c r="BI1078"/>
  <c r="BG1078"/>
  <c r="BF1078"/>
  <c r="BE1078"/>
  <c r="T1078"/>
  <c r="R1078"/>
  <c r="P1078"/>
  <c r="BK1078"/>
  <c r="J1078"/>
  <c r="BH1078"/>
  <c r="BI1074"/>
  <c r="BG1074"/>
  <c r="BF1074"/>
  <c r="BE1074"/>
  <c r="T1074"/>
  <c r="R1074"/>
  <c r="P1074"/>
  <c r="BK1074"/>
  <c r="J1074"/>
  <c r="BH1074"/>
  <c r="BI1071"/>
  <c r="BG1071"/>
  <c r="BF1071"/>
  <c r="BE1071"/>
  <c r="T1071"/>
  <c r="R1071"/>
  <c r="P1071"/>
  <c r="BK1071"/>
  <c r="J1071"/>
  <c r="BH1071"/>
  <c r="BI1068"/>
  <c r="BG1068"/>
  <c r="BF1068"/>
  <c r="BE1068"/>
  <c r="T1068"/>
  <c r="R1068"/>
  <c r="P1068"/>
  <c r="BK1068"/>
  <c r="J1068"/>
  <c r="BH1068"/>
  <c r="BI1064"/>
  <c r="BG1064"/>
  <c r="BF1064"/>
  <c r="BE1064"/>
  <c r="T1064"/>
  <c r="R1064"/>
  <c r="P1064"/>
  <c r="BK1064"/>
  <c r="J1064"/>
  <c r="BH1064"/>
  <c r="BI1060"/>
  <c r="BG1060"/>
  <c r="BF1060"/>
  <c r="BE1060"/>
  <c r="T1060"/>
  <c r="R1060"/>
  <c r="P1060"/>
  <c r="BK1060"/>
  <c r="J1060"/>
  <c r="BH1060"/>
  <c r="BI1056"/>
  <c r="BG1056"/>
  <c r="BF1056"/>
  <c r="BE1056"/>
  <c r="T1056"/>
  <c r="R1056"/>
  <c r="P1056"/>
  <c r="BK1056"/>
  <c r="J1056"/>
  <c r="BH1056"/>
  <c r="BI1051"/>
  <c r="BG1051"/>
  <c r="BF1051"/>
  <c r="BE1051"/>
  <c r="T1051"/>
  <c r="R1051"/>
  <c r="P1051"/>
  <c r="BK1051"/>
  <c r="J1051"/>
  <c r="BH1051"/>
  <c r="BI1046"/>
  <c r="BG1046"/>
  <c r="BF1046"/>
  <c r="BE1046"/>
  <c r="T1046"/>
  <c r="R1046"/>
  <c r="P1046"/>
  <c r="BK1046"/>
  <c r="J1046"/>
  <c r="BH1046"/>
  <c r="BI1041"/>
  <c r="BG1041"/>
  <c r="BF1041"/>
  <c r="BE1041"/>
  <c r="T1041"/>
  <c r="T1040"/>
  <c r="R1041"/>
  <c r="R1040"/>
  <c r="P1041"/>
  <c r="P1040"/>
  <c r="BK1041"/>
  <c r="BK1040"/>
  <c r="J1040"/>
  <c r="J1041"/>
  <c r="BH1041"/>
  <c r="J75"/>
  <c r="BI1039"/>
  <c r="BG1039"/>
  <c r="BF1039"/>
  <c r="BE1039"/>
  <c r="T1039"/>
  <c r="R1039"/>
  <c r="P1039"/>
  <c r="BK1039"/>
  <c r="J1039"/>
  <c r="BH1039"/>
  <c r="BI1036"/>
  <c r="BG1036"/>
  <c r="BF1036"/>
  <c r="BE1036"/>
  <c r="T1036"/>
  <c r="R1036"/>
  <c r="P1036"/>
  <c r="BK1036"/>
  <c r="J1036"/>
  <c r="BH1036"/>
  <c r="BI1032"/>
  <c r="BG1032"/>
  <c r="BF1032"/>
  <c r="BE1032"/>
  <c r="T1032"/>
  <c r="R1032"/>
  <c r="P1032"/>
  <c r="BK1032"/>
  <c r="J1032"/>
  <c r="BH1032"/>
  <c r="BI1028"/>
  <c r="BG1028"/>
  <c r="BF1028"/>
  <c r="BE1028"/>
  <c r="T1028"/>
  <c r="R1028"/>
  <c r="P1028"/>
  <c r="BK1028"/>
  <c r="J1028"/>
  <c r="BH1028"/>
  <c r="BI1021"/>
  <c r="BG1021"/>
  <c r="BF1021"/>
  <c r="BE1021"/>
  <c r="T1021"/>
  <c r="R1021"/>
  <c r="P1021"/>
  <c r="BK1021"/>
  <c r="J1021"/>
  <c r="BH1021"/>
  <c r="BI1018"/>
  <c r="BG1018"/>
  <c r="BF1018"/>
  <c r="BE1018"/>
  <c r="T1018"/>
  <c r="R1018"/>
  <c r="P1018"/>
  <c r="BK1018"/>
  <c r="J1018"/>
  <c r="BH1018"/>
  <c r="BI1015"/>
  <c r="BG1015"/>
  <c r="BF1015"/>
  <c r="BE1015"/>
  <c r="T1015"/>
  <c r="R1015"/>
  <c r="P1015"/>
  <c r="BK1015"/>
  <c r="J1015"/>
  <c r="BH1015"/>
  <c r="BI1012"/>
  <c r="BG1012"/>
  <c r="BF1012"/>
  <c r="BE1012"/>
  <c r="T1012"/>
  <c r="R1012"/>
  <c r="P1012"/>
  <c r="BK1012"/>
  <c r="J1012"/>
  <c r="BH1012"/>
  <c r="BI1009"/>
  <c r="BG1009"/>
  <c r="BF1009"/>
  <c r="BE1009"/>
  <c r="T1009"/>
  <c r="R1009"/>
  <c r="P1009"/>
  <c r="BK1009"/>
  <c r="J1009"/>
  <c r="BH1009"/>
  <c r="BI1006"/>
  <c r="BG1006"/>
  <c r="BF1006"/>
  <c r="BE1006"/>
  <c r="T1006"/>
  <c r="R1006"/>
  <c r="P1006"/>
  <c r="BK1006"/>
  <c r="J1006"/>
  <c r="BH1006"/>
  <c r="BI1003"/>
  <c r="BG1003"/>
  <c r="BF1003"/>
  <c r="BE1003"/>
  <c r="T1003"/>
  <c r="R1003"/>
  <c r="P1003"/>
  <c r="BK1003"/>
  <c r="J1003"/>
  <c r="BH1003"/>
  <c r="BI994"/>
  <c r="BG994"/>
  <c r="BF994"/>
  <c r="BE994"/>
  <c r="T994"/>
  <c r="R994"/>
  <c r="P994"/>
  <c r="BK994"/>
  <c r="J994"/>
  <c r="BH994"/>
  <c r="BI991"/>
  <c r="BG991"/>
  <c r="BF991"/>
  <c r="BE991"/>
  <c r="T991"/>
  <c r="R991"/>
  <c r="P991"/>
  <c r="BK991"/>
  <c r="J991"/>
  <c r="BH991"/>
  <c r="BI986"/>
  <c r="BG986"/>
  <c r="BF986"/>
  <c r="BE986"/>
  <c r="T986"/>
  <c r="R986"/>
  <c r="P986"/>
  <c r="BK986"/>
  <c r="J986"/>
  <c r="BH986"/>
  <c r="BI983"/>
  <c r="BG983"/>
  <c r="BF983"/>
  <c r="BE983"/>
  <c r="T983"/>
  <c r="R983"/>
  <c r="P983"/>
  <c r="BK983"/>
  <c r="J983"/>
  <c r="BH983"/>
  <c r="BI980"/>
  <c r="BG980"/>
  <c r="BF980"/>
  <c r="BE980"/>
  <c r="T980"/>
  <c r="R980"/>
  <c r="P980"/>
  <c r="BK980"/>
  <c r="J980"/>
  <c r="BH980"/>
  <c r="BI977"/>
  <c r="BG977"/>
  <c r="BF977"/>
  <c r="BE977"/>
  <c r="T977"/>
  <c r="R977"/>
  <c r="P977"/>
  <c r="BK977"/>
  <c r="J977"/>
  <c r="BH977"/>
  <c r="BI971"/>
  <c r="BG971"/>
  <c r="BF971"/>
  <c r="BE971"/>
  <c r="T971"/>
  <c r="R971"/>
  <c r="P971"/>
  <c r="BK971"/>
  <c r="J971"/>
  <c r="BH971"/>
  <c r="BI970"/>
  <c r="BG970"/>
  <c r="BF970"/>
  <c r="BE970"/>
  <c r="T970"/>
  <c r="R970"/>
  <c r="P970"/>
  <c r="BK970"/>
  <c r="J970"/>
  <c r="BH970"/>
  <c r="BI964"/>
  <c r="BG964"/>
  <c r="BF964"/>
  <c r="BE964"/>
  <c r="T964"/>
  <c r="R964"/>
  <c r="P964"/>
  <c r="BK964"/>
  <c r="J964"/>
  <c r="BH964"/>
  <c r="BI961"/>
  <c r="BG961"/>
  <c r="BF961"/>
  <c r="BE961"/>
  <c r="T961"/>
  <c r="R961"/>
  <c r="P961"/>
  <c r="BK961"/>
  <c r="J961"/>
  <c r="BH961"/>
  <c r="BI954"/>
  <c r="BG954"/>
  <c r="BF954"/>
  <c r="BE954"/>
  <c r="T954"/>
  <c r="R954"/>
  <c r="P954"/>
  <c r="BK954"/>
  <c r="J954"/>
  <c r="BH954"/>
  <c r="BI950"/>
  <c r="BG950"/>
  <c r="BF950"/>
  <c r="BE950"/>
  <c r="T950"/>
  <c r="R950"/>
  <c r="P950"/>
  <c r="BK950"/>
  <c r="J950"/>
  <c r="BH950"/>
  <c r="BI947"/>
  <c r="BG947"/>
  <c r="BF947"/>
  <c r="BE947"/>
  <c r="T947"/>
  <c r="R947"/>
  <c r="P947"/>
  <c r="BK947"/>
  <c r="J947"/>
  <c r="BH947"/>
  <c r="BI940"/>
  <c r="BG940"/>
  <c r="BF940"/>
  <c r="BE940"/>
  <c r="T940"/>
  <c r="R940"/>
  <c r="P940"/>
  <c r="BK940"/>
  <c r="J940"/>
  <c r="BH940"/>
  <c r="BI937"/>
  <c r="BG937"/>
  <c r="BF937"/>
  <c r="BE937"/>
  <c r="T937"/>
  <c r="R937"/>
  <c r="P937"/>
  <c r="BK937"/>
  <c r="J937"/>
  <c r="BH937"/>
  <c r="BI934"/>
  <c r="BG934"/>
  <c r="BF934"/>
  <c r="BE934"/>
  <c r="T934"/>
  <c r="R934"/>
  <c r="P934"/>
  <c r="BK934"/>
  <c r="J934"/>
  <c r="BH934"/>
  <c r="BI926"/>
  <c r="BG926"/>
  <c r="BF926"/>
  <c r="BE926"/>
  <c r="T926"/>
  <c r="R926"/>
  <c r="P926"/>
  <c r="BK926"/>
  <c r="J926"/>
  <c r="BH926"/>
  <c r="BI925"/>
  <c r="BG925"/>
  <c r="BF925"/>
  <c r="BE925"/>
  <c r="T925"/>
  <c r="R925"/>
  <c r="P925"/>
  <c r="BK925"/>
  <c r="J925"/>
  <c r="BH925"/>
  <c r="BI921"/>
  <c r="BG921"/>
  <c r="BF921"/>
  <c r="BE921"/>
  <c r="T921"/>
  <c r="T920"/>
  <c r="R921"/>
  <c r="R920"/>
  <c r="P921"/>
  <c r="P920"/>
  <c r="BK921"/>
  <c r="BK920"/>
  <c r="J920"/>
  <c r="J921"/>
  <c r="BH921"/>
  <c r="J74"/>
  <c r="BI919"/>
  <c r="BG919"/>
  <c r="BF919"/>
  <c r="BE919"/>
  <c r="T919"/>
  <c r="R919"/>
  <c r="P919"/>
  <c r="BK919"/>
  <c r="J919"/>
  <c r="BH919"/>
  <c r="BI916"/>
  <c r="BG916"/>
  <c r="BF916"/>
  <c r="BE916"/>
  <c r="T916"/>
  <c r="R916"/>
  <c r="P916"/>
  <c r="BK916"/>
  <c r="J916"/>
  <c r="BH916"/>
  <c r="BI913"/>
  <c r="BG913"/>
  <c r="BF913"/>
  <c r="BE913"/>
  <c r="T913"/>
  <c r="R913"/>
  <c r="P913"/>
  <c r="BK913"/>
  <c r="J913"/>
  <c r="BH913"/>
  <c r="BI906"/>
  <c r="BG906"/>
  <c r="BF906"/>
  <c r="BE906"/>
  <c r="T906"/>
  <c r="R906"/>
  <c r="P906"/>
  <c r="BK906"/>
  <c r="J906"/>
  <c r="BH906"/>
  <c r="BI903"/>
  <c r="BG903"/>
  <c r="BF903"/>
  <c r="BE903"/>
  <c r="T903"/>
  <c r="R903"/>
  <c r="P903"/>
  <c r="BK903"/>
  <c r="J903"/>
  <c r="BH903"/>
  <c r="BI899"/>
  <c r="BG899"/>
  <c r="BF899"/>
  <c r="BE899"/>
  <c r="T899"/>
  <c r="R899"/>
  <c r="P899"/>
  <c r="BK899"/>
  <c r="J899"/>
  <c r="BH899"/>
  <c r="BI896"/>
  <c r="BG896"/>
  <c r="BF896"/>
  <c r="BE896"/>
  <c r="T896"/>
  <c r="R896"/>
  <c r="P896"/>
  <c r="BK896"/>
  <c r="J896"/>
  <c r="BH896"/>
  <c r="BI893"/>
  <c r="BG893"/>
  <c r="BF893"/>
  <c r="BE893"/>
  <c r="T893"/>
  <c r="R893"/>
  <c r="P893"/>
  <c r="BK893"/>
  <c r="J893"/>
  <c r="BH893"/>
  <c r="BI885"/>
  <c r="BG885"/>
  <c r="BF885"/>
  <c r="BE885"/>
  <c r="T885"/>
  <c r="R885"/>
  <c r="P885"/>
  <c r="BK885"/>
  <c r="J885"/>
  <c r="BH885"/>
  <c r="BI882"/>
  <c r="BG882"/>
  <c r="BF882"/>
  <c r="BE882"/>
  <c r="T882"/>
  <c r="T881"/>
  <c r="R882"/>
  <c r="R881"/>
  <c r="P882"/>
  <c r="P881"/>
  <c r="BK882"/>
  <c r="BK881"/>
  <c r="J881"/>
  <c r="J882"/>
  <c r="BH882"/>
  <c r="J73"/>
  <c r="BI880"/>
  <c r="BG880"/>
  <c r="BF880"/>
  <c r="BE880"/>
  <c r="T880"/>
  <c r="R880"/>
  <c r="P880"/>
  <c r="BK880"/>
  <c r="J880"/>
  <c r="BH880"/>
  <c r="BI877"/>
  <c r="BG877"/>
  <c r="BF877"/>
  <c r="BE877"/>
  <c r="T877"/>
  <c r="T876"/>
  <c r="R877"/>
  <c r="R876"/>
  <c r="P877"/>
  <c r="P876"/>
  <c r="BK877"/>
  <c r="BK876"/>
  <c r="J876"/>
  <c r="J877"/>
  <c r="BH877"/>
  <c r="J72"/>
  <c r="BI875"/>
  <c r="BG875"/>
  <c r="BF875"/>
  <c r="BE875"/>
  <c r="T875"/>
  <c r="R875"/>
  <c r="P875"/>
  <c r="BK875"/>
  <c r="J875"/>
  <c r="BH875"/>
  <c r="BI872"/>
  <c r="BG872"/>
  <c r="BF872"/>
  <c r="BE872"/>
  <c r="T872"/>
  <c r="R872"/>
  <c r="P872"/>
  <c r="BK872"/>
  <c r="J872"/>
  <c r="BH872"/>
  <c r="BI869"/>
  <c r="BG869"/>
  <c r="BF869"/>
  <c r="BE869"/>
  <c r="T869"/>
  <c r="R869"/>
  <c r="P869"/>
  <c r="BK869"/>
  <c r="J869"/>
  <c r="BH869"/>
  <c r="BI866"/>
  <c r="BG866"/>
  <c r="BF866"/>
  <c r="BE866"/>
  <c r="T866"/>
  <c r="R866"/>
  <c r="P866"/>
  <c r="BK866"/>
  <c r="J866"/>
  <c r="BH866"/>
  <c r="BI863"/>
  <c r="BG863"/>
  <c r="BF863"/>
  <c r="BE863"/>
  <c r="T863"/>
  <c r="R863"/>
  <c r="P863"/>
  <c r="BK863"/>
  <c r="J863"/>
  <c r="BH863"/>
  <c r="BI862"/>
  <c r="BG862"/>
  <c r="BF862"/>
  <c r="BE862"/>
  <c r="T862"/>
  <c r="R862"/>
  <c r="P862"/>
  <c r="BK862"/>
  <c r="J862"/>
  <c r="BH862"/>
  <c r="BI859"/>
  <c r="BG859"/>
  <c r="BF859"/>
  <c r="BE859"/>
  <c r="T859"/>
  <c r="T858"/>
  <c r="R859"/>
  <c r="R858"/>
  <c r="P859"/>
  <c r="P858"/>
  <c r="BK859"/>
  <c r="BK858"/>
  <c r="J858"/>
  <c r="J859"/>
  <c r="BH859"/>
  <c r="J71"/>
  <c r="BI855"/>
  <c r="BG855"/>
  <c r="BF855"/>
  <c r="BE855"/>
  <c r="T855"/>
  <c r="R855"/>
  <c r="P855"/>
  <c r="BK855"/>
  <c r="J855"/>
  <c r="BH855"/>
  <c r="BI852"/>
  <c r="BG852"/>
  <c r="BF852"/>
  <c r="BE852"/>
  <c r="T852"/>
  <c r="R852"/>
  <c r="P852"/>
  <c r="BK852"/>
  <c r="J852"/>
  <c r="BH852"/>
  <c r="BI849"/>
  <c r="BG849"/>
  <c r="BF849"/>
  <c r="BE849"/>
  <c r="T849"/>
  <c r="R849"/>
  <c r="P849"/>
  <c r="BK849"/>
  <c r="J849"/>
  <c r="BH849"/>
  <c r="BI846"/>
  <c r="BG846"/>
  <c r="BF846"/>
  <c r="BE846"/>
  <c r="T846"/>
  <c r="R846"/>
  <c r="P846"/>
  <c r="BK846"/>
  <c r="J846"/>
  <c r="BH846"/>
  <c r="BI843"/>
  <c r="BG843"/>
  <c r="BF843"/>
  <c r="BE843"/>
  <c r="T843"/>
  <c r="R843"/>
  <c r="P843"/>
  <c r="BK843"/>
  <c r="J843"/>
  <c r="BH843"/>
  <c r="BI838"/>
  <c r="BG838"/>
  <c r="BF838"/>
  <c r="BE838"/>
  <c r="T838"/>
  <c r="R838"/>
  <c r="P838"/>
  <c r="BK838"/>
  <c r="J838"/>
  <c r="BH838"/>
  <c r="BI830"/>
  <c r="BG830"/>
  <c r="BF830"/>
  <c r="BE830"/>
  <c r="T830"/>
  <c r="R830"/>
  <c r="P830"/>
  <c r="BK830"/>
  <c r="J830"/>
  <c r="BH830"/>
  <c r="BI829"/>
  <c r="BG829"/>
  <c r="BF829"/>
  <c r="BE829"/>
  <c r="T829"/>
  <c r="R829"/>
  <c r="P829"/>
  <c r="BK829"/>
  <c r="J829"/>
  <c r="BH829"/>
  <c r="BI826"/>
  <c r="BG826"/>
  <c r="BF826"/>
  <c r="BE826"/>
  <c r="T826"/>
  <c r="R826"/>
  <c r="P826"/>
  <c r="BK826"/>
  <c r="J826"/>
  <c r="BH826"/>
  <c r="BI825"/>
  <c r="BG825"/>
  <c r="BF825"/>
  <c r="BE825"/>
  <c r="T825"/>
  <c r="R825"/>
  <c r="P825"/>
  <c r="BK825"/>
  <c r="J825"/>
  <c r="BH825"/>
  <c r="BI822"/>
  <c r="BG822"/>
  <c r="BF822"/>
  <c r="BE822"/>
  <c r="T822"/>
  <c r="R822"/>
  <c r="P822"/>
  <c r="BK822"/>
  <c r="J822"/>
  <c r="BH822"/>
  <c r="BI819"/>
  <c r="BG819"/>
  <c r="BF819"/>
  <c r="BE819"/>
  <c r="T819"/>
  <c r="R819"/>
  <c r="P819"/>
  <c r="BK819"/>
  <c r="J819"/>
  <c r="BH819"/>
  <c r="BI818"/>
  <c r="BG818"/>
  <c r="BF818"/>
  <c r="BE818"/>
  <c r="T818"/>
  <c r="R818"/>
  <c r="P818"/>
  <c r="BK818"/>
  <c r="J818"/>
  <c r="BH818"/>
  <c r="BI813"/>
  <c r="BG813"/>
  <c r="BF813"/>
  <c r="BE813"/>
  <c r="T813"/>
  <c r="R813"/>
  <c r="P813"/>
  <c r="BK813"/>
  <c r="J813"/>
  <c r="BH813"/>
  <c r="BI810"/>
  <c r="BG810"/>
  <c r="BF810"/>
  <c r="BE810"/>
  <c r="T810"/>
  <c r="R810"/>
  <c r="P810"/>
  <c r="BK810"/>
  <c r="J810"/>
  <c r="BH810"/>
  <c r="BI807"/>
  <c r="BG807"/>
  <c r="BF807"/>
  <c r="BE807"/>
  <c r="T807"/>
  <c r="R807"/>
  <c r="P807"/>
  <c r="BK807"/>
  <c r="J807"/>
  <c r="BH807"/>
  <c r="BI804"/>
  <c r="BG804"/>
  <c r="BF804"/>
  <c r="BE804"/>
  <c r="T804"/>
  <c r="R804"/>
  <c r="P804"/>
  <c r="BK804"/>
  <c r="J804"/>
  <c r="BH804"/>
  <c r="BI801"/>
  <c r="BG801"/>
  <c r="BF801"/>
  <c r="BE801"/>
  <c r="T801"/>
  <c r="R801"/>
  <c r="P801"/>
  <c r="BK801"/>
  <c r="J801"/>
  <c r="BH801"/>
  <c r="BI798"/>
  <c r="BG798"/>
  <c r="BF798"/>
  <c r="BE798"/>
  <c r="T798"/>
  <c r="R798"/>
  <c r="P798"/>
  <c r="BK798"/>
  <c r="J798"/>
  <c r="BH798"/>
  <c r="BI795"/>
  <c r="BG795"/>
  <c r="BF795"/>
  <c r="BE795"/>
  <c r="T795"/>
  <c r="T794"/>
  <c r="R795"/>
  <c r="R794"/>
  <c r="P795"/>
  <c r="P794"/>
  <c r="BK795"/>
  <c r="BK794"/>
  <c r="J794"/>
  <c r="J795"/>
  <c r="BH795"/>
  <c r="J70"/>
  <c r="BI791"/>
  <c r="BG791"/>
  <c r="BF791"/>
  <c r="BE791"/>
  <c r="T791"/>
  <c r="R791"/>
  <c r="P791"/>
  <c r="BK791"/>
  <c r="J791"/>
  <c r="BH791"/>
  <c r="BI788"/>
  <c r="BG788"/>
  <c r="BF788"/>
  <c r="BE788"/>
  <c r="T788"/>
  <c r="R788"/>
  <c r="P788"/>
  <c r="BK788"/>
  <c r="J788"/>
  <c r="BH788"/>
  <c r="BI784"/>
  <c r="BG784"/>
  <c r="BF784"/>
  <c r="BE784"/>
  <c r="T784"/>
  <c r="R784"/>
  <c r="P784"/>
  <c r="BK784"/>
  <c r="J784"/>
  <c r="BH784"/>
  <c r="BI781"/>
  <c r="BG781"/>
  <c r="BF781"/>
  <c r="BE781"/>
  <c r="T781"/>
  <c r="R781"/>
  <c r="P781"/>
  <c r="BK781"/>
  <c r="J781"/>
  <c r="BH781"/>
  <c r="BI778"/>
  <c r="BG778"/>
  <c r="BF778"/>
  <c r="BE778"/>
  <c r="T778"/>
  <c r="R778"/>
  <c r="P778"/>
  <c r="BK778"/>
  <c r="J778"/>
  <c r="BH778"/>
  <c r="BI775"/>
  <c r="BG775"/>
  <c r="BF775"/>
  <c r="BE775"/>
  <c r="T775"/>
  <c r="T774"/>
  <c r="R775"/>
  <c r="R774"/>
  <c r="P775"/>
  <c r="P774"/>
  <c r="BK775"/>
  <c r="BK774"/>
  <c r="J774"/>
  <c r="J775"/>
  <c r="BH775"/>
  <c r="J69"/>
  <c r="BI773"/>
  <c r="BG773"/>
  <c r="BF773"/>
  <c r="BE773"/>
  <c r="T773"/>
  <c r="R773"/>
  <c r="P773"/>
  <c r="BK773"/>
  <c r="J773"/>
  <c r="BH773"/>
  <c r="BI772"/>
  <c r="BG772"/>
  <c r="BF772"/>
  <c r="BE772"/>
  <c r="T772"/>
  <c r="R772"/>
  <c r="P772"/>
  <c r="BK772"/>
  <c r="J772"/>
  <c r="BH772"/>
  <c r="BI768"/>
  <c r="BG768"/>
  <c r="BF768"/>
  <c r="BE768"/>
  <c r="T768"/>
  <c r="R768"/>
  <c r="P768"/>
  <c r="BK768"/>
  <c r="J768"/>
  <c r="BH768"/>
  <c r="BI767"/>
  <c r="BG767"/>
  <c r="BF767"/>
  <c r="BE767"/>
  <c r="T767"/>
  <c r="R767"/>
  <c r="P767"/>
  <c r="BK767"/>
  <c r="J767"/>
  <c r="BH767"/>
  <c r="BI763"/>
  <c r="BG763"/>
  <c r="BF763"/>
  <c r="BE763"/>
  <c r="T763"/>
  <c r="R763"/>
  <c r="P763"/>
  <c r="BK763"/>
  <c r="J763"/>
  <c r="BH763"/>
  <c r="BI760"/>
  <c r="BG760"/>
  <c r="BF760"/>
  <c r="BE760"/>
  <c r="T760"/>
  <c r="R760"/>
  <c r="P760"/>
  <c r="BK760"/>
  <c r="J760"/>
  <c r="BH760"/>
  <c r="BI756"/>
  <c r="BG756"/>
  <c r="BF756"/>
  <c r="BE756"/>
  <c r="T756"/>
  <c r="R756"/>
  <c r="P756"/>
  <c r="BK756"/>
  <c r="J756"/>
  <c r="BH756"/>
  <c r="BI755"/>
  <c r="BG755"/>
  <c r="BF755"/>
  <c r="BE755"/>
  <c r="T755"/>
  <c r="R755"/>
  <c r="P755"/>
  <c r="BK755"/>
  <c r="J755"/>
  <c r="BH755"/>
  <c r="BI754"/>
  <c r="BG754"/>
  <c r="BF754"/>
  <c r="BE754"/>
  <c r="T754"/>
  <c r="R754"/>
  <c r="P754"/>
  <c r="BK754"/>
  <c r="J754"/>
  <c r="BH754"/>
  <c r="BI750"/>
  <c r="BG750"/>
  <c r="BF750"/>
  <c r="BE750"/>
  <c r="T750"/>
  <c r="R750"/>
  <c r="P750"/>
  <c r="BK750"/>
  <c r="J750"/>
  <c r="BH750"/>
  <c r="BI749"/>
  <c r="BG749"/>
  <c r="BF749"/>
  <c r="BE749"/>
  <c r="T749"/>
  <c r="R749"/>
  <c r="P749"/>
  <c r="BK749"/>
  <c r="J749"/>
  <c r="BH749"/>
  <c r="BI748"/>
  <c r="BG748"/>
  <c r="BF748"/>
  <c r="BE748"/>
  <c r="T748"/>
  <c r="R748"/>
  <c r="P748"/>
  <c r="BK748"/>
  <c r="J748"/>
  <c r="BH748"/>
  <c r="BI734"/>
  <c r="BG734"/>
  <c r="BF734"/>
  <c r="BE734"/>
  <c r="T734"/>
  <c r="R734"/>
  <c r="P734"/>
  <c r="BK734"/>
  <c r="J734"/>
  <c r="BH734"/>
  <c r="BI733"/>
  <c r="BG733"/>
  <c r="BF733"/>
  <c r="BE733"/>
  <c r="T733"/>
  <c r="R733"/>
  <c r="P733"/>
  <c r="BK733"/>
  <c r="J733"/>
  <c r="BH733"/>
  <c r="BI730"/>
  <c r="BG730"/>
  <c r="BF730"/>
  <c r="BE730"/>
  <c r="T730"/>
  <c r="T729"/>
  <c r="R730"/>
  <c r="R729"/>
  <c r="P730"/>
  <c r="P729"/>
  <c r="BK730"/>
  <c r="BK729"/>
  <c r="J729"/>
  <c r="J730"/>
  <c r="BH730"/>
  <c r="J68"/>
  <c r="BI728"/>
  <c r="BG728"/>
  <c r="BF728"/>
  <c r="BE728"/>
  <c r="T728"/>
  <c r="R728"/>
  <c r="P728"/>
  <c r="BK728"/>
  <c r="J728"/>
  <c r="BH728"/>
  <c r="BI727"/>
  <c r="BG727"/>
  <c r="BF727"/>
  <c r="BE727"/>
  <c r="T727"/>
  <c r="R727"/>
  <c r="P727"/>
  <c r="BK727"/>
  <c r="J727"/>
  <c r="BH727"/>
  <c r="BI723"/>
  <c r="BG723"/>
  <c r="BF723"/>
  <c r="BE723"/>
  <c r="T723"/>
  <c r="R723"/>
  <c r="P723"/>
  <c r="BK723"/>
  <c r="J723"/>
  <c r="BH723"/>
  <c r="BI720"/>
  <c r="BG720"/>
  <c r="BF720"/>
  <c r="BE720"/>
  <c r="T720"/>
  <c r="R720"/>
  <c r="P720"/>
  <c r="BK720"/>
  <c r="J720"/>
  <c r="BH720"/>
  <c r="BI717"/>
  <c r="BG717"/>
  <c r="BF717"/>
  <c r="BE717"/>
  <c r="T717"/>
  <c r="R717"/>
  <c r="P717"/>
  <c r="BK717"/>
  <c r="J717"/>
  <c r="BH717"/>
  <c r="BI713"/>
  <c r="BG713"/>
  <c r="BF713"/>
  <c r="BE713"/>
  <c r="T713"/>
  <c r="R713"/>
  <c r="P713"/>
  <c r="BK713"/>
  <c r="J713"/>
  <c r="BH713"/>
  <c r="BI709"/>
  <c r="BG709"/>
  <c r="BF709"/>
  <c r="BE709"/>
  <c r="T709"/>
  <c r="R709"/>
  <c r="P709"/>
  <c r="BK709"/>
  <c r="J709"/>
  <c r="BH709"/>
  <c r="BI706"/>
  <c r="BG706"/>
  <c r="BF706"/>
  <c r="BE706"/>
  <c r="T706"/>
  <c r="R706"/>
  <c r="P706"/>
  <c r="BK706"/>
  <c r="J706"/>
  <c r="BH706"/>
  <c r="BI703"/>
  <c r="BG703"/>
  <c r="BF703"/>
  <c r="BE703"/>
  <c r="T703"/>
  <c r="R703"/>
  <c r="P703"/>
  <c r="BK703"/>
  <c r="J703"/>
  <c r="BH703"/>
  <c r="BI700"/>
  <c r="BG700"/>
  <c r="BF700"/>
  <c r="BE700"/>
  <c r="T700"/>
  <c r="R700"/>
  <c r="P700"/>
  <c r="BK700"/>
  <c r="J700"/>
  <c r="BH700"/>
  <c r="BI697"/>
  <c r="BG697"/>
  <c r="BF697"/>
  <c r="BE697"/>
  <c r="T697"/>
  <c r="R697"/>
  <c r="P697"/>
  <c r="BK697"/>
  <c r="J697"/>
  <c r="BH697"/>
  <c r="BI694"/>
  <c r="BG694"/>
  <c r="BF694"/>
  <c r="BE694"/>
  <c r="T694"/>
  <c r="R694"/>
  <c r="P694"/>
  <c r="BK694"/>
  <c r="J694"/>
  <c r="BH694"/>
  <c r="BI691"/>
  <c r="BG691"/>
  <c r="BF691"/>
  <c r="BE691"/>
  <c r="T691"/>
  <c r="R691"/>
  <c r="P691"/>
  <c r="BK691"/>
  <c r="J691"/>
  <c r="BH691"/>
  <c r="BI690"/>
  <c r="BG690"/>
  <c r="BF690"/>
  <c r="BE690"/>
  <c r="T690"/>
  <c r="R690"/>
  <c r="P690"/>
  <c r="BK690"/>
  <c r="J690"/>
  <c r="BH690"/>
  <c r="BI686"/>
  <c r="BG686"/>
  <c r="BF686"/>
  <c r="BE686"/>
  <c r="T686"/>
  <c r="R686"/>
  <c r="P686"/>
  <c r="BK686"/>
  <c r="J686"/>
  <c r="BH686"/>
  <c r="BI685"/>
  <c r="BG685"/>
  <c r="BF685"/>
  <c r="BE685"/>
  <c r="T685"/>
  <c r="R685"/>
  <c r="P685"/>
  <c r="BK685"/>
  <c r="J685"/>
  <c r="BH685"/>
  <c r="BI681"/>
  <c r="BG681"/>
  <c r="BF681"/>
  <c r="BE681"/>
  <c r="T681"/>
  <c r="R681"/>
  <c r="P681"/>
  <c r="BK681"/>
  <c r="J681"/>
  <c r="BH681"/>
  <c r="BI678"/>
  <c r="BG678"/>
  <c r="BF678"/>
  <c r="BE678"/>
  <c r="T678"/>
  <c r="R678"/>
  <c r="P678"/>
  <c r="BK678"/>
  <c r="J678"/>
  <c r="BH678"/>
  <c r="BI674"/>
  <c r="BG674"/>
  <c r="BF674"/>
  <c r="BE674"/>
  <c r="T674"/>
  <c r="R674"/>
  <c r="P674"/>
  <c r="BK674"/>
  <c r="J674"/>
  <c r="BH674"/>
  <c r="BI670"/>
  <c r="BG670"/>
  <c r="BF670"/>
  <c r="BE670"/>
  <c r="T670"/>
  <c r="R670"/>
  <c r="P670"/>
  <c r="BK670"/>
  <c r="J670"/>
  <c r="BH670"/>
  <c r="BI666"/>
  <c r="BG666"/>
  <c r="BF666"/>
  <c r="BE666"/>
  <c r="T666"/>
  <c r="T665"/>
  <c r="R666"/>
  <c r="R665"/>
  <c r="P666"/>
  <c r="P665"/>
  <c r="BK666"/>
  <c r="BK665"/>
  <c r="J665"/>
  <c r="J666"/>
  <c r="BH666"/>
  <c r="J67"/>
  <c r="BI664"/>
  <c r="BG664"/>
  <c r="BF664"/>
  <c r="BE664"/>
  <c r="T664"/>
  <c r="R664"/>
  <c r="P664"/>
  <c r="BK664"/>
  <c r="J664"/>
  <c r="BH664"/>
  <c r="BI658"/>
  <c r="BG658"/>
  <c r="BF658"/>
  <c r="BE658"/>
  <c r="T658"/>
  <c r="T657"/>
  <c r="T656"/>
  <c r="R658"/>
  <c r="R657"/>
  <c r="R656"/>
  <c r="P658"/>
  <c r="P657"/>
  <c r="P656"/>
  <c r="BK658"/>
  <c r="BK657"/>
  <c r="J657"/>
  <c r="BK656"/>
  <c r="J656"/>
  <c r="J658"/>
  <c r="BH658"/>
  <c r="J66"/>
  <c r="J65"/>
  <c r="BI653"/>
  <c r="BG653"/>
  <c r="BF653"/>
  <c r="BE653"/>
  <c r="T653"/>
  <c r="R653"/>
  <c r="P653"/>
  <c r="BK653"/>
  <c r="J653"/>
  <c r="BH653"/>
  <c r="BI650"/>
  <c r="BG650"/>
  <c r="BF650"/>
  <c r="BE650"/>
  <c r="T650"/>
  <c r="R650"/>
  <c r="P650"/>
  <c r="BK650"/>
  <c r="J650"/>
  <c r="BH650"/>
  <c r="BI647"/>
  <c r="BG647"/>
  <c r="BF647"/>
  <c r="BE647"/>
  <c r="T647"/>
  <c r="R647"/>
  <c r="P647"/>
  <c r="BK647"/>
  <c r="J647"/>
  <c r="BH647"/>
  <c r="BI644"/>
  <c r="BG644"/>
  <c r="BF644"/>
  <c r="BE644"/>
  <c r="T644"/>
  <c r="R644"/>
  <c r="P644"/>
  <c r="BK644"/>
  <c r="J644"/>
  <c r="BH644"/>
  <c r="BI643"/>
  <c r="BG643"/>
  <c r="BF643"/>
  <c r="BE643"/>
  <c r="T643"/>
  <c r="R643"/>
  <c r="P643"/>
  <c r="BK643"/>
  <c r="J643"/>
  <c r="BH643"/>
  <c r="BI642"/>
  <c r="BG642"/>
  <c r="BF642"/>
  <c r="BE642"/>
  <c r="T642"/>
  <c r="T641"/>
  <c r="R642"/>
  <c r="R641"/>
  <c r="P642"/>
  <c r="P641"/>
  <c r="BK642"/>
  <c r="BK641"/>
  <c r="J641"/>
  <c r="J642"/>
  <c r="BH642"/>
  <c r="J64"/>
  <c r="BI640"/>
  <c r="BG640"/>
  <c r="BF640"/>
  <c r="BE640"/>
  <c r="T640"/>
  <c r="T639"/>
  <c r="R640"/>
  <c r="R639"/>
  <c r="P640"/>
  <c r="P639"/>
  <c r="BK640"/>
  <c r="BK639"/>
  <c r="J639"/>
  <c r="J640"/>
  <c r="BH640"/>
  <c r="J63"/>
  <c r="BI633"/>
  <c r="BG633"/>
  <c r="BF633"/>
  <c r="BE633"/>
  <c r="T633"/>
  <c r="R633"/>
  <c r="P633"/>
  <c r="BK633"/>
  <c r="J633"/>
  <c r="BH633"/>
  <c r="BI619"/>
  <c r="BG619"/>
  <c r="BF619"/>
  <c r="BE619"/>
  <c r="T619"/>
  <c r="R619"/>
  <c r="P619"/>
  <c r="BK619"/>
  <c r="J619"/>
  <c r="BH619"/>
  <c r="BI615"/>
  <c r="BG615"/>
  <c r="BF615"/>
  <c r="BE615"/>
  <c r="T615"/>
  <c r="R615"/>
  <c r="P615"/>
  <c r="BK615"/>
  <c r="J615"/>
  <c r="BH615"/>
  <c r="BI612"/>
  <c r="BG612"/>
  <c r="BF612"/>
  <c r="BE612"/>
  <c r="T612"/>
  <c r="R612"/>
  <c r="P612"/>
  <c r="BK612"/>
  <c r="J612"/>
  <c r="BH612"/>
  <c r="BI609"/>
  <c r="BG609"/>
  <c r="BF609"/>
  <c r="BE609"/>
  <c r="T609"/>
  <c r="R609"/>
  <c r="P609"/>
  <c r="BK609"/>
  <c r="J609"/>
  <c r="BH609"/>
  <c r="BI606"/>
  <c r="BG606"/>
  <c r="BF606"/>
  <c r="BE606"/>
  <c r="T606"/>
  <c r="R606"/>
  <c r="P606"/>
  <c r="BK606"/>
  <c r="J606"/>
  <c r="BH606"/>
  <c r="BI603"/>
  <c r="BG603"/>
  <c r="BF603"/>
  <c r="BE603"/>
  <c r="T603"/>
  <c r="R603"/>
  <c r="P603"/>
  <c r="BK603"/>
  <c r="J603"/>
  <c r="BH603"/>
  <c r="BI600"/>
  <c r="BG600"/>
  <c r="BF600"/>
  <c r="BE600"/>
  <c r="T600"/>
  <c r="R600"/>
  <c r="P600"/>
  <c r="BK600"/>
  <c r="J600"/>
  <c r="BH600"/>
  <c r="BI594"/>
  <c r="BG594"/>
  <c r="BF594"/>
  <c r="BE594"/>
  <c r="T594"/>
  <c r="R594"/>
  <c r="P594"/>
  <c r="BK594"/>
  <c r="J594"/>
  <c r="BH594"/>
  <c r="BI589"/>
  <c r="BG589"/>
  <c r="BF589"/>
  <c r="BE589"/>
  <c r="T589"/>
  <c r="R589"/>
  <c r="P589"/>
  <c r="BK589"/>
  <c r="J589"/>
  <c r="BH589"/>
  <c r="BI586"/>
  <c r="BG586"/>
  <c r="BF586"/>
  <c r="BE586"/>
  <c r="T586"/>
  <c r="R586"/>
  <c r="P586"/>
  <c r="BK586"/>
  <c r="J586"/>
  <c r="BH586"/>
  <c r="BI583"/>
  <c r="BG583"/>
  <c r="BF583"/>
  <c r="BE583"/>
  <c r="T583"/>
  <c r="R583"/>
  <c r="P583"/>
  <c r="BK583"/>
  <c r="J583"/>
  <c r="BH583"/>
  <c r="BI580"/>
  <c r="BG580"/>
  <c r="BF580"/>
  <c r="BE580"/>
  <c r="T580"/>
  <c r="R580"/>
  <c r="P580"/>
  <c r="BK580"/>
  <c r="J580"/>
  <c r="BH580"/>
  <c r="BI572"/>
  <c r="BG572"/>
  <c r="BF572"/>
  <c r="BE572"/>
  <c r="T572"/>
  <c r="R572"/>
  <c r="P572"/>
  <c r="BK572"/>
  <c r="J572"/>
  <c r="BH572"/>
  <c r="BI569"/>
  <c r="BG569"/>
  <c r="BF569"/>
  <c r="BE569"/>
  <c r="T569"/>
  <c r="R569"/>
  <c r="P569"/>
  <c r="BK569"/>
  <c r="J569"/>
  <c r="BH569"/>
  <c r="BI565"/>
  <c r="BG565"/>
  <c r="BF565"/>
  <c r="BE565"/>
  <c r="T565"/>
  <c r="R565"/>
  <c r="P565"/>
  <c r="BK565"/>
  <c r="J565"/>
  <c r="BH565"/>
  <c r="BI559"/>
  <c r="BG559"/>
  <c r="BF559"/>
  <c r="BE559"/>
  <c r="T559"/>
  <c r="R559"/>
  <c r="P559"/>
  <c r="BK559"/>
  <c r="J559"/>
  <c r="BH559"/>
  <c r="BI556"/>
  <c r="BG556"/>
  <c r="BF556"/>
  <c r="BE556"/>
  <c r="T556"/>
  <c r="R556"/>
  <c r="P556"/>
  <c r="BK556"/>
  <c r="J556"/>
  <c r="BH556"/>
  <c r="BI552"/>
  <c r="BG552"/>
  <c r="BF552"/>
  <c r="BE552"/>
  <c r="T552"/>
  <c r="R552"/>
  <c r="P552"/>
  <c r="BK552"/>
  <c r="J552"/>
  <c r="BH552"/>
  <c r="BI546"/>
  <c r="BG546"/>
  <c r="BF546"/>
  <c r="BE546"/>
  <c r="T546"/>
  <c r="R546"/>
  <c r="P546"/>
  <c r="BK546"/>
  <c r="J546"/>
  <c r="BH546"/>
  <c r="BI543"/>
  <c r="BG543"/>
  <c r="BF543"/>
  <c r="BE543"/>
  <c r="T543"/>
  <c r="R543"/>
  <c r="P543"/>
  <c r="BK543"/>
  <c r="J543"/>
  <c r="BH543"/>
  <c r="BI537"/>
  <c r="BG537"/>
  <c r="BF537"/>
  <c r="BE537"/>
  <c r="T537"/>
  <c r="R537"/>
  <c r="P537"/>
  <c r="BK537"/>
  <c r="J537"/>
  <c r="BH537"/>
  <c r="BI534"/>
  <c r="BG534"/>
  <c r="BF534"/>
  <c r="BE534"/>
  <c r="T534"/>
  <c r="R534"/>
  <c r="P534"/>
  <c r="BK534"/>
  <c r="J534"/>
  <c r="BH534"/>
  <c r="BI531"/>
  <c r="BG531"/>
  <c r="BF531"/>
  <c r="BE531"/>
  <c r="T531"/>
  <c r="R531"/>
  <c r="P531"/>
  <c r="BK531"/>
  <c r="J531"/>
  <c r="BH531"/>
  <c r="BI528"/>
  <c r="BG528"/>
  <c r="BF528"/>
  <c r="BE528"/>
  <c r="T528"/>
  <c r="R528"/>
  <c r="P528"/>
  <c r="BK528"/>
  <c r="J528"/>
  <c r="BH528"/>
  <c r="BI525"/>
  <c r="BG525"/>
  <c r="BF525"/>
  <c r="BE525"/>
  <c r="T525"/>
  <c r="R525"/>
  <c r="P525"/>
  <c r="BK525"/>
  <c r="J525"/>
  <c r="BH525"/>
  <c r="BI519"/>
  <c r="BG519"/>
  <c r="BF519"/>
  <c r="BE519"/>
  <c r="T519"/>
  <c r="R519"/>
  <c r="P519"/>
  <c r="BK519"/>
  <c r="J519"/>
  <c r="BH519"/>
  <c r="BI516"/>
  <c r="BG516"/>
  <c r="BF516"/>
  <c r="BE516"/>
  <c r="T516"/>
  <c r="R516"/>
  <c r="P516"/>
  <c r="BK516"/>
  <c r="J516"/>
  <c r="BH516"/>
  <c r="BI510"/>
  <c r="BG510"/>
  <c r="BF510"/>
  <c r="BE510"/>
  <c r="T510"/>
  <c r="R510"/>
  <c r="P510"/>
  <c r="BK510"/>
  <c r="J510"/>
  <c r="BH510"/>
  <c r="BI507"/>
  <c r="BG507"/>
  <c r="BF507"/>
  <c r="BE507"/>
  <c r="T507"/>
  <c r="R507"/>
  <c r="P507"/>
  <c r="BK507"/>
  <c r="J507"/>
  <c r="BH507"/>
  <c r="BI504"/>
  <c r="BG504"/>
  <c r="BF504"/>
  <c r="BE504"/>
  <c r="T504"/>
  <c r="R504"/>
  <c r="P504"/>
  <c r="BK504"/>
  <c r="J504"/>
  <c r="BH504"/>
  <c r="BI501"/>
  <c r="BG501"/>
  <c r="BF501"/>
  <c r="BE501"/>
  <c r="T501"/>
  <c r="R501"/>
  <c r="P501"/>
  <c r="BK501"/>
  <c r="J501"/>
  <c r="BH501"/>
  <c r="BI498"/>
  <c r="BG498"/>
  <c r="BF498"/>
  <c r="BE498"/>
  <c r="T498"/>
  <c r="R498"/>
  <c r="P498"/>
  <c r="BK498"/>
  <c r="J498"/>
  <c r="BH498"/>
  <c r="BI494"/>
  <c r="BG494"/>
  <c r="BF494"/>
  <c r="BE494"/>
  <c r="T494"/>
  <c r="R494"/>
  <c r="P494"/>
  <c r="BK494"/>
  <c r="J494"/>
  <c r="BH494"/>
  <c r="BI487"/>
  <c r="BG487"/>
  <c r="BF487"/>
  <c r="BE487"/>
  <c r="T487"/>
  <c r="R487"/>
  <c r="P487"/>
  <c r="BK487"/>
  <c r="J487"/>
  <c r="BH487"/>
  <c r="BI486"/>
  <c r="BG486"/>
  <c r="BF486"/>
  <c r="BE486"/>
  <c r="T486"/>
  <c r="R486"/>
  <c r="P486"/>
  <c r="BK486"/>
  <c r="J486"/>
  <c r="BH486"/>
  <c r="BI483"/>
  <c r="BG483"/>
  <c r="BF483"/>
  <c r="BE483"/>
  <c r="T483"/>
  <c r="R483"/>
  <c r="P483"/>
  <c r="BK483"/>
  <c r="J483"/>
  <c r="BH483"/>
  <c r="BI482"/>
  <c r="BG482"/>
  <c r="BF482"/>
  <c r="BE482"/>
  <c r="T482"/>
  <c r="R482"/>
  <c r="P482"/>
  <c r="BK482"/>
  <c r="J482"/>
  <c r="BH482"/>
  <c r="BI479"/>
  <c r="BG479"/>
  <c r="BF479"/>
  <c r="BE479"/>
  <c r="T479"/>
  <c r="R479"/>
  <c r="P479"/>
  <c r="BK479"/>
  <c r="J479"/>
  <c r="BH479"/>
  <c r="BI476"/>
  <c r="BG476"/>
  <c r="BF476"/>
  <c r="BE476"/>
  <c r="T476"/>
  <c r="R476"/>
  <c r="P476"/>
  <c r="BK476"/>
  <c r="J476"/>
  <c r="BH476"/>
  <c r="BI475"/>
  <c r="BG475"/>
  <c r="BF475"/>
  <c r="BE475"/>
  <c r="T475"/>
  <c r="R475"/>
  <c r="P475"/>
  <c r="BK475"/>
  <c r="J475"/>
  <c r="BH475"/>
  <c r="BI472"/>
  <c r="BG472"/>
  <c r="BF472"/>
  <c r="BE472"/>
  <c r="T472"/>
  <c r="T471"/>
  <c r="R472"/>
  <c r="R471"/>
  <c r="P472"/>
  <c r="P471"/>
  <c r="BK472"/>
  <c r="BK471"/>
  <c r="J471"/>
  <c r="J472"/>
  <c r="BH472"/>
  <c r="J62"/>
  <c r="BI468"/>
  <c r="BG468"/>
  <c r="BF468"/>
  <c r="BE468"/>
  <c r="T468"/>
  <c r="R468"/>
  <c r="P468"/>
  <c r="BK468"/>
  <c r="J468"/>
  <c r="BH468"/>
  <c r="BI465"/>
  <c r="BG465"/>
  <c r="BF465"/>
  <c r="BE465"/>
  <c r="T465"/>
  <c r="R465"/>
  <c r="P465"/>
  <c r="BK465"/>
  <c r="J465"/>
  <c r="BH465"/>
  <c r="BI462"/>
  <c r="BG462"/>
  <c r="BF462"/>
  <c r="BE462"/>
  <c r="T462"/>
  <c r="R462"/>
  <c r="P462"/>
  <c r="BK462"/>
  <c r="J462"/>
  <c r="BH462"/>
  <c r="BI459"/>
  <c r="BG459"/>
  <c r="BF459"/>
  <c r="BE459"/>
  <c r="T459"/>
  <c r="R459"/>
  <c r="P459"/>
  <c r="BK459"/>
  <c r="J459"/>
  <c r="BH459"/>
  <c r="BI453"/>
  <c r="BG453"/>
  <c r="BF453"/>
  <c r="BE453"/>
  <c r="T453"/>
  <c r="R453"/>
  <c r="P453"/>
  <c r="BK453"/>
  <c r="J453"/>
  <c r="BH453"/>
  <c r="BI447"/>
  <c r="BG447"/>
  <c r="BF447"/>
  <c r="BE447"/>
  <c r="T447"/>
  <c r="R447"/>
  <c r="P447"/>
  <c r="BK447"/>
  <c r="J447"/>
  <c r="BH447"/>
  <c r="BI441"/>
  <c r="BG441"/>
  <c r="BF441"/>
  <c r="BE441"/>
  <c r="T441"/>
  <c r="R441"/>
  <c r="P441"/>
  <c r="BK441"/>
  <c r="J441"/>
  <c r="BH441"/>
  <c r="BI433"/>
  <c r="BG433"/>
  <c r="BF433"/>
  <c r="BE433"/>
  <c r="T433"/>
  <c r="R433"/>
  <c r="P433"/>
  <c r="BK433"/>
  <c r="J433"/>
  <c r="BH433"/>
  <c r="BI430"/>
  <c r="BG430"/>
  <c r="BF430"/>
  <c r="BE430"/>
  <c r="T430"/>
  <c r="R430"/>
  <c r="P430"/>
  <c r="BK430"/>
  <c r="J430"/>
  <c r="BH430"/>
  <c r="BI427"/>
  <c r="BG427"/>
  <c r="BF427"/>
  <c r="BE427"/>
  <c r="T427"/>
  <c r="R427"/>
  <c r="P427"/>
  <c r="BK427"/>
  <c r="J427"/>
  <c r="BH427"/>
  <c r="BI424"/>
  <c r="BG424"/>
  <c r="BF424"/>
  <c r="BE424"/>
  <c r="T424"/>
  <c r="R424"/>
  <c r="P424"/>
  <c r="BK424"/>
  <c r="J424"/>
  <c r="BH424"/>
  <c r="BI417"/>
  <c r="BG417"/>
  <c r="BF417"/>
  <c r="BE417"/>
  <c r="T417"/>
  <c r="R417"/>
  <c r="P417"/>
  <c r="BK417"/>
  <c r="J417"/>
  <c r="BH417"/>
  <c r="BI402"/>
  <c r="BG402"/>
  <c r="BF402"/>
  <c r="BE402"/>
  <c r="T402"/>
  <c r="R402"/>
  <c r="P402"/>
  <c r="BK402"/>
  <c r="J402"/>
  <c r="BH402"/>
  <c r="BI396"/>
  <c r="BG396"/>
  <c r="BF396"/>
  <c r="BE396"/>
  <c r="T396"/>
  <c r="R396"/>
  <c r="P396"/>
  <c r="BK396"/>
  <c r="J396"/>
  <c r="BH396"/>
  <c r="BI390"/>
  <c r="BG390"/>
  <c r="BF390"/>
  <c r="BE390"/>
  <c r="T390"/>
  <c r="R390"/>
  <c r="P390"/>
  <c r="BK390"/>
  <c r="J390"/>
  <c r="BH390"/>
  <c r="BI387"/>
  <c r="BG387"/>
  <c r="BF387"/>
  <c r="BE387"/>
  <c r="T387"/>
  <c r="R387"/>
  <c r="P387"/>
  <c r="BK387"/>
  <c r="J387"/>
  <c r="BH387"/>
  <c r="BI381"/>
  <c r="BG381"/>
  <c r="BF381"/>
  <c r="BE381"/>
  <c r="T381"/>
  <c r="R381"/>
  <c r="P381"/>
  <c r="BK381"/>
  <c r="J381"/>
  <c r="BH381"/>
  <c r="BI380"/>
  <c r="BG380"/>
  <c r="BF380"/>
  <c r="BE380"/>
  <c r="T380"/>
  <c r="R380"/>
  <c r="P380"/>
  <c r="BK380"/>
  <c r="J380"/>
  <c r="BH380"/>
  <c r="BI379"/>
  <c r="BG379"/>
  <c r="BF379"/>
  <c r="BE379"/>
  <c r="T379"/>
  <c r="R379"/>
  <c r="P379"/>
  <c r="BK379"/>
  <c r="J379"/>
  <c r="BH379"/>
  <c r="BI378"/>
  <c r="BG378"/>
  <c r="BF378"/>
  <c r="BE378"/>
  <c r="T378"/>
  <c r="R378"/>
  <c r="P378"/>
  <c r="BK378"/>
  <c r="J378"/>
  <c r="BH378"/>
  <c r="BI377"/>
  <c r="BG377"/>
  <c r="BF377"/>
  <c r="BE377"/>
  <c r="T377"/>
  <c r="R377"/>
  <c r="P377"/>
  <c r="BK377"/>
  <c r="J377"/>
  <c r="BH377"/>
  <c r="BI376"/>
  <c r="BG376"/>
  <c r="BF376"/>
  <c r="BE376"/>
  <c r="T376"/>
  <c r="R376"/>
  <c r="P376"/>
  <c r="BK376"/>
  <c r="J376"/>
  <c r="BH376"/>
  <c r="BI369"/>
  <c r="BG369"/>
  <c r="BF369"/>
  <c r="BE369"/>
  <c r="T369"/>
  <c r="R369"/>
  <c r="P369"/>
  <c r="BK369"/>
  <c r="J369"/>
  <c r="BH369"/>
  <c r="BI361"/>
  <c r="BG361"/>
  <c r="BF361"/>
  <c r="BE361"/>
  <c r="T361"/>
  <c r="R361"/>
  <c r="P361"/>
  <c r="BK361"/>
  <c r="J361"/>
  <c r="BH361"/>
  <c r="BI355"/>
  <c r="BG355"/>
  <c r="BF355"/>
  <c r="BE355"/>
  <c r="T355"/>
  <c r="R355"/>
  <c r="P355"/>
  <c r="BK355"/>
  <c r="J355"/>
  <c r="BH355"/>
  <c r="BI352"/>
  <c r="BG352"/>
  <c r="BF352"/>
  <c r="BE352"/>
  <c r="T352"/>
  <c r="R352"/>
  <c r="P352"/>
  <c r="BK352"/>
  <c r="J352"/>
  <c r="BH352"/>
  <c r="BI351"/>
  <c r="BG351"/>
  <c r="BF351"/>
  <c r="BE351"/>
  <c r="T351"/>
  <c r="R351"/>
  <c r="P351"/>
  <c r="BK351"/>
  <c r="J351"/>
  <c r="BH351"/>
  <c r="BI347"/>
  <c r="BG347"/>
  <c r="BF347"/>
  <c r="BE347"/>
  <c r="T347"/>
  <c r="R347"/>
  <c r="P347"/>
  <c r="BK347"/>
  <c r="J347"/>
  <c r="BH347"/>
  <c r="BI346"/>
  <c r="BG346"/>
  <c r="BF346"/>
  <c r="BE346"/>
  <c r="T346"/>
  <c r="R346"/>
  <c r="P346"/>
  <c r="BK346"/>
  <c r="J346"/>
  <c r="BH346"/>
  <c r="BI338"/>
  <c r="BG338"/>
  <c r="BF338"/>
  <c r="BE338"/>
  <c r="T338"/>
  <c r="R338"/>
  <c r="P338"/>
  <c r="BK338"/>
  <c r="J338"/>
  <c r="BH338"/>
  <c r="BI337"/>
  <c r="BG337"/>
  <c r="BF337"/>
  <c r="BE337"/>
  <c r="T337"/>
  <c r="R337"/>
  <c r="P337"/>
  <c r="BK337"/>
  <c r="J337"/>
  <c r="BH337"/>
  <c r="BI329"/>
  <c r="BG329"/>
  <c r="BF329"/>
  <c r="BE329"/>
  <c r="T329"/>
  <c r="R329"/>
  <c r="P329"/>
  <c r="BK329"/>
  <c r="J329"/>
  <c r="BH329"/>
  <c r="BI321"/>
  <c r="BG321"/>
  <c r="BF321"/>
  <c r="BE321"/>
  <c r="T321"/>
  <c r="R321"/>
  <c r="P321"/>
  <c r="BK321"/>
  <c r="J321"/>
  <c r="BH321"/>
  <c r="BI303"/>
  <c r="BG303"/>
  <c r="BF303"/>
  <c r="BE303"/>
  <c r="T303"/>
  <c r="R303"/>
  <c r="P303"/>
  <c r="BK303"/>
  <c r="J303"/>
  <c r="BH303"/>
  <c r="BI300"/>
  <c r="BG300"/>
  <c r="BF300"/>
  <c r="BE300"/>
  <c r="T300"/>
  <c r="R300"/>
  <c r="P300"/>
  <c r="BK300"/>
  <c r="J300"/>
  <c r="BH300"/>
  <c r="BI297"/>
  <c r="BG297"/>
  <c r="BF297"/>
  <c r="BE297"/>
  <c r="T297"/>
  <c r="R297"/>
  <c r="P297"/>
  <c r="BK297"/>
  <c r="J297"/>
  <c r="BH297"/>
  <c r="BI294"/>
  <c r="BG294"/>
  <c r="BF294"/>
  <c r="BE294"/>
  <c r="T294"/>
  <c r="R294"/>
  <c r="P294"/>
  <c r="BK294"/>
  <c r="J294"/>
  <c r="BH294"/>
  <c r="BI293"/>
  <c r="BG293"/>
  <c r="BF293"/>
  <c r="BE293"/>
  <c r="T293"/>
  <c r="R293"/>
  <c r="P293"/>
  <c r="BK293"/>
  <c r="J293"/>
  <c r="BH293"/>
  <c r="BI290"/>
  <c r="BG290"/>
  <c r="BF290"/>
  <c r="BE290"/>
  <c r="T290"/>
  <c r="R290"/>
  <c r="P290"/>
  <c r="BK290"/>
  <c r="J290"/>
  <c r="BH290"/>
  <c r="BI287"/>
  <c r="BG287"/>
  <c r="BF287"/>
  <c r="BE287"/>
  <c r="T287"/>
  <c r="R287"/>
  <c r="P287"/>
  <c r="BK287"/>
  <c r="J287"/>
  <c r="BH287"/>
  <c r="BI273"/>
  <c r="BG273"/>
  <c r="BF273"/>
  <c r="BE273"/>
  <c r="T273"/>
  <c r="R273"/>
  <c r="P273"/>
  <c r="BK273"/>
  <c r="J273"/>
  <c r="BH273"/>
  <c r="BI259"/>
  <c r="BG259"/>
  <c r="BF259"/>
  <c r="BE259"/>
  <c r="T259"/>
  <c r="R259"/>
  <c r="P259"/>
  <c r="BK259"/>
  <c r="J259"/>
  <c r="BH259"/>
  <c r="BI256"/>
  <c r="BG256"/>
  <c r="BF256"/>
  <c r="BE256"/>
  <c r="T256"/>
  <c r="R256"/>
  <c r="P256"/>
  <c r="BK256"/>
  <c r="J256"/>
  <c r="BH256"/>
  <c r="BI242"/>
  <c r="BG242"/>
  <c r="BF242"/>
  <c r="BE242"/>
  <c r="T242"/>
  <c r="R242"/>
  <c r="P242"/>
  <c r="BK242"/>
  <c r="J242"/>
  <c r="BH242"/>
  <c r="BI234"/>
  <c r="BG234"/>
  <c r="BF234"/>
  <c r="BE234"/>
  <c r="T234"/>
  <c r="T233"/>
  <c r="R234"/>
  <c r="R233"/>
  <c r="P234"/>
  <c r="P233"/>
  <c r="BK234"/>
  <c r="BK233"/>
  <c r="J233"/>
  <c r="J234"/>
  <c r="BH234"/>
  <c r="J61"/>
  <c r="BI232"/>
  <c r="BG232"/>
  <c r="BF232"/>
  <c r="BE232"/>
  <c r="T232"/>
  <c r="R232"/>
  <c r="P232"/>
  <c r="BK232"/>
  <c r="J232"/>
  <c r="BH232"/>
  <c r="BI229"/>
  <c r="BG229"/>
  <c r="BF229"/>
  <c r="BE229"/>
  <c r="T229"/>
  <c r="R229"/>
  <c r="P229"/>
  <c r="BK229"/>
  <c r="J229"/>
  <c r="BH229"/>
  <c r="BI228"/>
  <c r="BG228"/>
  <c r="BF228"/>
  <c r="BE228"/>
  <c r="T228"/>
  <c r="R228"/>
  <c r="P228"/>
  <c r="BK228"/>
  <c r="J228"/>
  <c r="BH228"/>
  <c r="BI225"/>
  <c r="BG225"/>
  <c r="BF225"/>
  <c r="BE225"/>
  <c r="T225"/>
  <c r="R225"/>
  <c r="P225"/>
  <c r="BK225"/>
  <c r="J225"/>
  <c r="BH225"/>
  <c r="BI222"/>
  <c r="BG222"/>
  <c r="BF222"/>
  <c r="BE222"/>
  <c r="T222"/>
  <c r="R222"/>
  <c r="P222"/>
  <c r="BK222"/>
  <c r="J222"/>
  <c r="BH222"/>
  <c r="BI219"/>
  <c r="BG219"/>
  <c r="BF219"/>
  <c r="BE219"/>
  <c r="T219"/>
  <c r="T218"/>
  <c r="R219"/>
  <c r="R218"/>
  <c r="P219"/>
  <c r="P218"/>
  <c r="BK219"/>
  <c r="BK218"/>
  <c r="J218"/>
  <c r="J219"/>
  <c r="BH219"/>
  <c r="J60"/>
  <c r="BI215"/>
  <c r="BG215"/>
  <c r="BF215"/>
  <c r="BE215"/>
  <c r="T215"/>
  <c r="R215"/>
  <c r="P215"/>
  <c r="BK215"/>
  <c r="J215"/>
  <c r="BH215"/>
  <c r="BI212"/>
  <c r="BG212"/>
  <c r="BF212"/>
  <c r="BE212"/>
  <c r="T212"/>
  <c r="T211"/>
  <c r="R212"/>
  <c r="R211"/>
  <c r="P212"/>
  <c r="P211"/>
  <c r="BK212"/>
  <c r="BK211"/>
  <c r="J211"/>
  <c r="J212"/>
  <c r="BH212"/>
  <c r="J59"/>
  <c r="BI205"/>
  <c r="BG205"/>
  <c r="BF205"/>
  <c r="BE205"/>
  <c r="T205"/>
  <c r="R205"/>
  <c r="P205"/>
  <c r="BK205"/>
  <c r="J205"/>
  <c r="BH205"/>
  <c r="BI202"/>
  <c r="BG202"/>
  <c r="BF202"/>
  <c r="BE202"/>
  <c r="T202"/>
  <c r="R202"/>
  <c r="P202"/>
  <c r="BK202"/>
  <c r="J202"/>
  <c r="BH202"/>
  <c r="BI196"/>
  <c r="BG196"/>
  <c r="BF196"/>
  <c r="BE196"/>
  <c r="T196"/>
  <c r="R196"/>
  <c r="P196"/>
  <c r="BK196"/>
  <c r="J196"/>
  <c r="BH196"/>
  <c r="BI195"/>
  <c r="BG195"/>
  <c r="BF195"/>
  <c r="BE195"/>
  <c r="T195"/>
  <c r="R195"/>
  <c r="P195"/>
  <c r="BK195"/>
  <c r="J195"/>
  <c r="BH195"/>
  <c r="BI189"/>
  <c r="BG189"/>
  <c r="BF189"/>
  <c r="BE189"/>
  <c r="T189"/>
  <c r="R189"/>
  <c r="P189"/>
  <c r="BK189"/>
  <c r="J189"/>
  <c r="BH189"/>
  <c r="BI183"/>
  <c r="BG183"/>
  <c r="BF183"/>
  <c r="BE183"/>
  <c r="T183"/>
  <c r="T182"/>
  <c r="R183"/>
  <c r="R182"/>
  <c r="P183"/>
  <c r="P182"/>
  <c r="BK183"/>
  <c r="BK182"/>
  <c r="J182"/>
  <c r="J183"/>
  <c r="BH183"/>
  <c r="J58"/>
  <c r="BI176"/>
  <c r="BG176"/>
  <c r="BF176"/>
  <c r="BE176"/>
  <c r="T176"/>
  <c r="R176"/>
  <c r="P176"/>
  <c r="BK176"/>
  <c r="J176"/>
  <c r="BH176"/>
  <c r="BI175"/>
  <c r="BG175"/>
  <c r="BF175"/>
  <c r="BE175"/>
  <c r="T175"/>
  <c r="R175"/>
  <c r="P175"/>
  <c r="BK175"/>
  <c r="J175"/>
  <c r="BH175"/>
  <c r="BI170"/>
  <c r="BG170"/>
  <c r="BF170"/>
  <c r="BE170"/>
  <c r="T170"/>
  <c r="R170"/>
  <c r="P170"/>
  <c r="BK170"/>
  <c r="J170"/>
  <c r="BH170"/>
  <c r="BI169"/>
  <c r="BG169"/>
  <c r="BF169"/>
  <c r="BE169"/>
  <c r="T169"/>
  <c r="R169"/>
  <c r="P169"/>
  <c r="BK169"/>
  <c r="J169"/>
  <c r="BH169"/>
  <c r="BI164"/>
  <c r="BG164"/>
  <c r="BF164"/>
  <c r="BE164"/>
  <c r="T164"/>
  <c r="R164"/>
  <c r="P164"/>
  <c r="BK164"/>
  <c r="J164"/>
  <c r="BH164"/>
  <c r="BI163"/>
  <c r="BG163"/>
  <c r="BF163"/>
  <c r="BE163"/>
  <c r="T163"/>
  <c r="R163"/>
  <c r="P163"/>
  <c r="BK163"/>
  <c r="J163"/>
  <c r="BH163"/>
  <c r="BI156"/>
  <c r="BG156"/>
  <c r="BF156"/>
  <c r="BE156"/>
  <c r="T156"/>
  <c r="R156"/>
  <c r="P156"/>
  <c r="BK156"/>
  <c r="J156"/>
  <c r="BH156"/>
  <c r="BI149"/>
  <c r="BG149"/>
  <c r="BF149"/>
  <c r="BE149"/>
  <c r="T149"/>
  <c r="R149"/>
  <c r="P149"/>
  <c r="BK149"/>
  <c r="J149"/>
  <c r="BH149"/>
  <c r="BI142"/>
  <c r="BG142"/>
  <c r="BF142"/>
  <c r="BE142"/>
  <c r="T142"/>
  <c r="R142"/>
  <c r="P142"/>
  <c r="BK142"/>
  <c r="J142"/>
  <c r="BH142"/>
  <c r="BI135"/>
  <c r="BG135"/>
  <c r="BF135"/>
  <c r="BE135"/>
  <c r="T135"/>
  <c r="R135"/>
  <c r="P135"/>
  <c r="BK135"/>
  <c r="J135"/>
  <c r="BH135"/>
  <c r="BI131"/>
  <c r="BG131"/>
  <c r="BF131"/>
  <c r="BE131"/>
  <c r="T131"/>
  <c r="R131"/>
  <c r="P131"/>
  <c r="BK131"/>
  <c r="J131"/>
  <c r="BH131"/>
  <c r="BI124"/>
  <c r="BG124"/>
  <c r="BF124"/>
  <c r="BE124"/>
  <c r="T124"/>
  <c r="R124"/>
  <c r="P124"/>
  <c r="BK124"/>
  <c r="J124"/>
  <c r="BH124"/>
  <c r="BI117"/>
  <c r="BG117"/>
  <c r="BF117"/>
  <c r="BE117"/>
  <c r="T117"/>
  <c r="R117"/>
  <c r="P117"/>
  <c r="BK117"/>
  <c r="J117"/>
  <c r="BH117"/>
  <c r="BI111"/>
  <c r="BG111"/>
  <c r="BF111"/>
  <c r="BE111"/>
  <c r="T111"/>
  <c r="R111"/>
  <c r="P111"/>
  <c r="BK111"/>
  <c r="J111"/>
  <c r="BH111"/>
  <c r="BI106"/>
  <c r="F35"/>
  <c i="1" r="BD55"/>
  <c i="2" r="BG106"/>
  <c r="F33"/>
  <c i="1" r="BB55"/>
  <c i="2" r="BF106"/>
  <c r="J32"/>
  <c i="1" r="AW55"/>
  <c i="2" r="F32"/>
  <c i="1" r="BA55"/>
  <c i="2" r="BE106"/>
  <c r="J31"/>
  <c i="1" r="AV55"/>
  <c i="2" r="F31"/>
  <c i="1" r="AZ55"/>
  <c i="2" r="T106"/>
  <c r="T105"/>
  <c r="T104"/>
  <c r="T103"/>
  <c r="R106"/>
  <c r="R105"/>
  <c r="R104"/>
  <c r="R103"/>
  <c r="P106"/>
  <c r="P105"/>
  <c r="P104"/>
  <c r="P103"/>
  <c i="1" r="AU55"/>
  <c i="2" r="BK106"/>
  <c r="BK105"/>
  <c r="J105"/>
  <c r="BK104"/>
  <c r="J104"/>
  <c r="BK103"/>
  <c r="J103"/>
  <c r="J55"/>
  <c r="J28"/>
  <c i="1" r="AG55"/>
  <c i="2" r="J106"/>
  <c r="BH106"/>
  <c r="F34"/>
  <c i="1" r="BC55"/>
  <c i="2" r="J57"/>
  <c r="J56"/>
  <c r="J100"/>
  <c r="J99"/>
  <c r="F99"/>
  <c r="F97"/>
  <c r="E95"/>
  <c r="J51"/>
  <c r="J50"/>
  <c r="F50"/>
  <c r="F48"/>
  <c r="E46"/>
  <c r="J37"/>
  <c r="J16"/>
  <c r="E16"/>
  <c r="F100"/>
  <c r="F51"/>
  <c r="J15"/>
  <c r="J10"/>
  <c r="J97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<sst xmlns="http://schemas.openxmlformats.org/spreadsheetml/2006/main">
  <si>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</si>
  <si>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</si>
  <si>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</si>
  <si>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</si>
  <si>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</si>
  <si>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{91a44667-b3da-46aa-8551-aae80163cca4}</t>
  </si>
  <si>
    <t>0,001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</si>
  <si>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</si>
  <si>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</si>
  <si>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</si>
  <si>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</si>
  <si>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</si>
  <si>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</si>
  <si>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191120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</si>
  <si>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</si>
  <si>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0,01</t>
  </si>
  <si>
    <t>Stavba:</t>
  </si>
  <si>
    <t>Stavební úpravy domu s pečovatelskou službou v ul. Palackého, Horažďovice</t>
  </si>
  <si>
    <t>0,1</t>
  </si>
  <si>
    <t>KSO:</t>
  </si>
  <si>
    <t>CC-CZ:</t>
  </si>
  <si>
    <t>1</t>
  </si>
  <si>
    <t>Místo:</t>
  </si>
  <si>
    <t>Horažďovice, Palackého ul.</t>
  </si>
  <si>
    <t>Datum:</t>
  </si>
  <si>
    <t>30. 5. 2019</t>
  </si>
  <si>
    <t>10</t>
  </si>
  <si>
    <t>100</t>
  </si>
  <si>
    <t>Zadavatel:</t>
  </si>
  <si>
    <t>IČ:</t>
  </si>
  <si>
    <t>Město Horažďovice, Mírové nám. 1, Horažďovice</t>
  </si>
  <si>
    <t>DIČ:</t>
  </si>
  <si>
    <t>Uchazeč:</t>
  </si>
  <si>
    <t>Vyplň údaj</t>
  </si>
  <si>
    <t>Projektant:</t>
  </si>
  <si>
    <t>735 52 771</t>
  </si>
  <si>
    <t>Jiří Urbánek, Hraniční 70, Strakonice</t>
  </si>
  <si>
    <t>Zpracovatel:</t>
  </si>
  <si>
    <t>Pavel Matoušek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</si>
  <si>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</si>
  <si>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</si>
  <si>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</si>
  <si>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</si>
  <si>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</si>
  <si>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</si>
  <si>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</si>
  <si>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</si>
  <si>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</si>
  <si>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</si>
  <si>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</si>
  <si>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</si>
  <si>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</si>
  <si>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</si>
  <si>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</si>
  <si>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</si>
  <si>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</si>
  <si>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</si>
  <si>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</si>
  <si>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</si>
  <si>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</si>
  <si>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</si>
  <si>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</si>
  <si>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</si>
  <si>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</si>
  <si>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</si>
  <si>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</si>
  <si>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</si>
  <si>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</si>
  <si>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</si>
  <si>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</si>
  <si>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</si>
  <si>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</si>
  <si>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</si>
  <si>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</si>
  <si>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</si>
  <si>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</si>
  <si>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</si>
  <si>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</si>
  <si>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</si>
  <si>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</si>
  <si>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</si>
  <si>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</si>
  <si>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</si>
  <si>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</si>
  <si>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</si>
  <si>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</si>
  <si>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</si>
  <si>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 HSV</t>
  </si>
  <si>
    <t xml:space="preserve">    1 -  Zemní práce</t>
  </si>
  <si>
    <t xml:space="preserve">    2 -  Zakládání</t>
  </si>
  <si>
    <t xml:space="preserve">    3 -  Svislé a kompletní konstrukce</t>
  </si>
  <si>
    <t xml:space="preserve">    5 -  Komunikace pozemní</t>
  </si>
  <si>
    <t xml:space="preserve">    6 -  Úpravy povrchu, podlahy, osazení</t>
  </si>
  <si>
    <t xml:space="preserve">    9 -  Ostatní konstrukce a práce-bourání</t>
  </si>
  <si>
    <t xml:space="preserve">    99 -  Přesun hmot</t>
  </si>
  <si>
    <t xml:space="preserve">    997 -  Přesun sutě</t>
  </si>
  <si>
    <t xml:space="preserve">PSV -  PSV</t>
  </si>
  <si>
    <t xml:space="preserve">    711 -  Izolace proti vodě, vlhkosti a plynům</t>
  </si>
  <si>
    <t xml:space="preserve">    712 -  Povlakové krytiny</t>
  </si>
  <si>
    <t xml:space="preserve">    713 -  Izolace tepelné</t>
  </si>
  <si>
    <t xml:space="preserve">    721 -  Zdravotechnika - vnitřní kanalizace</t>
  </si>
  <si>
    <t xml:space="preserve">    743 -  Elektromontáže</t>
  </si>
  <si>
    <t xml:space="preserve">    751 -  Vzduchotechnika</t>
  </si>
  <si>
    <t xml:space="preserve">    763 -  Konstrukce suché výstavby</t>
  </si>
  <si>
    <t xml:space="preserve">    764 -  Konstrukce klempířské</t>
  </si>
  <si>
    <t xml:space="preserve">    766 -  Konstrukce truhlářské</t>
  </si>
  <si>
    <t xml:space="preserve">    767 -  Konstrukce zámečnické</t>
  </si>
  <si>
    <t xml:space="preserve">    771 -  Podlahy z dlaždic</t>
  </si>
  <si>
    <t xml:space="preserve">    777 -  Podlahy lité</t>
  </si>
  <si>
    <t xml:space="preserve">    781 -  Dokončovací práce - obklady keramické</t>
  </si>
  <si>
    <t xml:space="preserve">    783 -  Dokončovací práce - nátěry</t>
  </si>
  <si>
    <t xml:space="preserve">    784 -  Dokončovací práce - malby</t>
  </si>
  <si>
    <t xml:space="preserve">    787 -  Dokončovací práce - zasklívání</t>
  </si>
  <si>
    <t xml:space="preserve">M -  M</t>
  </si>
  <si>
    <t xml:space="preserve">    22-M -  Montáže oznam. a zabezp. zařízení</t>
  </si>
  <si>
    <t xml:space="preserve">VRN - 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</si>
  <si>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</si>
  <si>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</si>
  <si>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</si>
  <si>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</si>
  <si>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</si>
  <si>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</si>
  <si>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</si>
  <si>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</si>
  <si>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</si>
  <si>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</si>
  <si>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</si>
  <si>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</si>
  <si>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</si>
  <si>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</si>
  <si>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</si>
  <si>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HSV</t>
  </si>
  <si>
    <t>ROZPOCET</t>
  </si>
  <si>
    <t xml:space="preserve"> Zemní práce</t>
  </si>
  <si>
    <t>K</t>
  </si>
  <si>
    <t>113106123</t>
  </si>
  <si>
    <t>Rozebrání dlažeb komunikací pro pěší ze zámkových dlaždic</t>
  </si>
  <si>
    <t>m2</t>
  </si>
  <si>
    <t>4</t>
  </si>
  <si>
    <t>5</t>
  </si>
  <si>
    <t>-1812197837</t>
  </si>
  <si>
    <t>VV</t>
  </si>
  <si>
    <t xml:space="preserve">"sever"  (8,0+6,5)*0,5+(22,65*0,8)</t>
  </si>
  <si>
    <t>True</t>
  </si>
  <si>
    <t xml:space="preserve">"východ"  (3,0*0,5)</t>
  </si>
  <si>
    <t xml:space="preserve">"západ"  (10,75*1,0)</t>
  </si>
  <si>
    <t>Součet</t>
  </si>
  <si>
    <t>113107130</t>
  </si>
  <si>
    <t>Odstranění podkladu pl do 50 m2 z betonu prostého tl 100 mm</t>
  </si>
  <si>
    <t>1863736588</t>
  </si>
  <si>
    <t xml:space="preserve">"jih - okapový chodník"  (65,5+2*0,5)*0,5</t>
  </si>
  <si>
    <t xml:space="preserve">"sever - okapový chodník"  (0,5+13,69+40,0+13,69+0,5)*0,5</t>
  </si>
  <si>
    <t xml:space="preserve">"západ - okapový chodník, odvodňovací rošt ZL1"  (9,75*0,9)</t>
  </si>
  <si>
    <t xml:space="preserve">"východ - okapový chodník"  (10,25*0,5)</t>
  </si>
  <si>
    <t>3</t>
  </si>
  <si>
    <t>132212102</t>
  </si>
  <si>
    <t>Hloubení rýh š do 600 mm ručním nebo pneum nářadím v nesoudržných horninách tř. 3</t>
  </si>
  <si>
    <t>m3</t>
  </si>
  <si>
    <t>-1236727137</t>
  </si>
  <si>
    <t xml:space="preserve">"jih - okapový chodník"  (65,5+2*0,5)*0,5*0,6</t>
  </si>
  <si>
    <t xml:space="preserve">"sever - okapový chodník"  (0,5+13,69+40,0+13,69+0,5)*0,5*0,6</t>
  </si>
  <si>
    <t xml:space="preserve">"západ - okapový chodník"  (9,75*0,9)*0,6</t>
  </si>
  <si>
    <t xml:space="preserve">"východ - okapový chodník"  (10,25*0,5)*0,6</t>
  </si>
  <si>
    <t xml:space="preserve">"sever - doplnění silniční obruby"  (0,8+22,65)*0,4*0,3</t>
  </si>
  <si>
    <t>132212109</t>
  </si>
  <si>
    <t>Příplatek za lepivost u hloubení rýh š do 600 mm ručním nebo pneum nářadím v hornině tř. 3</t>
  </si>
  <si>
    <t>-412676224</t>
  </si>
  <si>
    <t>161101101</t>
  </si>
  <si>
    <t>Svislé přemístění výkopku z horniny tř. 1 až 4 hl výkopu do 2,5 m</t>
  </si>
  <si>
    <t>2093052962</t>
  </si>
  <si>
    <t xml:space="preserve">"sever - okapový chodník  (část)"  (13,69*0,5*0,6)</t>
  </si>
  <si>
    <t>6</t>
  </si>
  <si>
    <t>162201211</t>
  </si>
  <si>
    <t>Vodorovné přemístění výkopku z horniny tř. 1 až 4 stavebním kolečkem do 10 m</t>
  </si>
  <si>
    <t>-556505457</t>
  </si>
  <si>
    <t>7</t>
  </si>
  <si>
    <t>162701101</t>
  </si>
  <si>
    <t>Vodorovné přemístění do 6000 m výkopku/sypaniny z horniny tř. 1 až 4</t>
  </si>
  <si>
    <t>1701788855</t>
  </si>
  <si>
    <t>8</t>
  </si>
  <si>
    <t>167101101</t>
  </si>
  <si>
    <t>Nakládání výkopku z hornin tř. 1 až 4 do 100 m3</t>
  </si>
  <si>
    <t>910815817</t>
  </si>
  <si>
    <t>9</t>
  </si>
  <si>
    <t>171201201</t>
  </si>
  <si>
    <t>Uložení sypaniny na skládky</t>
  </si>
  <si>
    <t>1668179375</t>
  </si>
  <si>
    <t>171201211</t>
  </si>
  <si>
    <t>Poplatek za uložení odpadu ze sypaniny na skládce (skládkovné)</t>
  </si>
  <si>
    <t>t</t>
  </si>
  <si>
    <t>-610948704</t>
  </si>
  <si>
    <t>11</t>
  </si>
  <si>
    <t>181301101</t>
  </si>
  <si>
    <t>Rozprostření ornice pl do 500 m2 v rovině nebo ve svahu do 1:5 vrstva do 100 mm</t>
  </si>
  <si>
    <t>1006561310</t>
  </si>
  <si>
    <t xml:space="preserve">"úprava terénu po DMTŽ lešení" </t>
  </si>
  <si>
    <t xml:space="preserve">"sever - okapový chodník"  (0,5+13,69+40,0+13,69+0,5)*2,0</t>
  </si>
  <si>
    <t xml:space="preserve">"východ - okapový chodník"  (10,25*0,5)*2,0</t>
  </si>
  <si>
    <t>12</t>
  </si>
  <si>
    <t>M</t>
  </si>
  <si>
    <t>103641010</t>
  </si>
  <si>
    <t xml:space="preserve">zemina pro terénní úpravy -  ornice</t>
  </si>
  <si>
    <t>29639558</t>
  </si>
  <si>
    <t>13</t>
  </si>
  <si>
    <t>181411131</t>
  </si>
  <si>
    <t>Založení parkového trávníku výsevem plochy do 1000 m2 v rovině a ve svahu do 1:5</t>
  </si>
  <si>
    <t>-1219496001</t>
  </si>
  <si>
    <t>14</t>
  </si>
  <si>
    <t>005724100</t>
  </si>
  <si>
    <t>osivo směs travní parková</t>
  </si>
  <si>
    <t>kg</t>
  </si>
  <si>
    <t>-989003291</t>
  </si>
  <si>
    <t>181951102</t>
  </si>
  <si>
    <t>Úprava pláně v hornině tř. 1 až 4 se zhutněním</t>
  </si>
  <si>
    <t>-508028958</t>
  </si>
  <si>
    <t xml:space="preserve">"západ - okapový chodník"  (9,75*0,9)</t>
  </si>
  <si>
    <t xml:space="preserve"> Zakládání</t>
  </si>
  <si>
    <t>16</t>
  </si>
  <si>
    <t>211531111</t>
  </si>
  <si>
    <t>Výplň odvodňovacích žeber nebo trativodů kamenivem hrubým drceným frakce 16 až 63 mm</t>
  </si>
  <si>
    <t>1077551725</t>
  </si>
  <si>
    <t xml:space="preserve">"jih - okapový chodník"  (65,5+2*0,5)*0,5*0,5</t>
  </si>
  <si>
    <t xml:space="preserve">"sever - okapový chodník"  (0,5+13,69+40,0+13,69+0,5)*0,5*0,5</t>
  </si>
  <si>
    <t xml:space="preserve">"západ - okapový chodník"  (9,75*0,9)*0,5</t>
  </si>
  <si>
    <t xml:space="preserve">"východ - okapový chodník"  (10,25*0,5)*0,5</t>
  </si>
  <si>
    <t>17</t>
  </si>
  <si>
    <t>211971121</t>
  </si>
  <si>
    <t>Zřízení opláštění žeber nebo trativodů geotextilií v rýze nebo zářezu sklonu přes 1:2 š do 2,5 m</t>
  </si>
  <si>
    <t>-145322454</t>
  </si>
  <si>
    <t xml:space="preserve">"jih - okapový chodník"  (65,5+2*0,5)*(4*0,5+0,15)+(0,5*0,5)</t>
  </si>
  <si>
    <t xml:space="preserve">"sever - okapový chodník"  (0,5+13,69+40,0+13,69+0,5)*(4*0,5+0,15)+(0,5*0,5)</t>
  </si>
  <si>
    <t xml:space="preserve">"západ - okapový chodník"  9,75*(4*0,5+0,15)+(0,5*0,5)</t>
  </si>
  <si>
    <t xml:space="preserve">"východ - okapový chodník"  10,25*(4*0,5+0,15)+(0,5*0,5)</t>
  </si>
  <si>
    <t>18</t>
  </si>
  <si>
    <t>693111410</t>
  </si>
  <si>
    <t>textilie 150 g/m2 do š 8,8 m</t>
  </si>
  <si>
    <t>1811559576</t>
  </si>
  <si>
    <t>19</t>
  </si>
  <si>
    <t>212532111</t>
  </si>
  <si>
    <t>Lože pro trativody z kameniva hrubého drceného frakce 16 až 32 mm</t>
  </si>
  <si>
    <t>-609316829</t>
  </si>
  <si>
    <t xml:space="preserve">"jih - okapový chodník"  (65,5+2*0,5)*(0,5*0,15)</t>
  </si>
  <si>
    <t xml:space="preserve">"sever - okapový chodník"  (0,5+13,69+40,0+13,69+0,5)*(0,5*0,15)</t>
  </si>
  <si>
    <t xml:space="preserve">"západ - okapový chodník"  9,75*(0,5*0,15)</t>
  </si>
  <si>
    <t xml:space="preserve">"východ - okapový chodník"  10,25*(0,5*0,15)</t>
  </si>
  <si>
    <t>20</t>
  </si>
  <si>
    <t>21275521. R</t>
  </si>
  <si>
    <t>Trativody z drenážních trubek plastových flexibilních D 100 mm bez lože - připojení na stávající kanalizaci</t>
  </si>
  <si>
    <t>kus</t>
  </si>
  <si>
    <t>532131654</t>
  </si>
  <si>
    <t>212755214</t>
  </si>
  <si>
    <t>Trativody z drenážních trubek plastových flexibilních D 100 mm bez lože</t>
  </si>
  <si>
    <t>m</t>
  </si>
  <si>
    <t>712072392</t>
  </si>
  <si>
    <t xml:space="preserve">"jih - okapový chodník"  (65,5+2*0,5)</t>
  </si>
  <si>
    <t xml:space="preserve">"sever - okapový chodník"  (0,5+13,69+40,0+13,69+0,5)</t>
  </si>
  <si>
    <t xml:space="preserve">"západ - okapový chodník"  9,75</t>
  </si>
  <si>
    <t xml:space="preserve">"východ - okapový chodník"  10,25</t>
  </si>
  <si>
    <t xml:space="preserve"> Svislé a kompletní konstrukce</t>
  </si>
  <si>
    <t>22</t>
  </si>
  <si>
    <t>3132341. R</t>
  </si>
  <si>
    <t>Zdivo obkladové lícované z cihel plných - jen dodatečné kotvení do betonu (10ks/m2) pro a vč. přikotvení izolantu</t>
  </si>
  <si>
    <t>-938026587</t>
  </si>
  <si>
    <t xml:space="preserve">"KL - stávající cihelná přizdívka"  (40*3,55)/2+(40*2,9)/2</t>
  </si>
  <si>
    <t>23</t>
  </si>
  <si>
    <t>342241161</t>
  </si>
  <si>
    <t>Příčky tl 65 mm z cihel plných dl 290 mm pevnosti P 15 na MC</t>
  </si>
  <si>
    <t>1547776026</t>
  </si>
  <si>
    <t>"1.PP" (0,3*2,6)+(0,25*0,6)</t>
  </si>
  <si>
    <t xml:space="preserve"> Komunikace pozemní</t>
  </si>
  <si>
    <t>24</t>
  </si>
  <si>
    <t>564762111.R</t>
  </si>
  <si>
    <t>KA Podklad nebo kryt z kameniva těženého tl 200 mm - tříděné říční kamenivo</t>
  </si>
  <si>
    <t>1827974045</t>
  </si>
  <si>
    <t xml:space="preserve">"sever - ochranná zóna fasády - parkovacích stání"  (0,7*22,5)</t>
  </si>
  <si>
    <t>25</t>
  </si>
  <si>
    <t>566901143</t>
  </si>
  <si>
    <t>Vyspravení podkladu po překopech ing sítí plochy do 15 m2 kamenivem hrubým drceným tl. 200 mm</t>
  </si>
  <si>
    <t>-1175797777</t>
  </si>
  <si>
    <t xml:space="preserve">"odhad"  50</t>
  </si>
  <si>
    <t>26</t>
  </si>
  <si>
    <t>596211110</t>
  </si>
  <si>
    <t>Kladení zámkové dlažby komunikací pro pěší tl 60 mm skupiny A pl do 50 m2</t>
  </si>
  <si>
    <t>1331478553</t>
  </si>
  <si>
    <t xml:space="preserve">"odhad"  20</t>
  </si>
  <si>
    <t>27</t>
  </si>
  <si>
    <t>592451100</t>
  </si>
  <si>
    <t>dlažba skladebná 20x10x6 cm přírodní</t>
  </si>
  <si>
    <t>-1704818747</t>
  </si>
  <si>
    <t>28</t>
  </si>
  <si>
    <t>596212210</t>
  </si>
  <si>
    <t>Kladení zámkové dlažby pozemních komunikací tl 80 mm skupiny A pl do 50 m2</t>
  </si>
  <si>
    <t>-983961455</t>
  </si>
  <si>
    <t xml:space="preserve">"odhad"  30</t>
  </si>
  <si>
    <t>29</t>
  </si>
  <si>
    <t>592451090</t>
  </si>
  <si>
    <t xml:space="preserve">dlažba  skladebná 20x10x8 cm přírodní</t>
  </si>
  <si>
    <t>-620801594</t>
  </si>
  <si>
    <t xml:space="preserve"> Úpravy povrchu, podlahy, osazení</t>
  </si>
  <si>
    <t>30</t>
  </si>
  <si>
    <t>612142001</t>
  </si>
  <si>
    <t>Potažení vnitřních stěn sklovláknitým pletivem vtlačeným do tenkovrstvé hmoty</t>
  </si>
  <si>
    <t>33748027</t>
  </si>
  <si>
    <t xml:space="preserve">"okno O1 - izolace vnitřního parapetu"  (18*2,4)*0,25</t>
  </si>
  <si>
    <t xml:space="preserve">"okno O2 - izolace vnitřního parapetu"  (7*(3,14*0,45*0,45)/3)*0,25</t>
  </si>
  <si>
    <t xml:space="preserve">"okno O3 - izolace vnitřního parapetu"  (2*2,4)*0,25</t>
  </si>
  <si>
    <t xml:space="preserve">"okno O4 - izolace vnitřního parapetu"  (32*1,6)*0,25</t>
  </si>
  <si>
    <t xml:space="preserve">"okno O5 - izolace vnitřního parapetu"  (32*1,6)*0,25</t>
  </si>
  <si>
    <t xml:space="preserve">"prosklená stěna - izolace vnitřního parapetu"  (40,4*1,2)*0,25</t>
  </si>
  <si>
    <t>31</t>
  </si>
  <si>
    <t>612311131.1</t>
  </si>
  <si>
    <t>Potažení vnitřních stěn vápenným štukem tloušťky do 3 mm - začištění stáv. omítky po omítce nových ostění měněných výplní otvorů</t>
  </si>
  <si>
    <t>1541002763</t>
  </si>
  <si>
    <t xml:space="preserve">"ostění otvorů pro okno O1"  18*(2,9+2*0,6)*0,25</t>
  </si>
  <si>
    <t xml:space="preserve">"ostění otvorů pro okno O2"  7*(3,64*0,9)*0,25</t>
  </si>
  <si>
    <t xml:space="preserve">"ostění otvorů pro okno O3"  2*(2,9+2*1,6)*0,25</t>
  </si>
  <si>
    <t xml:space="preserve">"ostění otvorů pro okno O4"  32*(2,9+2*2,4)*0,25</t>
  </si>
  <si>
    <t xml:space="preserve">"ostění otvorů pro okno O5"  32*(2,9+2*2,4)*0,25</t>
  </si>
  <si>
    <t xml:space="preserve">"ostění otvorů pro okno O6"  6*(2,9+2*2,4)*0,25</t>
  </si>
  <si>
    <t xml:space="preserve">"ostění otvorů pro dveře D1/P"  6*(1,6+2*2,1)*0,25</t>
  </si>
  <si>
    <t xml:space="preserve">"ostění otvorů pro dveře D1/L"  7*(1,6+2*2,1)*0,25</t>
  </si>
  <si>
    <t xml:space="preserve">"ostění otvorů pro dveře D2/P"  1*(1,6+2*2,25)*0,25</t>
  </si>
  <si>
    <t xml:space="preserve">"ostění otvorů pro dveře D2/L"  1*(1,6+2*2,25)*0,25</t>
  </si>
  <si>
    <t xml:space="preserve">"ostění otvorů pro dveře D3/P"  1*(2,5+2*2,25)*0,25</t>
  </si>
  <si>
    <t xml:space="preserve">"ostění otvorů pro vrata D4"  2*(2,9+2*2,15)*0,25</t>
  </si>
  <si>
    <t>32</t>
  </si>
  <si>
    <t>612321141</t>
  </si>
  <si>
    <t>Vápenocementová omítka štuková dvouvrstvá vnitřních stěn nanášená ručně</t>
  </si>
  <si>
    <t>-1966711364</t>
  </si>
  <si>
    <t>"1.PP" 2*((0,3*2,6)+(0,25*0,6))</t>
  </si>
  <si>
    <t>33</t>
  </si>
  <si>
    <t>612325302</t>
  </si>
  <si>
    <t>Vápenocementová štuková omítka ostění nebo nadpraží</t>
  </si>
  <si>
    <t>1502214419</t>
  </si>
  <si>
    <t xml:space="preserve">"ostění otvorů pro okno O1"  18*(2,4+2*0,6)*0,25</t>
  </si>
  <si>
    <t xml:space="preserve">"ostění otvorů pro okno O2"  7*(3,14*0,9)*0,25</t>
  </si>
  <si>
    <t xml:space="preserve">"ostění otvorů pro okno O3"  2*(2,4+2*1,6)*0,25</t>
  </si>
  <si>
    <t xml:space="preserve">"ostění otvorů pro okno O4"  32*(3*2,4)*0,25</t>
  </si>
  <si>
    <t xml:space="preserve">"ostění otvorů pro okno O5"  32*(3*2,4)*0,25</t>
  </si>
  <si>
    <t xml:space="preserve">"ostění otvorů pro okno O6"  6*(3*2,4)*0,25</t>
  </si>
  <si>
    <t xml:space="preserve">"ostění otvorů pro dveře D1/P"  6*(1,1+2*2,1)*0,25</t>
  </si>
  <si>
    <t xml:space="preserve">"ostění otvorů pro dveře D1/L"  7*(1,1+2*2,1)*0,25</t>
  </si>
  <si>
    <t xml:space="preserve">"ostění otvorů pro dveře D2/P"  1*(1,1+2*2,25)*0,25</t>
  </si>
  <si>
    <t xml:space="preserve">"ostění otvorů pro dveře D2/L"  1*(1,1+2*2,25)*0,25</t>
  </si>
  <si>
    <t xml:space="preserve">"ostění otvorů pro dveře D3/P"  1*(2,0+2*2,25)*0,25</t>
  </si>
  <si>
    <t xml:space="preserve">"ostění otvorů pro vrata D4"  2*(2,4+2*2,15)*0,25</t>
  </si>
  <si>
    <t>34</t>
  </si>
  <si>
    <t>619991011</t>
  </si>
  <si>
    <t>Obalení konstrukcí a prvků fólií přilepenou lepící páskou - zakrytí před znečištěním</t>
  </si>
  <si>
    <t>-284200549</t>
  </si>
  <si>
    <t xml:space="preserve">"okno O1"  18*(2,4*0,6)</t>
  </si>
  <si>
    <t xml:space="preserve">"okno O2"  7*(3,14*0,45*0,45)</t>
  </si>
  <si>
    <t xml:space="preserve">"okno O3"  2*(2,4*1,6)</t>
  </si>
  <si>
    <t xml:space="preserve">"okno O4"  32*((0,8*2,4)+(1,6*1,6))</t>
  </si>
  <si>
    <t xml:space="preserve">"okno O5"  32*((0,8*2,4)+(1,6*1,6))</t>
  </si>
  <si>
    <t xml:space="preserve">"okno O6"  6*(2,4*2,4)</t>
  </si>
  <si>
    <t xml:space="preserve">"dveře D1/P"  6*(1,1*2,1)</t>
  </si>
  <si>
    <t xml:space="preserve">"dveře D1/L"  7*(1,1*2,1)</t>
  </si>
  <si>
    <t xml:space="preserve">"dveře D2/P"  1*(1,1*2,25)</t>
  </si>
  <si>
    <t xml:space="preserve">"dveře D2/L"  1*(1,1*2,25)</t>
  </si>
  <si>
    <t xml:space="preserve">"dveře D3/P"  1*(2,0*2,25)</t>
  </si>
  <si>
    <t xml:space="preserve">"vrata D4"  2*(2,4*2,15)</t>
  </si>
  <si>
    <t>35</t>
  </si>
  <si>
    <t>621142001</t>
  </si>
  <si>
    <t>Potažení vnějších podhledů sklovláknitým pletivem vtlačeným do tenkovrstvé hmoty</t>
  </si>
  <si>
    <t>-1337026988</t>
  </si>
  <si>
    <t xml:space="preserve">"balkóny"  5*(65,1*1,0)</t>
  </si>
  <si>
    <t>36</t>
  </si>
  <si>
    <t>621221031</t>
  </si>
  <si>
    <t>Montáž kontaktního zateplení vnějších podhledů z minerální vlny s podélnou orientací tl do 160 mm</t>
  </si>
  <si>
    <t>-765819466</t>
  </si>
  <si>
    <t xml:space="preserve">"balkóny"  5*(65,1*0,6)</t>
  </si>
  <si>
    <t>37</t>
  </si>
  <si>
    <t>631515290</t>
  </si>
  <si>
    <t>deska minerální izolační fasádní tl. 120 mm - více viz. PEN</t>
  </si>
  <si>
    <t>-1196545995</t>
  </si>
  <si>
    <t>38</t>
  </si>
  <si>
    <t>621251105</t>
  </si>
  <si>
    <t>Příplatek k cenám kontaktního zateplení podhledů za použití tepelněizolačních zátek z minerální vlny</t>
  </si>
  <si>
    <t>78893190</t>
  </si>
  <si>
    <t>39</t>
  </si>
  <si>
    <t>621531021</t>
  </si>
  <si>
    <t>Tenkovrstvá silikonová zrnitá omítka tl. 2,0 mm včetně penetrace vnějších podhledů</t>
  </si>
  <si>
    <t>-1165253639</t>
  </si>
  <si>
    <t xml:space="preserve">"balkóny"  (5*65,1)*1,6</t>
  </si>
  <si>
    <t>40</t>
  </si>
  <si>
    <t>622121101</t>
  </si>
  <si>
    <t>Zatření spár cementovou maltou vnějších stěn z cihel</t>
  </si>
  <si>
    <t>-2107379501</t>
  </si>
  <si>
    <t>41</t>
  </si>
  <si>
    <t>622142001</t>
  </si>
  <si>
    <t>Potažení vnějších stěn sklovláknitým pletivem vtlačeným do tenkovrstvé hmoty</t>
  </si>
  <si>
    <t>494879200</t>
  </si>
  <si>
    <t xml:space="preserve">"ostění otvorů v tl. izolantu - okno O1"  18*(2,4+2*0,6)*0,16</t>
  </si>
  <si>
    <t xml:space="preserve">"ostění otvorů v tl. izolantu - okno O2"  7*(3,14*0,9)*0,16</t>
  </si>
  <si>
    <t xml:space="preserve">"ostění otvorů v tl. izolantu - okno O3"  2*(2,4+2*1,6)*0,16</t>
  </si>
  <si>
    <t xml:space="preserve">"ostění otvorů v tl. izolantu - okno O4"  32*((0,8+2*2,4)+(1,6+2*1,6))*0,16</t>
  </si>
  <si>
    <t xml:space="preserve">"ostění otvorů v tl. izolantu - okno O5"  32*((0,8*2,4)+(1,6*1,6))*0,16</t>
  </si>
  <si>
    <t xml:space="preserve">"ostění otvorů v tl. izolantu - okno O6"  6*(3*2,4)*0,16</t>
  </si>
  <si>
    <t xml:space="preserve">"ostění otvorů v tl. izolantu - dveře D1/P"  6*(1,1+2*2,1)*0,16</t>
  </si>
  <si>
    <t xml:space="preserve">"ostění otvorů v tl. izolantu - dveře D1/L"  7*(1,1+2*2,1)*0,16</t>
  </si>
  <si>
    <t xml:space="preserve">"ostění otvorů v tl. izolantu - dveře D2/P"  1*(1,1+2*2,25)*0,16</t>
  </si>
  <si>
    <t xml:space="preserve">"ostění otvorů v tl. izolantu - dveře D2/L"  1*(1,1+2*2,25)*0,16</t>
  </si>
  <si>
    <t xml:space="preserve">"ostění otvorů v tl. izolantu - dveře D3/P"  1*(2,0+2*2,25)*0,16</t>
  </si>
  <si>
    <t xml:space="preserve">"ostění otvorů v tl. izolantu - vrata D4"  2*(2,4+2*2,15)*0,16</t>
  </si>
  <si>
    <t xml:space="preserve">"ostění otvorů v tl. izolantu - prosklená stěna"  (40,4+2*7,75)*0,16</t>
  </si>
  <si>
    <t xml:space="preserve">"jih - římsa v tl. izolantu"  (2*40,0)*0,16</t>
  </si>
  <si>
    <t xml:space="preserve">"rohy v tl. izolantu"  (2*14,0+2*13,388)*0,16</t>
  </si>
  <si>
    <t xml:space="preserve">"čelo balkónů"  5*(65,1+2*1,6)*0,2+5*(2*0,6*0,14)</t>
  </si>
  <si>
    <t>42</t>
  </si>
  <si>
    <t>622142001.1</t>
  </si>
  <si>
    <t>Potažení vnějších stěn sklovláknitým pletivem vtlačeným do tenkovrstvé hmoty - parapety</t>
  </si>
  <si>
    <t>1687908776</t>
  </si>
  <si>
    <t xml:space="preserve">"parapety otvorů v tl. izolantu - okno O1"  (18*2,4)*0,16</t>
  </si>
  <si>
    <t xml:space="preserve">"parapety ostění otvorů v tl. izolantu - okno O2"  (7*3,14)*0,16</t>
  </si>
  <si>
    <t xml:space="preserve">"parapety ostění otvorů v tl. izolantu - okno O3"  (2*2,4)*0,16</t>
  </si>
  <si>
    <t xml:space="preserve">"parapety ostění otvorů v tl. izolantu - okno O4"  (32*1,6)*0,16</t>
  </si>
  <si>
    <t xml:space="preserve">"parapety ostění otvorů v tl. izolantu - okno O5"  (32*1,6)*0,16</t>
  </si>
  <si>
    <t xml:space="preserve">"parapety ostění otvorů v tl. izolantu - prosklená stěna"  (40,4*0,16)</t>
  </si>
  <si>
    <t>43</t>
  </si>
  <si>
    <t>622211031</t>
  </si>
  <si>
    <t>Montáž kontaktního zateplení vnějších stěn z polystyrénových desek tl do 160 mm</t>
  </si>
  <si>
    <t>266480233</t>
  </si>
  <si>
    <t xml:space="preserve">"jih - sokl, KZS 140mm"  (65,5+2*0,14)*0,3</t>
  </si>
  <si>
    <t xml:space="preserve">"sever - sokl, KZS 140mm"  (0,14+13,69+40,0+13,69+0,14)*0,3</t>
  </si>
  <si>
    <t xml:space="preserve">"západ - sokl, KZS 140mm"  (9,75*0,3)</t>
  </si>
  <si>
    <t xml:space="preserve">"východ - sokl, KZS 140mm"  (10,25*0,3)</t>
  </si>
  <si>
    <t xml:space="preserve">"jih - balkóny, ochrana před odstřikující vodou, KZS 160mm"  5*(65,1*0,3)-64*(0,7*0,3)-6*(2,4*0,3)</t>
  </si>
  <si>
    <t xml:space="preserve">"sever - prosklená stěna, ochrana před odstřikující vodou, KZS 160mm"  (40,0*0,3)+(38,82*0,3)-(1,2*0,3)</t>
  </si>
  <si>
    <t>44</t>
  </si>
  <si>
    <t>283764320</t>
  </si>
  <si>
    <t>deska z extrudovaného polystyrénu 120 mm - více viz. PEN</t>
  </si>
  <si>
    <t>436810161</t>
  </si>
  <si>
    <t>45</t>
  </si>
  <si>
    <t>622221031</t>
  </si>
  <si>
    <t>Montáž kontaktního zateplení vnějších stěn z minerální vlny s podélnou orientací vláken tl do 160 mm</t>
  </si>
  <si>
    <t>512974498</t>
  </si>
  <si>
    <t xml:space="preserve">"jih - hlavní plocha"  (65,5+2*0,16)*13,7 -18*(2,3*0,5)-2*(2,3*1,5)-64*((0,7*2,3)+(1,5*1,5))-6*(2,3*2,3)</t>
  </si>
  <si>
    <t xml:space="preserve">"sever - hlavní plocha"  (0,16+13,525+40,0+13,525+0,16)*(13,4+14,45)/2+(7,8*3,05)-(39,8*7,45)-13*(1,0*2,0)-(1,9*2,15)</t>
  </si>
  <si>
    <t xml:space="preserve">"východ - hlavní plocha"  (10,25*(12,25+13,3)/2)-3*(3,14*0,45*0,45)-(1,0*2,15)</t>
  </si>
  <si>
    <t xml:space="preserve">"západ - hlavní plocha"  (10,25*(16,28+14,6)/2)-4*(3,14*0,45*0,45)-(1,0*2,15)-2*(2,3*2,05)</t>
  </si>
  <si>
    <t xml:space="preserve">"jih - balkóny, ochrana před odstřikující vodou, KZS 160mm (odečet)"  -(5*(65,1*0,3)-64*(0,7*0,3)-6*(2,4*0,3))</t>
  </si>
  <si>
    <t xml:space="preserve">"sever - prosklená stěna, ochrana před odstřikující vodou, KZS 160mm (odečet)"  -((40,0*0,3)+(38,82*0,3)-(1,2*0,3))</t>
  </si>
  <si>
    <t>46</t>
  </si>
  <si>
    <t>-1417468195</t>
  </si>
  <si>
    <t>47</t>
  </si>
  <si>
    <t>622222011</t>
  </si>
  <si>
    <t>Montáž kontaktního zateplení vnějšího ostění hl. špalety do 200 mm z minerální vlny tl do 80 mm</t>
  </si>
  <si>
    <t>158368444</t>
  </si>
  <si>
    <t xml:space="preserve">"ostění otvoru - prosklená stěna"  (40,4+2*7,75)</t>
  </si>
  <si>
    <t xml:space="preserve">"parapet - prosklená stěna"  40,4</t>
  </si>
  <si>
    <t>48</t>
  </si>
  <si>
    <t>631515190</t>
  </si>
  <si>
    <t>deska minerální izolační fasádní tl. 50 mm</t>
  </si>
  <si>
    <t>1109535862</t>
  </si>
  <si>
    <t>49</t>
  </si>
  <si>
    <t>622251001</t>
  </si>
  <si>
    <t>Příplatek k cenám kontaktního zateplení vnějších stěn za montáž pod keramický obklad</t>
  </si>
  <si>
    <t>-842111663</t>
  </si>
  <si>
    <t xml:space="preserve">"sever - hlavní plocha"  (40,0*3,0)/2+(40,0*3,5)/2</t>
  </si>
  <si>
    <t>50</t>
  </si>
  <si>
    <t>622251101</t>
  </si>
  <si>
    <t>Příplatek k cenám kontaktního zateplení stěn za použití tepelněizolačních zátek z polystyrenu</t>
  </si>
  <si>
    <t>1831328285</t>
  </si>
  <si>
    <t xml:space="preserve">"jih - sokl "  (65,5+2*0,14)*0,3</t>
  </si>
  <si>
    <t xml:space="preserve">"sever - sokl "  (0,14+13,69+40,0+13,69+0,14)*0,3</t>
  </si>
  <si>
    <t xml:space="preserve">"západ - sokl "  (9,75*0,3)</t>
  </si>
  <si>
    <t xml:space="preserve">"východ - sokl "  (10,25*0,3)</t>
  </si>
  <si>
    <t>51</t>
  </si>
  <si>
    <t>622251105</t>
  </si>
  <si>
    <t>Příplatek k cenám kontaktního zateplení stěn za použití tepelněizolačních zátek z minerální vlny</t>
  </si>
  <si>
    <t>-1650988927</t>
  </si>
  <si>
    <t>52</t>
  </si>
  <si>
    <t>622252002</t>
  </si>
  <si>
    <t>Montáž ostatních lišt kontaktního zateplení</t>
  </si>
  <si>
    <t>1184808660</t>
  </si>
  <si>
    <t xml:space="preserve">"lišta rohová"  1627,8</t>
  </si>
  <si>
    <t xml:space="preserve">"profil parapetní"  200,364</t>
  </si>
  <si>
    <t xml:space="preserve">"profil rohový s prolisem"  663,847</t>
  </si>
  <si>
    <t xml:space="preserve">"profil dilatační stěnový"  29,00</t>
  </si>
  <si>
    <t xml:space="preserve">"okenní začišťovací lišta"  1486,184</t>
  </si>
  <si>
    <t>53</t>
  </si>
  <si>
    <t>590514800</t>
  </si>
  <si>
    <t>lišta rohová Al 10/10 cm s tkaninou bal. 2,5 m</t>
  </si>
  <si>
    <t>-1991596852</t>
  </si>
  <si>
    <t>54</t>
  </si>
  <si>
    <t>590515120</t>
  </si>
  <si>
    <t>profil parapetní - LPE plast 2 m</t>
  </si>
  <si>
    <t>1594003295</t>
  </si>
  <si>
    <t>55</t>
  </si>
  <si>
    <t>590514740</t>
  </si>
  <si>
    <t>lišta rohový Al s prolisem (standard) délka 2,5 m</t>
  </si>
  <si>
    <t>-696264578</t>
  </si>
  <si>
    <t>56</t>
  </si>
  <si>
    <t>590515000</t>
  </si>
  <si>
    <t>profil dilatační stěnový , dl. 2,5 m</t>
  </si>
  <si>
    <t>-1045994122</t>
  </si>
  <si>
    <t>57</t>
  </si>
  <si>
    <t>590514760</t>
  </si>
  <si>
    <t>profil okenní začišťovací s tkaninou 9 mm/2,4 m</t>
  </si>
  <si>
    <t>1877137374</t>
  </si>
  <si>
    <t>58</t>
  </si>
  <si>
    <t>622325202</t>
  </si>
  <si>
    <t>Oprava vnější vápenocementové štukové omítky složitosti 1 stěn v rozsahu do 30%</t>
  </si>
  <si>
    <t>-796371444</t>
  </si>
  <si>
    <t xml:space="preserve">"jih - hlavní plocha"  (65,5*13,7) -18*(2,4*0,6)-2*(2,4*1,6)-64*((0,8*2,4)+(1,6*1,6))-6*(2,4*2,4)</t>
  </si>
  <si>
    <t xml:space="preserve">"sever - hlavní plocha"  (13,525+40,0+13,525)*(13,4+14,45)/2+(7,8*3,05)-(40,0*7,55)-13*(1,1*2,1)-(2,0*2,25)</t>
  </si>
  <si>
    <t xml:space="preserve">"východ - hlavní plocha"  (10,25*(12,25+13,3)/2)-3*(3,14*0,45*0,45)-(1,1*2,25)</t>
  </si>
  <si>
    <t xml:space="preserve">"západ - hlavní plocha"  (10,25*(16,28+14,6)/2)-4*(3,14*0,45*0,45)-(1,1*2,25)-2*(2,4*2,15)</t>
  </si>
  <si>
    <t>59</t>
  </si>
  <si>
    <t>622405R01</t>
  </si>
  <si>
    <t>Výtažné zkoušky pro KZS</t>
  </si>
  <si>
    <t>1894149536</t>
  </si>
  <si>
    <t>60</t>
  </si>
  <si>
    <t>622511111</t>
  </si>
  <si>
    <t>Tenkovrstvá akrylátová mozaiková střednězrnná omítka včetně penetrace vnějších stěn</t>
  </si>
  <si>
    <t>643070476</t>
  </si>
  <si>
    <t xml:space="preserve">"jih - sokl "  (65,5+2*0,5)*0,3</t>
  </si>
  <si>
    <t xml:space="preserve">"sever - sokl "  (0,5+13,69+40,0+13,69+0,5)*0,3</t>
  </si>
  <si>
    <t xml:space="preserve">"západ - sokl "  (9,75*0,9)*0,3</t>
  </si>
  <si>
    <t xml:space="preserve">"východ - sokl "  (10,25*0,5)*0,3</t>
  </si>
  <si>
    <t>61</t>
  </si>
  <si>
    <t>622531021</t>
  </si>
  <si>
    <t>Tenkovrstvá silikonová zrnitá omítka tl. 2,0 mm včetně penetrace vnějších stěn</t>
  </si>
  <si>
    <t>-1630831560</t>
  </si>
  <si>
    <t>"KZS MV 160mm" 1398,523</t>
  </si>
  <si>
    <t>"KZS XPS 160mm" (79,89+23,286)</t>
  </si>
  <si>
    <t xml:space="preserve">"ostění v tl. 50mm"  (96,3*0,2)</t>
  </si>
  <si>
    <t>"potaž.vněj.stěn tmelem-tl. izolantu, čela balkónů" 214,071</t>
  </si>
  <si>
    <t>62</t>
  </si>
  <si>
    <t>629991011</t>
  </si>
  <si>
    <t>Zakrytí výplní otvorů a svislých ploch fólií přilepenou lepící páskou - venkovní plochy</t>
  </si>
  <si>
    <t>260567246</t>
  </si>
  <si>
    <t xml:space="preserve">"prosklená stěna"  (40,4*7,75)</t>
  </si>
  <si>
    <t>63</t>
  </si>
  <si>
    <t>629995101</t>
  </si>
  <si>
    <t>Očištění vnějších ploch tlakovou vodou</t>
  </si>
  <si>
    <t>-1717494795</t>
  </si>
  <si>
    <t xml:space="preserve">"ostění prosklené stěny, okenní parapety"  (96,3*0,2)</t>
  </si>
  <si>
    <t>64</t>
  </si>
  <si>
    <t>631311115</t>
  </si>
  <si>
    <t>Mazanina tl do 80 mm z betonu prostého bez zvýšených nároků na prostředí tř. C 20/25</t>
  </si>
  <si>
    <t>632702828</t>
  </si>
  <si>
    <t xml:space="preserve">"doplnění po výměně dveří - odhad"  15*0,08</t>
  </si>
  <si>
    <t>65</t>
  </si>
  <si>
    <t>631319011</t>
  </si>
  <si>
    <t>Příplatek k mazanině tl do 80 mm za přehlazení povrchu</t>
  </si>
  <si>
    <t>187767510</t>
  </si>
  <si>
    <t>66</t>
  </si>
  <si>
    <t>631319195</t>
  </si>
  <si>
    <t>Příplatek k mazanině tl do 80 mm za plochu do 5 m2</t>
  </si>
  <si>
    <t>802015846</t>
  </si>
  <si>
    <t>67</t>
  </si>
  <si>
    <t>632450124</t>
  </si>
  <si>
    <t>Vyrovnávací cementový potěr tl do 50 mm ze suchých směsí provedený v pásu - pod parapet</t>
  </si>
  <si>
    <t>-1280401681</t>
  </si>
  <si>
    <t xml:space="preserve">"okno O1"  (18*2,4)*0,25</t>
  </si>
  <si>
    <t xml:space="preserve">"okno O2"  (7*(3,14*0,45*0,45)/3)*0,25</t>
  </si>
  <si>
    <t xml:space="preserve">"okno O3"  (2*2,4)*0,25</t>
  </si>
  <si>
    <t xml:space="preserve">"okno O4"  (32*1,6)*0,25</t>
  </si>
  <si>
    <t xml:space="preserve">"okno O5"  (32*1,6)*0,25</t>
  </si>
  <si>
    <t xml:space="preserve">"prosklená stěna"  (40,4*1,2)*0,25</t>
  </si>
  <si>
    <t>68</t>
  </si>
  <si>
    <t>635111215</t>
  </si>
  <si>
    <t>Násyp pod podlahy ze štěrkopísku se zhutněním - okapový chodník</t>
  </si>
  <si>
    <t>2101411751</t>
  </si>
  <si>
    <t xml:space="preserve">"jih - okapový chodník"  (65,5+2*0,5)*0,5*0,15</t>
  </si>
  <si>
    <t xml:space="preserve">"sever - okapový chodník"  (0,5+13,69+40,0+13,69+0,5)*0,5*0,15</t>
  </si>
  <si>
    <t xml:space="preserve">"západ - okapový chodník, odvodňovací rošt ZL1"  (9,75*0,9)*0,15</t>
  </si>
  <si>
    <t xml:space="preserve">"východ - okapový chodník"  (10,25*0,5)*0,15</t>
  </si>
  <si>
    <t>69</t>
  </si>
  <si>
    <t>637211121</t>
  </si>
  <si>
    <t>Okapový chodník z betonových dlaždic tl 40 mm kladených do písku se zalitím spár MC</t>
  </si>
  <si>
    <t>1244738533</t>
  </si>
  <si>
    <t>70</t>
  </si>
  <si>
    <t>637311122</t>
  </si>
  <si>
    <t>Okapový chodník z betonových chodníkových obrubníků stojatých lože beton</t>
  </si>
  <si>
    <t>-1779360338</t>
  </si>
  <si>
    <t xml:space="preserve">"západ - okapový chodník, odvodňovací rošt ZL1"  9,75</t>
  </si>
  <si>
    <t>71</t>
  </si>
  <si>
    <t>6429428.R</t>
  </si>
  <si>
    <t>Osazování zárubní nebo rámů vratových kovových do 10 m2 na montážní pěnu včetně mtž. vratového křídla a el. pohonu - více viz PD</t>
  </si>
  <si>
    <t>349206435</t>
  </si>
  <si>
    <t xml:space="preserve">"vrata D4 240x2150"  2</t>
  </si>
  <si>
    <t>72</t>
  </si>
  <si>
    <t>5534472.R</t>
  </si>
  <si>
    <t>D4 vrata boční posuvná lamelová 240 x 215 cm - rám s ozubenou kolejničkou vč. elektro pohonu - více viz PD</t>
  </si>
  <si>
    <t>-52989608</t>
  </si>
  <si>
    <t>73</t>
  </si>
  <si>
    <t>644941111</t>
  </si>
  <si>
    <t>VM1 Osazování ventilačních mřížek velikosti do 150 x 150 mm</t>
  </si>
  <si>
    <t>759062583</t>
  </si>
  <si>
    <t>74</t>
  </si>
  <si>
    <t>5624564. R</t>
  </si>
  <si>
    <t>VM1 mřížka větrací 150x150mm FeZn vč. prodloužení potrubí v tl. izolantu KZS</t>
  </si>
  <si>
    <t>354388615</t>
  </si>
  <si>
    <t>Souče</t>
  </si>
  <si>
    <t xml:space="preserve"> Ostatní konstrukce a práce-bourání</t>
  </si>
  <si>
    <t>75</t>
  </si>
  <si>
    <t>914111111</t>
  </si>
  <si>
    <t>DZ Montáž svislé dopravní značky do velikosti 1 m2 objímkami na sloupek nebo konzolu</t>
  </si>
  <si>
    <t>-563681931</t>
  </si>
  <si>
    <t xml:space="preserve">"DZ - přemístění stávající dopravní značky na fasádě"  1 </t>
  </si>
  <si>
    <t>76</t>
  </si>
  <si>
    <t>404452300</t>
  </si>
  <si>
    <t>DZ sloupek dopravní značky Zn 70 - 350</t>
  </si>
  <si>
    <t>-68430581</t>
  </si>
  <si>
    <t>77</t>
  </si>
  <si>
    <t>91411111.R</t>
  </si>
  <si>
    <t>DZ Zhotovení betonové patky 40x40x60cm pro svislé dopravní značky vč. zemních prací</t>
  </si>
  <si>
    <t>1683718830</t>
  </si>
  <si>
    <t xml:space="preserve">"DZ - přemístění stávající dopravní značky na fasádě"  1</t>
  </si>
  <si>
    <t>78</t>
  </si>
  <si>
    <t>916001001.R</t>
  </si>
  <si>
    <t xml:space="preserve">D+MTŽ budky pro rorýse pro zapuštění do KZS. Viz výkres D.1.1 - označení BR. </t>
  </si>
  <si>
    <t>-1078292528</t>
  </si>
  <si>
    <t>79</t>
  </si>
  <si>
    <t>916001002.R</t>
  </si>
  <si>
    <t xml:space="preserve">D+MTŽ budky pro netopýry pro zapuštění do KZS Viz výkres D.1.1 - označení BN. </t>
  </si>
  <si>
    <t>1794510122</t>
  </si>
  <si>
    <t>80</t>
  </si>
  <si>
    <t>916131213</t>
  </si>
  <si>
    <t>OB Osazení silničního obrubníku betonového stojatého s boční opěrou do lože z betonu prostého</t>
  </si>
  <si>
    <t>-469245524</t>
  </si>
  <si>
    <t xml:space="preserve">"sever"  (22,65+2*0,5)</t>
  </si>
  <si>
    <t>81</t>
  </si>
  <si>
    <t>592174650</t>
  </si>
  <si>
    <t>OB obrubník betonový silniční Standard 100x15x25 cm</t>
  </si>
  <si>
    <t>1249839115</t>
  </si>
  <si>
    <t>82</t>
  </si>
  <si>
    <t>919735123</t>
  </si>
  <si>
    <t>Řezání stávajícího betonového krytu hl do 150 mm</t>
  </si>
  <si>
    <t>-1051049420</t>
  </si>
  <si>
    <t xml:space="preserve">"ZL1 - odvodňovací žlab"  9,75</t>
  </si>
  <si>
    <t xml:space="preserve">"ZL2 - odvodňovací žlab"  2*(1,0+0,1)</t>
  </si>
  <si>
    <t>83</t>
  </si>
  <si>
    <t>935113111</t>
  </si>
  <si>
    <t>Osazení odvodňovacího polymerbetonového žlabu s krycím roštem šířky do 200 mm s betonovou opěrou</t>
  </si>
  <si>
    <t>1452759463</t>
  </si>
  <si>
    <t xml:space="preserve">"ZL2 - odvodňovací žlab"  1,0</t>
  </si>
  <si>
    <t>84</t>
  </si>
  <si>
    <t>592270050</t>
  </si>
  <si>
    <t>ZL1 žlab odvodňovací,polymerbeton,100 x 13 x 18 x 18 cm</t>
  </si>
  <si>
    <t>1479355321</t>
  </si>
  <si>
    <t xml:space="preserve">"ZL1 - odvodňovací žlab"  10</t>
  </si>
  <si>
    <t>85</t>
  </si>
  <si>
    <t>592270220</t>
  </si>
  <si>
    <t>ZL1 rošt můstkový proodvodňovací žlab - grafitová tvárná litina, tř.zatíž. C250</t>
  </si>
  <si>
    <t>-1418689872</t>
  </si>
  <si>
    <t>86</t>
  </si>
  <si>
    <t>592270000</t>
  </si>
  <si>
    <t>ZL2 žlab odvodňovací,polymerbeton 100 x 13 x 15,5 x 16 cm</t>
  </si>
  <si>
    <t>-426775867</t>
  </si>
  <si>
    <t>87</t>
  </si>
  <si>
    <t>592270210</t>
  </si>
  <si>
    <t>ZL2 rošt mřížkový pro odvodňovací žlab - pozink.ocel, tř.zatíž. B125</t>
  </si>
  <si>
    <t>-1271092570</t>
  </si>
  <si>
    <t>88</t>
  </si>
  <si>
    <t>941111122</t>
  </si>
  <si>
    <t>Montáž lešení řadového trubkového lehkého s podlahami zatížení do 200 kg/m2 š do 1,2 m v do 25 m</t>
  </si>
  <si>
    <t>-538943139</t>
  </si>
  <si>
    <t>"jih" (65,5+2*0,25+2*1,5)*15,0</t>
  </si>
  <si>
    <t>"sever" (13,525+40,0+13,37+2*0,25+2*1,5)*15,5+(7,5*3,0)</t>
  </si>
  <si>
    <t>"východ" (10,25+2*0,25)*(14,0+15,0)/2</t>
  </si>
  <si>
    <t>"západ" (10,25+2*0,25)*(18,0+16,5)/2</t>
  </si>
  <si>
    <t>89</t>
  </si>
  <si>
    <t>941111222</t>
  </si>
  <si>
    <t>Příplatek k lešení řadovému trubkovému lehkému s podlahami š 1,2 m v 25 m za první a ZKD den použití</t>
  </si>
  <si>
    <t>281800488</t>
  </si>
  <si>
    <t xml:space="preserve">"viz pol. MTŽ lešení"  2489,935*(2*30+2*31)</t>
  </si>
  <si>
    <t>90</t>
  </si>
  <si>
    <t>941111822</t>
  </si>
  <si>
    <t>Demontáž lešení řadového trubkového lehkého s podlahami zatížení do 200 kg/m2 š do 1,2 m v do 25 m</t>
  </si>
  <si>
    <t>-1312641415</t>
  </si>
  <si>
    <t>91</t>
  </si>
  <si>
    <t>943211112</t>
  </si>
  <si>
    <t>Montáž lešení prostorového rámového lehkého s podlahami zatížení do 200 kg/m2 v do 25 m</t>
  </si>
  <si>
    <t>-800975128</t>
  </si>
  <si>
    <t xml:space="preserve">"dvorana - pracovní lešení pro montáž dalšího dešť. svodu"  2*(2,0*3,0)*10,5</t>
  </si>
  <si>
    <t>92</t>
  </si>
  <si>
    <t>943211119</t>
  </si>
  <si>
    <t>Příplatek k lešení prostorovému rámovému lehkému s podlahami za půdorysnou plochu do 6 m2</t>
  </si>
  <si>
    <t>339000895</t>
  </si>
  <si>
    <t>93</t>
  </si>
  <si>
    <t>943211212</t>
  </si>
  <si>
    <t>Příplatek k lešení prostorovému rámovému lehkému s podlahami v do 25 m za první a ZKD den použití</t>
  </si>
  <si>
    <t>-151829697</t>
  </si>
  <si>
    <t xml:space="preserve">"dvorana - pracovní lešení pro montáž dalšího dešť. svodu"  15*(2*(2,0*3,0)*10,5)</t>
  </si>
  <si>
    <t>94</t>
  </si>
  <si>
    <t>943211812</t>
  </si>
  <si>
    <t>Demontáž lešení prostorového rámového lehkého s podlahami zatížení do 200 kg/m2 v do 25 m</t>
  </si>
  <si>
    <t>-2113515855</t>
  </si>
  <si>
    <t>95</t>
  </si>
  <si>
    <t>944511111</t>
  </si>
  <si>
    <t>Montáž ochranné sítě z textilie z umělých vláken</t>
  </si>
  <si>
    <t>720909316</t>
  </si>
  <si>
    <t>96</t>
  </si>
  <si>
    <t>944511211</t>
  </si>
  <si>
    <t>Příplatek k ochranné síti za první a ZKD den použití</t>
  </si>
  <si>
    <t>-1272998768</t>
  </si>
  <si>
    <t>97</t>
  </si>
  <si>
    <t>944511811</t>
  </si>
  <si>
    <t>Demontáž ochranné sítě z textilie z umělých vláken</t>
  </si>
  <si>
    <t>-675190074</t>
  </si>
  <si>
    <t>101</t>
  </si>
  <si>
    <t>949101111</t>
  </si>
  <si>
    <t>Lešení pomocné pro objekty pozemních staveb s lešeňovou podlahou v do 1,9 m zatížení do 150 kg/m2</t>
  </si>
  <si>
    <t>432343795</t>
  </si>
  <si>
    <t xml:space="preserve">"MTŽ oken"  5*(18*2,9*0,8)+(7*1,2*0,8)</t>
  </si>
  <si>
    <t xml:space="preserve">"MTŽ dveří"  (15*1,5*0,8)+(2,5*0,8)+(2*2,9*0,8)</t>
  </si>
  <si>
    <t>102</t>
  </si>
  <si>
    <t>952901114</t>
  </si>
  <si>
    <t>Vyčištění budov bytové a občanské výstavby v podlaží nad 4 m</t>
  </si>
  <si>
    <t>-1457676247</t>
  </si>
  <si>
    <t>1950,0</t>
  </si>
  <si>
    <t>103</t>
  </si>
  <si>
    <t>962031132</t>
  </si>
  <si>
    <t>Bourání příček z cihel pálených na MVC tl do 100 mm - izolační přizdívka</t>
  </si>
  <si>
    <t>179298619</t>
  </si>
  <si>
    <t xml:space="preserve">"jih - sokl (pod terénem)"  (65,5+2*0,14)*0,6</t>
  </si>
  <si>
    <t xml:space="preserve">"sever - sokl (pod terénem)"  (0,14+13,69+40,0+13,69+0,14)*0,6</t>
  </si>
  <si>
    <t xml:space="preserve">"západ - sokl (pod terénem)"  (9,75*0,6)</t>
  </si>
  <si>
    <t xml:space="preserve">"východ - sokl (pod terénem)"  (10,25*0,6)</t>
  </si>
  <si>
    <t>104</t>
  </si>
  <si>
    <t>965041441.1</t>
  </si>
  <si>
    <t>Bourání podkladů pod dlažby nebo mazanin perlitbetonových tl přes 100 mm pl přes 4 m2</t>
  </si>
  <si>
    <t>220147669</t>
  </si>
  <si>
    <t xml:space="preserve">"jižní část"  (65,5*1,6)*(0,25+0,15)/2</t>
  </si>
  <si>
    <t xml:space="preserve">"severní část"  140,00*(0,25+0,15)/2</t>
  </si>
  <si>
    <t>105</t>
  </si>
  <si>
    <t>965042131</t>
  </si>
  <si>
    <t>Bourání podkladů pod dlažby nebo mazanin betonových nebo z litého asfaltu tl do 100 mm pl do 4 m2</t>
  </si>
  <si>
    <t>1702890744</t>
  </si>
  <si>
    <t xml:space="preserve">"ZL2 - odvodňovací žlab"  (1,0*0,1)*0,1</t>
  </si>
  <si>
    <t>106</t>
  </si>
  <si>
    <t>967041112.R</t>
  </si>
  <si>
    <t>Odstranění bet. maz. z horního líce parapet. panelu tl. do 50mm</t>
  </si>
  <si>
    <t>1230335038</t>
  </si>
  <si>
    <t>107</t>
  </si>
  <si>
    <t>968062374</t>
  </si>
  <si>
    <t>Vybourání dřevěných rámů oken zdvojených včetně křídel pl do 1 m2</t>
  </si>
  <si>
    <t>386078118</t>
  </si>
  <si>
    <t xml:space="preserve">"okno dřevěné kruhové O2"  7*(3,14*0,45*0,45)</t>
  </si>
  <si>
    <t>108</t>
  </si>
  <si>
    <t>968062375</t>
  </si>
  <si>
    <t>Vybourání dřevěných rámů oken zdvojených včetně křídel pl do 2 m2</t>
  </si>
  <si>
    <t>-606219829</t>
  </si>
  <si>
    <t xml:space="preserve">"okno dřevěné O1"  18*(2,4*0,6)</t>
  </si>
  <si>
    <t>109</t>
  </si>
  <si>
    <t>968062376</t>
  </si>
  <si>
    <t>Vybourání dřevěných rámů oken zdvojených včetně křídel pl do 4 m2</t>
  </si>
  <si>
    <t>-1951709015</t>
  </si>
  <si>
    <t xml:space="preserve">"okno dřevěné O3"  2*(2,4*1,6) </t>
  </si>
  <si>
    <t>110</t>
  </si>
  <si>
    <t>968062377</t>
  </si>
  <si>
    <t>Vybourání dřevěných rámů oken zdvojených včetně křídel pl přes 4 m2</t>
  </si>
  <si>
    <t>-689596052</t>
  </si>
  <si>
    <t xml:space="preserve">"balkónová sestava dřevěná O4"  32*((1,6*1,6)+(0,8*2,4)) </t>
  </si>
  <si>
    <t xml:space="preserve">"balkónová sestava dřevěná O5"  32*((1,6*1,6)+(0,8*2,4)) </t>
  </si>
  <si>
    <t xml:space="preserve">"balkónová sestava dřevěná O6"  6*(2,4*2,4) </t>
  </si>
  <si>
    <t>111</t>
  </si>
  <si>
    <t>968062455</t>
  </si>
  <si>
    <t>Vybourání dřevěných dveřních zárubní pl do 2 m2</t>
  </si>
  <si>
    <t>-191409394</t>
  </si>
  <si>
    <t xml:space="preserve">"dveře dřevěné vstupní D1/L"  7*(0,9*2,0) </t>
  </si>
  <si>
    <t xml:space="preserve">"dveře dřevěné vstupní D1/P"  6*(0,9*2,0) </t>
  </si>
  <si>
    <t xml:space="preserve">"dveře dřevěné vstupní D2/P"  (0,9*2,15) </t>
  </si>
  <si>
    <t xml:space="preserve">"dveře dřevěné vstupní D2/L"  (0,9*2,15) </t>
  </si>
  <si>
    <t>112</t>
  </si>
  <si>
    <t>968062456</t>
  </si>
  <si>
    <t>Vybourání dřevěných dveřních zárubní pl přes 2 m2</t>
  </si>
  <si>
    <t>1545212664</t>
  </si>
  <si>
    <t xml:space="preserve">"dveře dřevěné vstupní D3/P"  (1,8*2,15)</t>
  </si>
  <si>
    <t>113</t>
  </si>
  <si>
    <t>968062558</t>
  </si>
  <si>
    <t>Vybourání dřevěných vrat pl do 5 m2</t>
  </si>
  <si>
    <t>-591597251</t>
  </si>
  <si>
    <t xml:space="preserve">"vrata dřevěná dvoukřídlová D4"  2*(2,4*2,15)</t>
  </si>
  <si>
    <t>114</t>
  </si>
  <si>
    <t>971033251</t>
  </si>
  <si>
    <t>VE Vybourání otvorů ve zdivu cihelném pl do 0,0225 m2 na MVC nebo MV tl do 450 mm</t>
  </si>
  <si>
    <t>1728756683</t>
  </si>
  <si>
    <t xml:space="preserve">"VE otvor ptoosazení ventilátoru - místn.č. 1.07"  1</t>
  </si>
  <si>
    <t>115</t>
  </si>
  <si>
    <t>974032. R</t>
  </si>
  <si>
    <t>Vysekání (vybourání) stávajících instalačních rozvodů ze zdiva a omítky hl do 50 mm š 70 mm</t>
  </si>
  <si>
    <t>-1401440727</t>
  </si>
  <si>
    <t>"HR - stávající hromosvod na fasádě" (12,8+14,8+14,3+14,9)</t>
  </si>
  <si>
    <t>116</t>
  </si>
  <si>
    <t>976073111.R</t>
  </si>
  <si>
    <t>Vybourání větracích mřížek fasádních plochy do 0,04 m2 ze zdiva cihelného nebo betonového</t>
  </si>
  <si>
    <t>-545253237</t>
  </si>
  <si>
    <t xml:space="preserve">"VM1 fasádní větrací mřížka 150x150mm"  42</t>
  </si>
  <si>
    <t>117</t>
  </si>
  <si>
    <t>977151123.1</t>
  </si>
  <si>
    <t>Jádrové vrty diamantovými korunkami do D 150 mm do stavebních materiálů - ŽB</t>
  </si>
  <si>
    <t>333607384</t>
  </si>
  <si>
    <t xml:space="preserve">"SV - nová trasa pro dešťové potrubí"  (2*5*0,35)</t>
  </si>
  <si>
    <t xml:space="preserve">"VP - doplnění dešťové vpusti"  (1*0,35)</t>
  </si>
  <si>
    <t>118</t>
  </si>
  <si>
    <t>978013191</t>
  </si>
  <si>
    <t>Otlučení vnitřní vápenné nebo vápenocementové omítky stěn v rozsahu do 100 %</t>
  </si>
  <si>
    <t>892474007</t>
  </si>
  <si>
    <t>119</t>
  </si>
  <si>
    <t>978015341</t>
  </si>
  <si>
    <t>Otlučení vnější vápenné nebo vápenocementové vnější omítky stupně členitosti 1 a 2 rozsahu do 30%</t>
  </si>
  <si>
    <t>954114716</t>
  </si>
  <si>
    <t>99</t>
  </si>
  <si>
    <t xml:space="preserve"> Přesun hmot</t>
  </si>
  <si>
    <t>120</t>
  </si>
  <si>
    <t>998011003</t>
  </si>
  <si>
    <t>Přesun hmot pro budovy zděné v do 24 m</t>
  </si>
  <si>
    <t>1807122844</t>
  </si>
  <si>
    <t>997</t>
  </si>
  <si>
    <t xml:space="preserve"> Přesun sutě</t>
  </si>
  <si>
    <t>121</t>
  </si>
  <si>
    <t>997002611</t>
  </si>
  <si>
    <t>Nakládání suti a vybouraných hmot</t>
  </si>
  <si>
    <t>-1602300941</t>
  </si>
  <si>
    <t>122</t>
  </si>
  <si>
    <t>997013117</t>
  </si>
  <si>
    <t>Vnitrostaveništní doprava suti a vybouraných hmot pro budovy v do 24 m s použitím mechanizace</t>
  </si>
  <si>
    <t>-1738791946</t>
  </si>
  <si>
    <t>123</t>
  </si>
  <si>
    <t>997013501</t>
  </si>
  <si>
    <t>Odvoz suti a vybouraných hmot na skládku nebo meziskládku do 1 km se složením</t>
  </si>
  <si>
    <t>38362658</t>
  </si>
  <si>
    <t>197,659</t>
  </si>
  <si>
    <t>124</t>
  </si>
  <si>
    <t>997013509</t>
  </si>
  <si>
    <t>Příplatek k odvozu suti a vybouraných hmot na skládku ZKD 1 km přes 1 km</t>
  </si>
  <si>
    <t>2138639791</t>
  </si>
  <si>
    <t>197,659*17</t>
  </si>
  <si>
    <t>125</t>
  </si>
  <si>
    <t>979999999</t>
  </si>
  <si>
    <t>Poplatek za skládku - čistá stavební suť</t>
  </si>
  <si>
    <t>-1806749036</t>
  </si>
  <si>
    <t>177,893</t>
  </si>
  <si>
    <t>126</t>
  </si>
  <si>
    <t>989999999</t>
  </si>
  <si>
    <t>Poplatek za skládku - nebezpečný odpad</t>
  </si>
  <si>
    <t>1978501049</t>
  </si>
  <si>
    <t>19,7659</t>
  </si>
  <si>
    <t>PSV</t>
  </si>
  <si>
    <t xml:space="preserve"> PSV</t>
  </si>
  <si>
    <t>711</t>
  </si>
  <si>
    <t xml:space="preserve"> Izolace proti vodě, vlhkosti a plynům</t>
  </si>
  <si>
    <t>127</t>
  </si>
  <si>
    <t>711161302</t>
  </si>
  <si>
    <t>Izolace proti zemní vlhkosti stěn foliemi nopovými pro běžné podmínky tl. 0,4 mm šířky 1,0 m</t>
  </si>
  <si>
    <t>1008608757</t>
  </si>
  <si>
    <t xml:space="preserve">"jih - sokl (ochrana KZS pod terénem)"  (65,5+2*0,14)*0,6</t>
  </si>
  <si>
    <t xml:space="preserve">"sever - sokl (ochrana KZS pod terénem)"  (0,14+13,69+40,0+13,69+0,14)*0,6</t>
  </si>
  <si>
    <t xml:space="preserve">"západ - sokl (ochrana KZS pod terénem)"  (9,75*0,6)</t>
  </si>
  <si>
    <t xml:space="preserve">"východ - sokl (ochrana KZS pod terénem)"  (10,25*0,6)</t>
  </si>
  <si>
    <t>128</t>
  </si>
  <si>
    <t>998711103</t>
  </si>
  <si>
    <t>Přesun hmot tonážní pro izolace proti vodě, vlhkosti a plynům v objektech výšky do 60 m</t>
  </si>
  <si>
    <t>609748836</t>
  </si>
  <si>
    <t>712</t>
  </si>
  <si>
    <t xml:space="preserve"> Povlakové krytiny</t>
  </si>
  <si>
    <t>129</t>
  </si>
  <si>
    <t>712300831.1</t>
  </si>
  <si>
    <t>Odstranění povlakové krytiny střech do 10° jednovrstvé - PVC střešní folie</t>
  </si>
  <si>
    <t>-1137311908</t>
  </si>
  <si>
    <t xml:space="preserve">"jižní část"  ((65,5*1,6)+(2*1,3+65,1)*0,3)</t>
  </si>
  <si>
    <t xml:space="preserve">"severní část"  140,00+(40,0+38,82)*0,3+(2,0+2*2,1)*0,8</t>
  </si>
  <si>
    <t>130</t>
  </si>
  <si>
    <t>712300831.2</t>
  </si>
  <si>
    <t>Odstranění povlakové krytiny střech do 10° jednovrstvé - podkladní geotextilie</t>
  </si>
  <si>
    <t>-946637392</t>
  </si>
  <si>
    <t>131</t>
  </si>
  <si>
    <t>712300831.3</t>
  </si>
  <si>
    <t>Odstranění povlakové krytiny střech do 10° jednovrstvé - separační vrstva A400H</t>
  </si>
  <si>
    <t>2091609074</t>
  </si>
  <si>
    <t xml:space="preserve">"jižní část"  (65,5*1,6)</t>
  </si>
  <si>
    <t xml:space="preserve">"severní část"  140,00</t>
  </si>
  <si>
    <t>132</t>
  </si>
  <si>
    <t>712341001.R</t>
  </si>
  <si>
    <t>Výtažné zkoušky pro povlakové krytiny - foliové střechy</t>
  </si>
  <si>
    <t>-181921469</t>
  </si>
  <si>
    <t>133</t>
  </si>
  <si>
    <t>7123617. R</t>
  </si>
  <si>
    <t>Provedení podkladové vrstvy a parozábrany položené volně s přilepením spojů pro povlakové krytiny střech do 10°</t>
  </si>
  <si>
    <t>-1248018169</t>
  </si>
  <si>
    <t xml:space="preserve">"stávající parozábrana jižní část - předpoklad opravy 10%"  ((65,5*1,3)+(65,5+2*1,3)*0,3)*0,1</t>
  </si>
  <si>
    <t xml:space="preserve">"stávající parozábrana severní část - předpoklad opravy 10%"  (140,0+(14,0+38,82)*0,3)*0,1</t>
  </si>
  <si>
    <t>134</t>
  </si>
  <si>
    <t>2832929. R</t>
  </si>
  <si>
    <t>parozábrana - lepená folie (dtto stávající - více viz.PD)</t>
  </si>
  <si>
    <t>264551585</t>
  </si>
  <si>
    <t>135</t>
  </si>
  <si>
    <t>712363502</t>
  </si>
  <si>
    <t>Provedení povlak krytiny mechanicky kotvenou do betonu TI tl do 200 mm krajní pole, budova v do 18m</t>
  </si>
  <si>
    <t>1160222982</t>
  </si>
  <si>
    <t>136</t>
  </si>
  <si>
    <t>283220120.R</t>
  </si>
  <si>
    <t>fólie hydroizolační střešní mPVC ke kotvení tl 1,8 mm š 1300 mm šedá</t>
  </si>
  <si>
    <t>1311922309</t>
  </si>
  <si>
    <t>137</t>
  </si>
  <si>
    <t>712372109.R</t>
  </si>
  <si>
    <t>Povlak krytiny - opracování střešního úžlabí vč. vytvarování izolantu</t>
  </si>
  <si>
    <t>-1610549868</t>
  </si>
  <si>
    <t>(2*2,0)+65,0</t>
  </si>
  <si>
    <t>138</t>
  </si>
  <si>
    <t>712363115</t>
  </si>
  <si>
    <t>Provedení povlakové krytiny střech do 10° zaizolování prostupů kruhového průřezu D do 300 mm</t>
  </si>
  <si>
    <t>1103700183</t>
  </si>
  <si>
    <t>139</t>
  </si>
  <si>
    <t>712363312</t>
  </si>
  <si>
    <t>Povlakové krytiny střech do 10° fóliové plechy délky 2 m koutová lišta vnitřní rš 100 mm</t>
  </si>
  <si>
    <t>-422389232</t>
  </si>
  <si>
    <t>((38,53+41,48)+(2*2,4+2,8)+(2*(65,34+1,72)))/2</t>
  </si>
  <si>
    <t>140</t>
  </si>
  <si>
    <t>712363313</t>
  </si>
  <si>
    <t>Povlakové krytiny střech do 10° fóliové plechy délky 2 m koutová lišta vnější rš 100 mm</t>
  </si>
  <si>
    <t>-2025450285</t>
  </si>
  <si>
    <t>141</t>
  </si>
  <si>
    <t>712363314</t>
  </si>
  <si>
    <t>Povlakové krytiny střech do 10° fóliové plechy délky 2 m stěnová lišta vyhnutá rš 71 mm</t>
  </si>
  <si>
    <t>784263922</t>
  </si>
  <si>
    <t>(2*2,4+2,8)/2</t>
  </si>
  <si>
    <t>142</t>
  </si>
  <si>
    <t>712363318</t>
  </si>
  <si>
    <t>Povlakové krytiny střech do 10° fóliové plechy délky 2 m závětrná lišta rš 250 mm</t>
  </si>
  <si>
    <t>350808081</t>
  </si>
  <si>
    <t>(41,48+65,34+2*+1,72)/2</t>
  </si>
  <si>
    <t>143</t>
  </si>
  <si>
    <t>712391171</t>
  </si>
  <si>
    <t>Provedení povlakové krytiny střech do 10° podkladní textilní vrstvy</t>
  </si>
  <si>
    <t>2139437839</t>
  </si>
  <si>
    <t>144</t>
  </si>
  <si>
    <t>693111460</t>
  </si>
  <si>
    <t>textilie 300 g/m2 do š 8,8 m</t>
  </si>
  <si>
    <t>1004508015</t>
  </si>
  <si>
    <t>145</t>
  </si>
  <si>
    <t>712998001.R</t>
  </si>
  <si>
    <t>DMTŽ stávající střešní vpusti</t>
  </si>
  <si>
    <t>-1718280375</t>
  </si>
  <si>
    <t>1+2</t>
  </si>
  <si>
    <t>146</t>
  </si>
  <si>
    <t>712999000.R</t>
  </si>
  <si>
    <t>D+MTŽ střešní vpusť 2 dílná vč. napojení na stáv. kanal. svod</t>
  </si>
  <si>
    <t>-1609174153</t>
  </si>
  <si>
    <t>2+2</t>
  </si>
  <si>
    <t>149</t>
  </si>
  <si>
    <t>762512255</t>
  </si>
  <si>
    <t>Montáž kce podkladové z desek dřevoštěpkových-pod oplechování</t>
  </si>
  <si>
    <t>691085406</t>
  </si>
  <si>
    <t xml:space="preserve">"jižní část"  (65,5+2*1,6)*0,5</t>
  </si>
  <si>
    <t xml:space="preserve">"severní část"  (40,0+38,82)*0,5</t>
  </si>
  <si>
    <t>150</t>
  </si>
  <si>
    <t>607262360</t>
  </si>
  <si>
    <t>deska dřevoštěpková OSB 3 SE 2500x1250x10 mm</t>
  </si>
  <si>
    <t>-789450812</t>
  </si>
  <si>
    <t>151</t>
  </si>
  <si>
    <t>998712103</t>
  </si>
  <si>
    <t>Přesun hmot pro krytiny povlakové v objektech v do 24 m</t>
  </si>
  <si>
    <t>1228935899</t>
  </si>
  <si>
    <t>713</t>
  </si>
  <si>
    <t xml:space="preserve"> Izolace tepelné</t>
  </si>
  <si>
    <t>152</t>
  </si>
  <si>
    <t>713111111</t>
  </si>
  <si>
    <t>Montáž izolace tepelné vrchem stropů volně kladenými rohožemi, pásy, dílci, deskami</t>
  </si>
  <si>
    <t>-2027176285</t>
  </si>
  <si>
    <t xml:space="preserve">"podkroví - dodatečné zateplení stropu nad 4.NP"  (65,34*11,5)</t>
  </si>
  <si>
    <t>153</t>
  </si>
  <si>
    <t>631667550</t>
  </si>
  <si>
    <t>pás tepelný izolační tl.120 mm</t>
  </si>
  <si>
    <t>-1489663699</t>
  </si>
  <si>
    <t>154</t>
  </si>
  <si>
    <t>713131145</t>
  </si>
  <si>
    <t>Montáž izolace tepelné stěn a základů lepením bodově rohoží, pásů, dílců, desek</t>
  </si>
  <si>
    <t>-2085622899</t>
  </si>
  <si>
    <t>"soklová část - pod terénem"</t>
  </si>
  <si>
    <t>"izolace vnitřního parapetu"</t>
  </si>
  <si>
    <t>155</t>
  </si>
  <si>
    <t>-1818288845</t>
  </si>
  <si>
    <t>156</t>
  </si>
  <si>
    <t>283764280</t>
  </si>
  <si>
    <t>deska z extrudovaného polystyrénu XPS 500 SF 50 mm</t>
  </si>
  <si>
    <t>1905382674</t>
  </si>
  <si>
    <t>157</t>
  </si>
  <si>
    <t>713131151</t>
  </si>
  <si>
    <t>Montáž izolace tepelné stěn a základů volně vloženými rohožemi, pásy, dílci, deskami 1 vrstva</t>
  </si>
  <si>
    <t>-1055530509</t>
  </si>
  <si>
    <t xml:space="preserve">"komín - nadstřešní část - MV, boky komína"  2*(2,7+0,9)*1,3</t>
  </si>
  <si>
    <t xml:space="preserve">"komín - nadstřešní část -XPS, hlava komína"  (2,7*0,9)</t>
  </si>
  <si>
    <t>158</t>
  </si>
  <si>
    <t>631667530</t>
  </si>
  <si>
    <t>pás tepelný izolační tl.100 mm</t>
  </si>
  <si>
    <t>1535863870</t>
  </si>
  <si>
    <t>159</t>
  </si>
  <si>
    <t>283763820</t>
  </si>
  <si>
    <t>deska z extrudovaného polystyrénu 1250 x 600 x 100 mm</t>
  </si>
  <si>
    <t>-1862386189</t>
  </si>
  <si>
    <t>160</t>
  </si>
  <si>
    <t>713140841</t>
  </si>
  <si>
    <t>Odstranění tepelné izolace střech nadstřešní připevněné z polystyrenu tl do 100 mm</t>
  </si>
  <si>
    <t>1597700304</t>
  </si>
  <si>
    <t xml:space="preserve">"jižní část - hlavní plocha"  (65,5*0,8)</t>
  </si>
  <si>
    <t xml:space="preserve">"severní část - atika"  (40,0+38,82)*0,3+(2,0+2*2,1)*0,8</t>
  </si>
  <si>
    <t>161</t>
  </si>
  <si>
    <t>713140843</t>
  </si>
  <si>
    <t>Odstranění tepelné izolace střech nadstřešní připevněné z polystyrenu tl přes 100 mm</t>
  </si>
  <si>
    <t>944919953</t>
  </si>
  <si>
    <t xml:space="preserve">"severní část - hlavní plocha"  140</t>
  </si>
  <si>
    <t>162</t>
  </si>
  <si>
    <t>71314117.R</t>
  </si>
  <si>
    <t>Montáž izolace tepelné střech plochých - spádové klíny</t>
  </si>
  <si>
    <t>368308363</t>
  </si>
  <si>
    <t xml:space="preserve">"sever"  (140+(41,48*0,35)+(38,53*0,35))*0,36</t>
  </si>
  <si>
    <t xml:space="preserve">"jih"  ((65,34*1,72)+(65,34+2*1,72)*0,3)*0,06</t>
  </si>
  <si>
    <t>163</t>
  </si>
  <si>
    <t>2837653.R</t>
  </si>
  <si>
    <t>spádové klíny pro tepelné izolace střech plochých PIR - více viz. PEN</t>
  </si>
  <si>
    <t>140623803</t>
  </si>
  <si>
    <t>164</t>
  </si>
  <si>
    <t>713141172</t>
  </si>
  <si>
    <t>Montáž izolace tepelné střech plochých tl do 170 mm šrouby krajní pole, budova v do 20 m</t>
  </si>
  <si>
    <t>-535477651</t>
  </si>
  <si>
    <t xml:space="preserve">"sever"  140+(41,48*0,35)+(38,53*0,35)</t>
  </si>
  <si>
    <t xml:space="preserve">"jih"  (65,34*1,72)+(65,34+2*1,72)*0,3</t>
  </si>
  <si>
    <t>165</t>
  </si>
  <si>
    <t>2837652.R</t>
  </si>
  <si>
    <t>deska izolační pro střešní PIR tl.100 mm - více viz. PEN</t>
  </si>
  <si>
    <t>1443383706</t>
  </si>
  <si>
    <t>166</t>
  </si>
  <si>
    <t>998713103</t>
  </si>
  <si>
    <t>Přesun hmot pro izolace tepelné v objektech v do 24 m</t>
  </si>
  <si>
    <t>163157739</t>
  </si>
  <si>
    <t>721</t>
  </si>
  <si>
    <t xml:space="preserve"> Zdravotechnika - vnitřní kanalizace</t>
  </si>
  <si>
    <t>167</t>
  </si>
  <si>
    <t>72110090.R</t>
  </si>
  <si>
    <t xml:space="preserve">SV Úprava stávajícího ležatého potrubí do DN 300 v místě napojení na lapač stř.splavenin ve vztahu na aplikovaný KZS </t>
  </si>
  <si>
    <t>2145162382</t>
  </si>
  <si>
    <t xml:space="preserve">"SV - dešťové potrubí"  2</t>
  </si>
  <si>
    <t>168</t>
  </si>
  <si>
    <t>721140806</t>
  </si>
  <si>
    <t>SV Demontáž potrubí litinové do DN 200</t>
  </si>
  <si>
    <t>-582291051</t>
  </si>
  <si>
    <t xml:space="preserve">"SV - stávající dešťové potrubí"  2*13,5</t>
  </si>
  <si>
    <t>169</t>
  </si>
  <si>
    <t>72117340. R</t>
  </si>
  <si>
    <t>VP Potrubí kanalizační plastové svodné systém KG DN 150 vč. tvarovek a odboček - propojení nově navrženého střešního svodu na stávající potrubí</t>
  </si>
  <si>
    <t>1928832396</t>
  </si>
  <si>
    <t xml:space="preserve">"vnitřní svodové dešťové potrubí  (dvorana)"  1</t>
  </si>
  <si>
    <t>170</t>
  </si>
  <si>
    <t>72117341. R</t>
  </si>
  <si>
    <t>VP D+MTŽ střešní vpusť DN 120 dvojdílná pro foliové střechy</t>
  </si>
  <si>
    <t>-2060184112</t>
  </si>
  <si>
    <t xml:space="preserve">"severní část foliové střechy"  2</t>
  </si>
  <si>
    <t xml:space="preserve">"jižní část foliové střechy"  2</t>
  </si>
  <si>
    <t>171</t>
  </si>
  <si>
    <t>721173402.R</t>
  </si>
  <si>
    <t>SV Potrubí kanalizační plastové svodné systém KG DN 125 vč. tvarovek a odboček</t>
  </si>
  <si>
    <t>-406155792</t>
  </si>
  <si>
    <t xml:space="preserve">"SV - nové dešťové potrubí"  2*13,5</t>
  </si>
  <si>
    <t>172</t>
  </si>
  <si>
    <t>721242116</t>
  </si>
  <si>
    <t>SV Lapač střešních splavenin z PP se zápachovou klapkou a lapacím košem DN 125</t>
  </si>
  <si>
    <t>1690274031</t>
  </si>
  <si>
    <t>743</t>
  </si>
  <si>
    <t xml:space="preserve"> Elektromontáže</t>
  </si>
  <si>
    <t>173</t>
  </si>
  <si>
    <t>743001 R1</t>
  </si>
  <si>
    <t>SV1 demontáž stávajícího venkovního nástěnného svítidla</t>
  </si>
  <si>
    <t>-1916214492</t>
  </si>
  <si>
    <t>174</t>
  </si>
  <si>
    <t>743002 R2</t>
  </si>
  <si>
    <t>EL1 venkovní zásuvka 220V - úprava v návaznosti na aplikovaný KZS</t>
  </si>
  <si>
    <t>1455460131</t>
  </si>
  <si>
    <t xml:space="preserve">"EL1 venkovní ložiová zásuvka"  4*18</t>
  </si>
  <si>
    <t>175</t>
  </si>
  <si>
    <t>743003R3</t>
  </si>
  <si>
    <t>IT dodatečné zatrubkování stávajících slaboproudových rozvodů po fasádě</t>
  </si>
  <si>
    <t>-980825397</t>
  </si>
  <si>
    <t xml:space="preserve">"IT internet"  15,0</t>
  </si>
  <si>
    <t>176</t>
  </si>
  <si>
    <t>743004R4</t>
  </si>
  <si>
    <t>SG Dmtž+Mtž stáv. světlené signalizace v návaznosti na tl. izolantu aplikovaného KZS</t>
  </si>
  <si>
    <t>-174652056</t>
  </si>
  <si>
    <t>177</t>
  </si>
  <si>
    <t>743005R5</t>
  </si>
  <si>
    <t>SA Dmtž+Mtž stáv. satelitních antén na zábradlí lodžií vč. nastavení signálu</t>
  </si>
  <si>
    <t>721318445</t>
  </si>
  <si>
    <t xml:space="preserve">"jih"  40</t>
  </si>
  <si>
    <t>178</t>
  </si>
  <si>
    <t>743011 R2</t>
  </si>
  <si>
    <t xml:space="preserve">HR DMTŽ stávajícího hromosvodu vedeného v drážce </t>
  </si>
  <si>
    <t>-1447893578</t>
  </si>
  <si>
    <t xml:space="preserve">"HR stávající hromosvod na fasádě"  (12,8+14,8+14,3+14,9)</t>
  </si>
  <si>
    <t>179</t>
  </si>
  <si>
    <t>743621120</t>
  </si>
  <si>
    <t>Montáž drát nebo lano hromosvodné svodové D přes 10mm s podpěrou</t>
  </si>
  <si>
    <t>-1827474028</t>
  </si>
  <si>
    <t xml:space="preserve">"HR hromosvod na fasádě - připojení ocel. kcí"  (8*1,5)+2*(4*2,0)</t>
  </si>
  <si>
    <t xml:space="preserve">"HR - hromosvod v ploše střešního pláště (odhad)"  20</t>
  </si>
  <si>
    <t>180</t>
  </si>
  <si>
    <t>354410730</t>
  </si>
  <si>
    <t>drát průměr 10 mm FeZn</t>
  </si>
  <si>
    <t>-391703816</t>
  </si>
  <si>
    <t>181</t>
  </si>
  <si>
    <t>354421100</t>
  </si>
  <si>
    <t xml:space="preserve">štítek plastový č. 31 -  čísla svodů</t>
  </si>
  <si>
    <t>2051592349</t>
  </si>
  <si>
    <t xml:space="preserve">"HR stávající hromosvod na fasádě"  4</t>
  </si>
  <si>
    <t>182</t>
  </si>
  <si>
    <t>743623100</t>
  </si>
  <si>
    <t>Montáž vedení hromosvodné-podpěra klecová do zdiva</t>
  </si>
  <si>
    <t>-331295959</t>
  </si>
  <si>
    <t xml:space="preserve">"HR stávající hromosvod na fasádě"  60</t>
  </si>
  <si>
    <t>183</t>
  </si>
  <si>
    <t>354414150.R</t>
  </si>
  <si>
    <t>podpěra vedení PV 1b 15 FeZn do zdiva 220 mm</t>
  </si>
  <si>
    <t>808423955</t>
  </si>
  <si>
    <t>184</t>
  </si>
  <si>
    <t>743624110</t>
  </si>
  <si>
    <t>Montáž vedení hromosvodné-úhelník nebo trubka s držáky do zdiva</t>
  </si>
  <si>
    <t>891934347</t>
  </si>
  <si>
    <t>185</t>
  </si>
  <si>
    <t>354418320</t>
  </si>
  <si>
    <t>trubka ochranná OT 1.7 na ochranu svodu 1,7 m FeZn</t>
  </si>
  <si>
    <t>484527004</t>
  </si>
  <si>
    <t>186</t>
  </si>
  <si>
    <t>74362220 R</t>
  </si>
  <si>
    <t>Montáž svorka hromosvodná typ ST, SJ, SK, SZ, SS, SR01, 02 se 3 šrouby</t>
  </si>
  <si>
    <t>1225455964</t>
  </si>
  <si>
    <t xml:space="preserve">"svorka univerzální"  47</t>
  </si>
  <si>
    <t xml:space="preserve">"svorka k jímací tyči "  8</t>
  </si>
  <si>
    <t xml:space="preserve">"svorka zkušební"  4</t>
  </si>
  <si>
    <t xml:space="preserve">"svorka křížová"  18</t>
  </si>
  <si>
    <t xml:space="preserve">"svorka spojovací"  20</t>
  </si>
  <si>
    <t xml:space="preserve">"svorka připojovací"  28</t>
  </si>
  <si>
    <t>187</t>
  </si>
  <si>
    <t>354311610</t>
  </si>
  <si>
    <t>svorka univerzální 669102 pro lano 4-25 mm2</t>
  </si>
  <si>
    <t>1819845838</t>
  </si>
  <si>
    <t xml:space="preserve">"HR stávající hromosvod na fasádě"  4*3</t>
  </si>
  <si>
    <t xml:space="preserve">"HR hromosvod na fasádě - připojení ocel. kcí"  3*(8+2)</t>
  </si>
  <si>
    <t xml:space="preserve">"HR - hromosvod v ploše střešního pláště (odhad)"  5</t>
  </si>
  <si>
    <t>188</t>
  </si>
  <si>
    <t>354418600</t>
  </si>
  <si>
    <t>svorka SJ 1 k jímací tyči-4 šrouby</t>
  </si>
  <si>
    <t>-78981793</t>
  </si>
  <si>
    <t xml:space="preserve">"HR stávající hromosvod na fasádě"  2*4</t>
  </si>
  <si>
    <t>189</t>
  </si>
  <si>
    <t>354419250</t>
  </si>
  <si>
    <t xml:space="preserve">svorka zkušební SZ pro lano D6-12 mm   FeZn</t>
  </si>
  <si>
    <t>-1572399496</t>
  </si>
  <si>
    <t>190</t>
  </si>
  <si>
    <t>354418750</t>
  </si>
  <si>
    <t>svorka křížová SK pro vodič D6-10 mm</t>
  </si>
  <si>
    <t>2062582369</t>
  </si>
  <si>
    <t xml:space="preserve">"HR stávající hromosvod na fasádě"  (2*4)+(2*5)</t>
  </si>
  <si>
    <t>191</t>
  </si>
  <si>
    <t>354418850</t>
  </si>
  <si>
    <t>svorka spojovací SS pro lano D8-10 mm</t>
  </si>
  <si>
    <t>833841025</t>
  </si>
  <si>
    <t xml:space="preserve">"HR stávající hromosvod na fasádě"  20</t>
  </si>
  <si>
    <t>192</t>
  </si>
  <si>
    <t>354418950</t>
  </si>
  <si>
    <t>svorka připojovací SP1 k připojení kovových částí</t>
  </si>
  <si>
    <t>-2067904543</t>
  </si>
  <si>
    <t xml:space="preserve">"HR stávající hromosvod na fasádě"  (2*4)+(2*5)+10</t>
  </si>
  <si>
    <t>751</t>
  </si>
  <si>
    <t xml:space="preserve"> Vzduchotechnika</t>
  </si>
  <si>
    <t>193</t>
  </si>
  <si>
    <t>75111101. R</t>
  </si>
  <si>
    <t xml:space="preserve">VE4 Mtž vent ax ntl nástěnného základního D do 200 mm </t>
  </si>
  <si>
    <t>561755399</t>
  </si>
  <si>
    <t>194</t>
  </si>
  <si>
    <t>751 1 33R</t>
  </si>
  <si>
    <t>VE4 malý axiální ventilátor, ot. 2200/min, průtok max. 280 m3/hod, DN150mm, ak.tlak 47dB - více viz PD</t>
  </si>
  <si>
    <t>5322749</t>
  </si>
  <si>
    <t>195</t>
  </si>
  <si>
    <t>75111102. R</t>
  </si>
  <si>
    <t>VE4 D+Mtž přípojného potrubí a spoj. mat. pro vent ax ntl nástěnného základního D do 200 mm vč. prodloužení přes izolant</t>
  </si>
  <si>
    <t>81849565</t>
  </si>
  <si>
    <t>196</t>
  </si>
  <si>
    <t>75111103. R</t>
  </si>
  <si>
    <t xml:space="preserve">VE1 D+Mtž větrací mřížky (samotížné lamely) 350x350mm pro VZD vč. prodloužení přes izolant - více viz PD </t>
  </si>
  <si>
    <t>607327220</t>
  </si>
  <si>
    <t>197</t>
  </si>
  <si>
    <t>75111104. R</t>
  </si>
  <si>
    <t xml:space="preserve">VE2 D+Mtž větrací mřížky (samotížné lamely) 400x400mm pro VZD - více viz PD vč. prodloužení přes izolant </t>
  </si>
  <si>
    <t>1804624256</t>
  </si>
  <si>
    <t>198</t>
  </si>
  <si>
    <t>75111105. R</t>
  </si>
  <si>
    <t>VE3 D+Mtž větrací mřížky 600x1000mm vč. prodloužení potrubí - více viz PD vč. prodloužení přes izolant</t>
  </si>
  <si>
    <t>512</t>
  </si>
  <si>
    <t>1946109597</t>
  </si>
  <si>
    <t>199</t>
  </si>
  <si>
    <t>998751102</t>
  </si>
  <si>
    <t>Přesun hmot tonážní pro vzduchotechniku v objektech v do 24 m</t>
  </si>
  <si>
    <t>758199607</t>
  </si>
  <si>
    <t>763</t>
  </si>
  <si>
    <t xml:space="preserve"> Konstrukce suché výstavby</t>
  </si>
  <si>
    <t>200</t>
  </si>
  <si>
    <t>763132122</t>
  </si>
  <si>
    <t>SDK podhled samostatný požární předěl desky 2xDF 15 TI60 mm EI Z/S 60/60 dvouvrstvá spodní kce CD+UD</t>
  </si>
  <si>
    <t>-1303600674</t>
  </si>
  <si>
    <t xml:space="preserve">"opláštění dešťového svodu - dvorana"  (2*7,0*0,75)+(7,0*0,4)+(2*0,75*0,4)</t>
  </si>
  <si>
    <t>201</t>
  </si>
  <si>
    <t>998763303</t>
  </si>
  <si>
    <t>Přesun hmot tonážní pro sádrokartonové konstrukce v objektech v do 24 m</t>
  </si>
  <si>
    <t>1570412915</t>
  </si>
  <si>
    <t>764</t>
  </si>
  <si>
    <t xml:space="preserve"> Konstrukce klempířské</t>
  </si>
  <si>
    <t>202</t>
  </si>
  <si>
    <t>764002841</t>
  </si>
  <si>
    <t>Demontáž oplechování horních ploch zdí a nadezdívek do suti</t>
  </si>
  <si>
    <t>420978824</t>
  </si>
  <si>
    <t xml:space="preserve">"AT oplechování střešní atiky"  2*(65,1+11,85)+40,00</t>
  </si>
  <si>
    <t>203</t>
  </si>
  <si>
    <t>764002851</t>
  </si>
  <si>
    <t>P1, P3 Demontáž oplechování parapetů do suti</t>
  </si>
  <si>
    <t>-1907468277</t>
  </si>
  <si>
    <t xml:space="preserve">"P1 okenní parapet 1.PP"  (18*2,4)  </t>
  </si>
  <si>
    <t xml:space="preserve">"P1 okenní parapet 1.NP"  (12*1,6)+(2*2,4)+(3,14*0,9)/2</t>
  </si>
  <si>
    <t xml:space="preserve">"P1 okenní parapet 2.NP"  (18*1,6)+2*(3,14*0,9)/2</t>
  </si>
  <si>
    <t xml:space="preserve">"P1 okenní parapet 3.NP"  (18*1,6)+2*(3,14*0,9)/2</t>
  </si>
  <si>
    <t xml:space="preserve">"P1 okenní parapet 4.NP"  (16*1,6)+2*(3,14*0,9)/2</t>
  </si>
  <si>
    <t xml:space="preserve">"P3 prosklená zaoblená stěna"  40,0</t>
  </si>
  <si>
    <t>204</t>
  </si>
  <si>
    <t>764002861</t>
  </si>
  <si>
    <t>P4 Demontáž oplechování říms a ozdobných prvků do suti</t>
  </si>
  <si>
    <t>-384747686</t>
  </si>
  <si>
    <t xml:space="preserve">"P4 římsa prosklené zaoblené stěny"  40,0</t>
  </si>
  <si>
    <t>205</t>
  </si>
  <si>
    <t>7640035.R</t>
  </si>
  <si>
    <t>KM odvětrávací hlavice se stříškou DN 150mm - hlava stávajícího komínového tělesa</t>
  </si>
  <si>
    <t>1349821657</t>
  </si>
  <si>
    <t>206</t>
  </si>
  <si>
    <t>7641116.R</t>
  </si>
  <si>
    <t>KM Oplechování stáv. komínového tělesa drážkováním ze svitků z Pz plechu s povrch úpravou rš 670 mm na dřevěný rošt</t>
  </si>
  <si>
    <t>1026344179</t>
  </si>
  <si>
    <t xml:space="preserve">"komín - nadstřešní část - boky komína"  2*(2,9+1,1)*1,3</t>
  </si>
  <si>
    <t xml:space="preserve">"komín - nadstřešní část - hlava komína"  (2,9*1,1)</t>
  </si>
  <si>
    <t>207</t>
  </si>
  <si>
    <t>764214608</t>
  </si>
  <si>
    <t>Oplechování horních ploch a atik bez rohů z Pz s povrch úpravou mechanicky kotvené rš 750 mm</t>
  </si>
  <si>
    <t>1888778479</t>
  </si>
  <si>
    <t>(65,54+2*10,85)</t>
  </si>
  <si>
    <t>208</t>
  </si>
  <si>
    <t>764216644</t>
  </si>
  <si>
    <t>P1 Oplechování rovných parapetů celoplošně lepené z Pz s povrchovou úpravou rš 330 mm</t>
  </si>
  <si>
    <t>517927164</t>
  </si>
  <si>
    <t xml:space="preserve">"okno O1"  (18*2,4)</t>
  </si>
  <si>
    <t xml:space="preserve">"okno O2"  (7*(3,14*0,45*0,45)/3)</t>
  </si>
  <si>
    <t xml:space="preserve">"okno O3"  (2*2,4)</t>
  </si>
  <si>
    <t xml:space="preserve">"okno O4"  (32*1,6)</t>
  </si>
  <si>
    <t xml:space="preserve">"okno O5"  (32*1,6)</t>
  </si>
  <si>
    <t>209</t>
  </si>
  <si>
    <t>764217647</t>
  </si>
  <si>
    <t>P3 Oplechování oblých parapetů nebo ze segmentů celoplošně lepené z Pz s povrch úpravou rš 670 mm</t>
  </si>
  <si>
    <t>-1400810020</t>
  </si>
  <si>
    <t xml:space="preserve">"P3 prosklená stěna"  (40,4*1,2)</t>
  </si>
  <si>
    <t>210</t>
  </si>
  <si>
    <t>764218674</t>
  </si>
  <si>
    <t>P4 Oplechování oblé římsy nebo ze segmentů celoplošně lepené z Pz s upraveným povrchem rš 330 mm</t>
  </si>
  <si>
    <t>-1012571338</t>
  </si>
  <si>
    <t>211</t>
  </si>
  <si>
    <t>998764103</t>
  </si>
  <si>
    <t>Přesun hmot pro konstrukce klempířské v objektech v do 24 m</t>
  </si>
  <si>
    <t>2087431354</t>
  </si>
  <si>
    <t>766</t>
  </si>
  <si>
    <t xml:space="preserve"> Konstrukce truhlářské</t>
  </si>
  <si>
    <t>212</t>
  </si>
  <si>
    <t>766417211</t>
  </si>
  <si>
    <t>Montáž obložení stěn podkladového roštu</t>
  </si>
  <si>
    <t>730425021</t>
  </si>
  <si>
    <t xml:space="preserve">"komín - nadstřešní část - MV, boky komína"  2*(2*(2,7+0,9)*1,3)/0,65 </t>
  </si>
  <si>
    <t xml:space="preserve">"komín - nadstřešní část -XPS, hlava komína"  (2,7*0,9)/0,65</t>
  </si>
  <si>
    <t>213</t>
  </si>
  <si>
    <t>605141130</t>
  </si>
  <si>
    <t>řezivo jehličnaté,střešní latě impregnované dl 2 - 3,5 m</t>
  </si>
  <si>
    <t>-475537856</t>
  </si>
  <si>
    <t>214</t>
  </si>
  <si>
    <t>766441811</t>
  </si>
  <si>
    <t>Demontáž parapetních desek dřevěných nebo plastových šířky do 30 cm délky do 1,0 m</t>
  </si>
  <si>
    <t>-1012991909</t>
  </si>
  <si>
    <t xml:space="preserve">"P1 prosklená zaoblená stěna"  40,0</t>
  </si>
  <si>
    <t>215</t>
  </si>
  <si>
    <t>766601 R1</t>
  </si>
  <si>
    <t>ST Demontáž nebo montáž dřevěné balkónové dělící stěny k opětovnému použití</t>
  </si>
  <si>
    <t>1083010184</t>
  </si>
  <si>
    <t xml:space="preserve">"ST stávající dřevěná balkónová dělící stěna"  (46*(1,6*2,5))</t>
  </si>
  <si>
    <t>216</t>
  </si>
  <si>
    <t>766602 R1</t>
  </si>
  <si>
    <t>ST Oprava stávající dřevěné balkónové dělící stěny truhlářským způsobem a rozměrová úprava ve vztahu KZS</t>
  </si>
  <si>
    <t>-925560819</t>
  </si>
  <si>
    <t xml:space="preserve">"ST stávající dřevěná balkónová dělící stěna"  46*(1,6*2,5)</t>
  </si>
  <si>
    <t>217</t>
  </si>
  <si>
    <t>766691911</t>
  </si>
  <si>
    <t>Vyvěšení nebo zavěšení dřevěných křídel oken pl do 1,5 m2</t>
  </si>
  <si>
    <t>865986709</t>
  </si>
  <si>
    <t xml:space="preserve">"okno O1"  (18*3)</t>
  </si>
  <si>
    <t>"okno O2" (7*1)</t>
  </si>
  <si>
    <t>"okno O3" (2*3)</t>
  </si>
  <si>
    <t>"okno O4" (32*2)</t>
  </si>
  <si>
    <t>"okno O5" (32*2)</t>
  </si>
  <si>
    <t>218</t>
  </si>
  <si>
    <t>766691912</t>
  </si>
  <si>
    <t>Vyvěšení nebo zavěšení dřevěných křídel oken pl přes 1,5 m2</t>
  </si>
  <si>
    <t>1686455585</t>
  </si>
  <si>
    <t xml:space="preserve">"okno O6"  (6*3)</t>
  </si>
  <si>
    <t>219</t>
  </si>
  <si>
    <t>766691912.R</t>
  </si>
  <si>
    <t>Za vyvěšení nebo zavěšení dřevěných zastiňujících žaluzií pl přes 1,5 m2 k dalšímu použití</t>
  </si>
  <si>
    <t>-1524236944</t>
  </si>
  <si>
    <t xml:space="preserve">"ZA stávající zastiňující žaluzie 120x140cm - vyvěšení"  69</t>
  </si>
  <si>
    <t xml:space="preserve">"ZA stávající zastiňující žaluzie 120x140cm - zavěšení"  69</t>
  </si>
  <si>
    <t>220</t>
  </si>
  <si>
    <t>766691914</t>
  </si>
  <si>
    <t>Vyvěšení nebo zavěšení dřevěných křídel dveří pl do 2 m2</t>
  </si>
  <si>
    <t>49131780</t>
  </si>
  <si>
    <t xml:space="preserve">"dveře D1/P"  6</t>
  </si>
  <si>
    <t xml:space="preserve">"dveře D1/L"  7</t>
  </si>
  <si>
    <t xml:space="preserve">"dveře D2/P"  1</t>
  </si>
  <si>
    <t xml:space="preserve">"dveře D2/L"  1</t>
  </si>
  <si>
    <t xml:space="preserve">"dveře D3/P"  1*2</t>
  </si>
  <si>
    <t>221</t>
  </si>
  <si>
    <t>766691917</t>
  </si>
  <si>
    <t>Vyvěšení nebo zavěšení dřevěných křídel vrat pl do 4 m2</t>
  </si>
  <si>
    <t>1837733235</t>
  </si>
  <si>
    <t xml:space="preserve">"vrata D4"  2*2</t>
  </si>
  <si>
    <t>222</t>
  </si>
  <si>
    <t>766694123</t>
  </si>
  <si>
    <t>P2 Montáž parapetních dřevěných nebo plastových šířky přes 30 cm délky do 2,6 m</t>
  </si>
  <si>
    <t>-972749865</t>
  </si>
  <si>
    <t>223</t>
  </si>
  <si>
    <t>611444030</t>
  </si>
  <si>
    <t>P2 parapet plastový vnitřní - komůrkový 35 x 2 x 100 cm</t>
  </si>
  <si>
    <t>1923291956</t>
  </si>
  <si>
    <t>224</t>
  </si>
  <si>
    <t>611444150</t>
  </si>
  <si>
    <t>P2 koncovka k parapetu plastovému vnitřnímu 1 pár</t>
  </si>
  <si>
    <t>-2146982953</t>
  </si>
  <si>
    <t xml:space="preserve">"okno O1"  18</t>
  </si>
  <si>
    <t xml:space="preserve">"okno O3"  2</t>
  </si>
  <si>
    <t xml:space="preserve">"okno O4"  32</t>
  </si>
  <si>
    <t xml:space="preserve">"okno O5"  32</t>
  </si>
  <si>
    <t>225</t>
  </si>
  <si>
    <t>766702 R2</t>
  </si>
  <si>
    <t>ZA Oprava stávající zastiňující žaluzie 120x140cm truhlářským způsobem</t>
  </si>
  <si>
    <t>1694779057</t>
  </si>
  <si>
    <t xml:space="preserve">"ZA - stávající zastiňující žaluzie 120x140cm - předpoklad opravy 50%"  69*(1,2*1,4)*0,5</t>
  </si>
  <si>
    <t>226</t>
  </si>
  <si>
    <t>766703 R2</t>
  </si>
  <si>
    <t>ZA Výroba nové zastiňující žaluzie 120x140cm dtto stávající - modřín</t>
  </si>
  <si>
    <t>-1939931360</t>
  </si>
  <si>
    <t xml:space="preserve">"ZA - nové zastiňující žaluzie 120x140cm - předpoklad množství 50%"  69*(1,2*1,4)*0,5</t>
  </si>
  <si>
    <t>227</t>
  </si>
  <si>
    <t>76666494.R</t>
  </si>
  <si>
    <t>ZA Oprava a údržba dřevěných zastiňujíchc žaluzií - oprava a zprovoznění stávajících kolejnicových závěsů a rolniček</t>
  </si>
  <si>
    <t>-26520267</t>
  </si>
  <si>
    <t xml:space="preserve">"ZA - stávající zastiňující žaluzie 120x140cm"  69</t>
  </si>
  <si>
    <t>228</t>
  </si>
  <si>
    <t>766801 R3</t>
  </si>
  <si>
    <t>ZB Demontáž nebo montáž dřevěné výplně balónového zábradlí 120x90cm</t>
  </si>
  <si>
    <t>808207319</t>
  </si>
  <si>
    <t xml:space="preserve">"ZB stávající výplň zábradlí  120x90cm - demontáž"  224</t>
  </si>
  <si>
    <t xml:space="preserve">"ZB stávající výplň zábradlí  120x90cm(70% z celkového počtu) - montáž"  157</t>
  </si>
  <si>
    <t xml:space="preserve">"ZB nová výplň zábradlí  120x90cm(30% z celkového počtu) - montáž"  67</t>
  </si>
  <si>
    <t>229</t>
  </si>
  <si>
    <t>6062349. R3</t>
  </si>
  <si>
    <t>ZB překližka vodovzdorná SM,125 x 250 cm,jak II tl 18 mm včetně formátování na rozměr 120x90cm</t>
  </si>
  <si>
    <t>-269805075</t>
  </si>
  <si>
    <t xml:space="preserve">"ZB nová výplň zábradlí  120x90cm(30% z celkového počtu)"  67*(1,2*0,9)</t>
  </si>
  <si>
    <t>230</t>
  </si>
  <si>
    <t>766909R01</t>
  </si>
  <si>
    <t xml:space="preserve">Montáž plastových oken na polyuretanovou pěnu vč. kotvících prvků </t>
  </si>
  <si>
    <t>-1956207449</t>
  </si>
  <si>
    <t xml:space="preserve">"okno O1"  (18*(2*2,4+2*0,6))</t>
  </si>
  <si>
    <t xml:space="preserve">"okno O2"  (7*(3,14*0,9))</t>
  </si>
  <si>
    <t xml:space="preserve">"okno O3"  (2*(2*2,4+2*1,6))</t>
  </si>
  <si>
    <t xml:space="preserve">"okno O4"  (32*((2*0,8+2*2,4)+(4*1,6)))</t>
  </si>
  <si>
    <t xml:space="preserve">"okno O5"  (32*((2*0,8*2,4)+(4*1,6)))</t>
  </si>
  <si>
    <t xml:space="preserve">"okno O6"  (6*(4*2,4))</t>
  </si>
  <si>
    <t xml:space="preserve">"vrata D4"  (2*(2*2,4+2*2,15))</t>
  </si>
  <si>
    <t>231</t>
  </si>
  <si>
    <t>611430.R1</t>
  </si>
  <si>
    <t>O1 okno plastové 3 křídlé OS 240x60cm - více viz PD</t>
  </si>
  <si>
    <t>160408929</t>
  </si>
  <si>
    <t>232</t>
  </si>
  <si>
    <t>611430.R2</t>
  </si>
  <si>
    <t>O2 okno plastové 2 křídlé O/FIX DN 90cm - více viz PD</t>
  </si>
  <si>
    <t>-1631786468</t>
  </si>
  <si>
    <t>233</t>
  </si>
  <si>
    <t>611430.R3</t>
  </si>
  <si>
    <t>O3 okno plastové 3 křídlé OS 240x160cm - více viz PD</t>
  </si>
  <si>
    <t>148602557</t>
  </si>
  <si>
    <t>234</t>
  </si>
  <si>
    <t>611430.R4</t>
  </si>
  <si>
    <t>O4 balkónová sestava plastová; dveře OS 80x240cm+okno 2 křídlé OS 160x160cm 3 křídlé - více viz PD</t>
  </si>
  <si>
    <t>1626146202</t>
  </si>
  <si>
    <t>235</t>
  </si>
  <si>
    <t>611430.R5</t>
  </si>
  <si>
    <t>O5 balkónová sestava plastová; dveře OS 80x240cm+okno 2 křídlé OS 160x160cm 3 křídlé - více viz PD</t>
  </si>
  <si>
    <t>-700267959</t>
  </si>
  <si>
    <t>236</t>
  </si>
  <si>
    <t>611430.R6</t>
  </si>
  <si>
    <t>O6 balkónová sestava plastová 3 křídlá OS 240x240cm - více viz PD</t>
  </si>
  <si>
    <t>-565106783</t>
  </si>
  <si>
    <t>237</t>
  </si>
  <si>
    <t>766909R02</t>
  </si>
  <si>
    <t xml:space="preserve">Montáž plastových dveří na polyuretanovou pěnu vč. kotvících prvků </t>
  </si>
  <si>
    <t>-99600666</t>
  </si>
  <si>
    <t xml:space="preserve">"dveře D1/P"  (6*(2*1,1+2*2,1))</t>
  </si>
  <si>
    <t xml:space="preserve">"dveře D1/L"  (7*(2*1,1+2*2,1))</t>
  </si>
  <si>
    <t xml:space="preserve">"dveře D2/P"  (1*(2*1,1+2*2,25))</t>
  </si>
  <si>
    <t xml:space="preserve">"dveře D2/L"  (1*(2*1,1+2*2,25))</t>
  </si>
  <si>
    <t xml:space="preserve">"dveře D3/P"  (1*(2*2,0+2*2,25))</t>
  </si>
  <si>
    <t>238</t>
  </si>
  <si>
    <t>611441.R1</t>
  </si>
  <si>
    <t>D1/P, D1/L dveře hliníkové vchodové 1křídlové otevíravé 90x197 cm, požárně odolné - více viz PD</t>
  </si>
  <si>
    <t>-491608092</t>
  </si>
  <si>
    <t xml:space="preserve">"dveře D1 P"  6</t>
  </si>
  <si>
    <t xml:space="preserve">"dveře D1 L"  7</t>
  </si>
  <si>
    <t>239</t>
  </si>
  <si>
    <t>611441.R2</t>
  </si>
  <si>
    <t>D2/P, D2/L dveře hliníkové vchodové 1křídlové otevíravé 90x215 cm - více viz PD</t>
  </si>
  <si>
    <t>1871316773</t>
  </si>
  <si>
    <t xml:space="preserve">"dveře D2 P"  1</t>
  </si>
  <si>
    <t xml:space="preserve">"dveře D2 L"  1</t>
  </si>
  <si>
    <t>240</t>
  </si>
  <si>
    <t>611441.R3</t>
  </si>
  <si>
    <t>D3/P dveře plastové hliníkové 2 křídlové otevíravé 180x215 cm - více viz PD</t>
  </si>
  <si>
    <t>554821169</t>
  </si>
  <si>
    <t xml:space="preserve">"dveře D3 P"  1</t>
  </si>
  <si>
    <t>241</t>
  </si>
  <si>
    <t>998766203</t>
  </si>
  <si>
    <t>Přesun hmot procentní pro konstrukce truhlářské v objektech v do 24 m</t>
  </si>
  <si>
    <t>%</t>
  </si>
  <si>
    <t>818892183</t>
  </si>
  <si>
    <t>767</t>
  </si>
  <si>
    <t xml:space="preserve"> Konstrukce zámečnické</t>
  </si>
  <si>
    <t>242</t>
  </si>
  <si>
    <t>767161813</t>
  </si>
  <si>
    <t>ZB, SC1 Demontáž zábradlí rovného nerozebíratelného hmotnosti 1m zábradlí do 20 kg</t>
  </si>
  <si>
    <t>1153781823</t>
  </si>
  <si>
    <t xml:space="preserve">"ZB zábradlí balkónu"  4*(2*1,6+65,1)</t>
  </si>
  <si>
    <t xml:space="preserve">"SC1 - zábradlí sv. požárního schodiště"  4*(2*2,2+7,5)</t>
  </si>
  <si>
    <t xml:space="preserve">"SC1 - zábradlí sz. požárního schodiště"  3*(2*2,2+7,5)+(2,2+1,1+1,5)</t>
  </si>
  <si>
    <t>243</t>
  </si>
  <si>
    <t>767161123</t>
  </si>
  <si>
    <t>ZB, SC1 Montáž zábradlí rovného z trubek do ocelové konstrukce hmotnosti do 20 kg</t>
  </si>
  <si>
    <t>2129076635</t>
  </si>
  <si>
    <t>244</t>
  </si>
  <si>
    <t>14011012 R</t>
  </si>
  <si>
    <t>stávající zábradlí balkónů a požárního schodiště (rovná část) - úprava kotvení pro novou montáž, odstranění koroze a původních nátěrů, žárově zinkováno</t>
  </si>
  <si>
    <t>1735717570</t>
  </si>
  <si>
    <t>245</t>
  </si>
  <si>
    <t>767161823</t>
  </si>
  <si>
    <t>SC1 Demontáž zábradlí schodišťového nerozebíratelného hmotnosti 1m zábradlí do 20 kg</t>
  </si>
  <si>
    <t>-1783209374</t>
  </si>
  <si>
    <t xml:space="preserve">"SC1 - zábradlí sv. požárního schodiště"  4*(2*5,5)</t>
  </si>
  <si>
    <t xml:space="preserve">"SC1 - zábradlí sz. požárního schodiště"  3*(2*5,5)+(2*1,5)</t>
  </si>
  <si>
    <t>246</t>
  </si>
  <si>
    <t>767220220</t>
  </si>
  <si>
    <t>SC1 Montáž zábradlí schodiště z trubek na ocelovou konstrukci hmotnosti do 25 kg</t>
  </si>
  <si>
    <t>1481237122</t>
  </si>
  <si>
    <t>247</t>
  </si>
  <si>
    <t>14011010 R</t>
  </si>
  <si>
    <t>stávající zábradlí požárního schodiště - úprava kotvení pro novou montáž, odstranění koroze a původních nátěrů, žárově zinkováno</t>
  </si>
  <si>
    <t>628522641</t>
  </si>
  <si>
    <t>248</t>
  </si>
  <si>
    <t>7679967 R01</t>
  </si>
  <si>
    <t>Montáž atypických zámečnických konstrukcí šroubové spoje hmotnosti jednotlivých dílů do 100 kg - schodnice</t>
  </si>
  <si>
    <t>-1885865383</t>
  </si>
  <si>
    <t xml:space="preserve">"U200 - schodnice"  ((5,6*2)*7+(2*1,3))*25,3</t>
  </si>
  <si>
    <t>249</t>
  </si>
  <si>
    <t>6652 R1</t>
  </si>
  <si>
    <t>ocelová schodnice pro požární schodiště SC1 a CS2 - U 200</t>
  </si>
  <si>
    <t>942742986</t>
  </si>
  <si>
    <t>250</t>
  </si>
  <si>
    <t>7679967 R02</t>
  </si>
  <si>
    <t>Montáž atypických zámečnických konstrukcí šroubové spoje hmotnosti jednotlivých dílů do 100 kg - nosník podety,lávky</t>
  </si>
  <si>
    <t>2083636323</t>
  </si>
  <si>
    <t xml:space="preserve">"U240 - podesty"  13*(2*0,15+1,2)</t>
  </si>
  <si>
    <t>"U240 - spojovací podesty" (2*(2*4,64)*3)*33,2</t>
  </si>
  <si>
    <t>251</t>
  </si>
  <si>
    <t>6652 R2</t>
  </si>
  <si>
    <t>ocelové podesty a lávky pro požární schodiště SC1 a CS2 - U 240</t>
  </si>
  <si>
    <t>-1427026493</t>
  </si>
  <si>
    <t>252</t>
  </si>
  <si>
    <t>767 001</t>
  </si>
  <si>
    <t>SC1, SC2 Zinkování ocelových nosníků U 200, U 240 pro schodiště</t>
  </si>
  <si>
    <t>697102701</t>
  </si>
  <si>
    <t>253</t>
  </si>
  <si>
    <t>767996701</t>
  </si>
  <si>
    <t xml:space="preserve">ZB, SC1, SC2  Demontáž atypických zámečnických konstrukcí řezáním hmotnosti jednotlivých dílů do 50 kg - sloupky, pororošty, podesty</t>
  </si>
  <si>
    <t>1585769213</t>
  </si>
  <si>
    <t xml:space="preserve">"ZB - odříznutí kotevních desek sloupků zábradlí"  (228*1,5)</t>
  </si>
  <si>
    <t xml:space="preserve">"SC1 - demontáž pororoštů sv. požárního schodiště"  4*(7,5*1,1)*20</t>
  </si>
  <si>
    <t xml:space="preserve">"SC1 - demontáž pororoštů sz. požárního schodiště"  (3*(7,5*1,1)+(1,5*1,1))*20</t>
  </si>
  <si>
    <t>"SC1 - demontáž sch. stupňů sv. požárního schodiště" ((18*1,1)+3*(17*1,1))*20</t>
  </si>
  <si>
    <t>"SC1 - demontáž sch. stupňů sz. požárního schodiště" ((4*1,1)+3*(17*1,1))*20</t>
  </si>
  <si>
    <t>254</t>
  </si>
  <si>
    <t>767210151</t>
  </si>
  <si>
    <t xml:space="preserve">SC1 Montáž schodišťových stupňů ocelových rovných nebo vřetenových  šroubováním</t>
  </si>
  <si>
    <t>360449947</t>
  </si>
  <si>
    <t>"SC2 - demontáž sch. stupňů sv. požárního schodiště" (18+3*17)</t>
  </si>
  <si>
    <t>"SC1 - demontáž sch. stupňů sz. požárního schodiště" (4+3*17)</t>
  </si>
  <si>
    <t>255</t>
  </si>
  <si>
    <t>55347080 R</t>
  </si>
  <si>
    <t>stupeň schodišťový lisovaný z FeZn pororoštů 186,1*257,8/1000mm - úprava + žárové zinkování</t>
  </si>
  <si>
    <t>-501156486</t>
  </si>
  <si>
    <t>"SC1 - sv. požárního schodiště" (18+3*17)</t>
  </si>
  <si>
    <t>"SC1 - sz. požárního schodiště" (4+3*17)</t>
  </si>
  <si>
    <t>256</t>
  </si>
  <si>
    <t>767250111</t>
  </si>
  <si>
    <t>SC1 Montáž ocelových podest šroubováním</t>
  </si>
  <si>
    <t>244130893</t>
  </si>
  <si>
    <t xml:space="preserve">"SC1 severovýchodní schodiště"  (4*((7,5*1,1)+2*(2,2*1,1)))</t>
  </si>
  <si>
    <t xml:space="preserve">"SC1 severozápadní schodiště"  (3*(7,5*1,1)+(2*2,2*1,1))+(2,2*1,1)</t>
  </si>
  <si>
    <t>257</t>
  </si>
  <si>
    <t>55347081 R</t>
  </si>
  <si>
    <t>pororošt FeZn SP 30/3 - 34/38 - úprava + žárové zinkování</t>
  </si>
  <si>
    <t>1719980674</t>
  </si>
  <si>
    <t>258</t>
  </si>
  <si>
    <t>7679951. R</t>
  </si>
  <si>
    <t>PD1 D+Mtž plechová krycí dvířka pro stávající elektroskříně - osazeno s lícem fasády</t>
  </si>
  <si>
    <t>-827743298</t>
  </si>
  <si>
    <t>259</t>
  </si>
  <si>
    <t>7679952. R</t>
  </si>
  <si>
    <t>PD2 D+Mtž plechová krycí dvířka pro stávající elektroskříně - osazeno s lícem fasády</t>
  </si>
  <si>
    <t>378608728</t>
  </si>
  <si>
    <t>260</t>
  </si>
  <si>
    <t>7679953. R</t>
  </si>
  <si>
    <t>PD3 D+Mtž plechová krycí dvířka pro stávající elektroskříně - osazeno s lícem fasády</t>
  </si>
  <si>
    <t>565560982</t>
  </si>
  <si>
    <t>261</t>
  </si>
  <si>
    <t>76799511.R1</t>
  </si>
  <si>
    <t>IT DMTŽ+MTŽ stávající antény s úpravou kotvení v návaznosti na aplikovaný KZS - žárově zinkováno</t>
  </si>
  <si>
    <t>1001558437</t>
  </si>
  <si>
    <t xml:space="preserve">"IT - stávající aténa internetového přijímače"  1</t>
  </si>
  <si>
    <t>262</t>
  </si>
  <si>
    <t>76799511.R2</t>
  </si>
  <si>
    <t>ZB D+MTŽ nového kotvení pro sloupky stávajícího zábradlí - více viz detail výkresové části PD - žárově zinkováno vč. utěsnění připojovací spáry (PU tmel)</t>
  </si>
  <si>
    <t>1885572495</t>
  </si>
  <si>
    <t xml:space="preserve">"ZB - nové kotevní prvky sloupků stáv. zábradlí balkónu"  228</t>
  </si>
  <si>
    <t>263</t>
  </si>
  <si>
    <t>76799513.R3</t>
  </si>
  <si>
    <t>SA DMTŽ+MTŽ stávajících antén a satelitních antén na zábradlí balkónu</t>
  </si>
  <si>
    <t>-1991904478</t>
  </si>
  <si>
    <t xml:space="preserve">"SA-stáv. antény a satelnitní antény na zábradlí balkónů"  30</t>
  </si>
  <si>
    <t>264</t>
  </si>
  <si>
    <t>7679961. R</t>
  </si>
  <si>
    <t>R D+Mtž reklamy 150x80cm vč. sloupků a kotvení na betonové patky (60x60x80cm)</t>
  </si>
  <si>
    <t>-1315705819</t>
  </si>
  <si>
    <t>265</t>
  </si>
  <si>
    <t>7679967 R2</t>
  </si>
  <si>
    <t>Montáž atypických zámečnických konstrukcí šroubové spoje hmotnosti jednotlivých dílů do 100 kg - práce autojeřábu s dostatečným dosahem a únosností</t>
  </si>
  <si>
    <t>hod</t>
  </si>
  <si>
    <t>1258032375</t>
  </si>
  <si>
    <t xml:space="preserve">"severovýchodní schodiště"  20</t>
  </si>
  <si>
    <t xml:space="preserve">"severozápadní schodiště"  20</t>
  </si>
  <si>
    <t>266</t>
  </si>
  <si>
    <t>767996702</t>
  </si>
  <si>
    <t>SC1, SC2 Demontáž atypických zámečnických konstrukcí řezáním hmotnosti jednotlivých dílů do 100 kg</t>
  </si>
  <si>
    <t>1144660113</t>
  </si>
  <si>
    <t xml:space="preserve">"SC2 severovýchodní schodiště"  (4*(2*7,5)+4*(2*5,7))*36,2</t>
  </si>
  <si>
    <t xml:space="preserve">"SC1 severozápadní schodiště"  ((3*(2*7,5)+(2*1,5))+(3*(2*5,7)+(2*1,5)))*36,2</t>
  </si>
  <si>
    <t>267</t>
  </si>
  <si>
    <t>7679967 R1</t>
  </si>
  <si>
    <t>Demontáž atypických zámečnických konstrukcí řezáním hmotnosti jednotlivých dílů do 100 kg - práce autojeřábu s dostatečným dosahem a únosností</t>
  </si>
  <si>
    <t>1095812787</t>
  </si>
  <si>
    <t xml:space="preserve">"severovýchodní schodiště"  10</t>
  </si>
  <si>
    <t xml:space="preserve">"severozápadní schodiště"  10</t>
  </si>
  <si>
    <t>268</t>
  </si>
  <si>
    <t>767996801</t>
  </si>
  <si>
    <t>DZ Demontáž atypických zámečnických konstrukcí rozebráním hmotnosti jednotlivých dílů do 50 kg</t>
  </si>
  <si>
    <t>21923381</t>
  </si>
  <si>
    <t xml:space="preserve">"DZ - stávající dopravní značka na fasádě - pro další použití"  10</t>
  </si>
  <si>
    <t>269</t>
  </si>
  <si>
    <t>998767103</t>
  </si>
  <si>
    <t>Přesun hmot pro zámečnické konstrukce v objektech v do 24 m</t>
  </si>
  <si>
    <t>-1319069887</t>
  </si>
  <si>
    <t>771</t>
  </si>
  <si>
    <t xml:space="preserve"> Podlahy z dlaždic</t>
  </si>
  <si>
    <t>270</t>
  </si>
  <si>
    <t>771474111</t>
  </si>
  <si>
    <t>Montáž soklíků z dlaždic keramických rovných flexibilní lepidlo v do 65 mm</t>
  </si>
  <si>
    <t>-142522248</t>
  </si>
  <si>
    <t xml:space="preserve">"doplnění po výměně dveří - odhad"  30  </t>
  </si>
  <si>
    <t>271</t>
  </si>
  <si>
    <t>597614160</t>
  </si>
  <si>
    <t>dlaždice keramické slinuté neglazované mrazuvzdorné sokl - 19,8 x 8,0 x 0,9 cm</t>
  </si>
  <si>
    <t>-316417199</t>
  </si>
  <si>
    <t>272</t>
  </si>
  <si>
    <t>771574131</t>
  </si>
  <si>
    <t>Montáž podlah keramických režných protiskluzných lepených flexibilním lepidlem do 50 ks/m2</t>
  </si>
  <si>
    <t>-261995406</t>
  </si>
  <si>
    <t xml:space="preserve">"doplnění po výměně dveří - odhad"  15</t>
  </si>
  <si>
    <t>273</t>
  </si>
  <si>
    <t>597614060</t>
  </si>
  <si>
    <t>dlaždice keramické slinuté neglazované mrazuvzdorné 19,8 x 19,8 x 0,9 cm - protiskluz</t>
  </si>
  <si>
    <t>1333452487</t>
  </si>
  <si>
    <t>274</t>
  </si>
  <si>
    <t>771591111</t>
  </si>
  <si>
    <t>Podlahy penetrace podkladu</t>
  </si>
  <si>
    <t>47199695</t>
  </si>
  <si>
    <t>275</t>
  </si>
  <si>
    <t>771591115.R</t>
  </si>
  <si>
    <t>Podlahy spárování PU tmelem</t>
  </si>
  <si>
    <t>214779149</t>
  </si>
  <si>
    <t>276</t>
  </si>
  <si>
    <t>771591175</t>
  </si>
  <si>
    <t>Montáž profilu ukončujícího pro balkony a terasy</t>
  </si>
  <si>
    <t>211410431</t>
  </si>
  <si>
    <t>4*(65,5+2*1,6)</t>
  </si>
  <si>
    <t>277</t>
  </si>
  <si>
    <t>283188040.1</t>
  </si>
  <si>
    <t>ukončovací "U" profil Al s okapničkou, 2,5 m, přírodní, tl. 25 mm</t>
  </si>
  <si>
    <t>-101639341</t>
  </si>
  <si>
    <t>278</t>
  </si>
  <si>
    <t>998771102</t>
  </si>
  <si>
    <t>Přesun hmot tonážní pro podlahy z dlaždic v objektech v do 12 m</t>
  </si>
  <si>
    <t>53401912</t>
  </si>
  <si>
    <t>777</t>
  </si>
  <si>
    <t xml:space="preserve"> Podlahy lité</t>
  </si>
  <si>
    <t>279</t>
  </si>
  <si>
    <t>777212906</t>
  </si>
  <si>
    <t xml:space="preserve">Opravy podlah plastbetonem vyrovnávací vrstvou tl do 10 mm </t>
  </si>
  <si>
    <t>584143809</t>
  </si>
  <si>
    <t>"odhad 30%" 4*(65,5+2*1,6)*0,3</t>
  </si>
  <si>
    <t>280</t>
  </si>
  <si>
    <t>777611900</t>
  </si>
  <si>
    <t>Opravy podlah penetračními nátěry CHS Epoxy 3011 nebo 370</t>
  </si>
  <si>
    <t>-670680069</t>
  </si>
  <si>
    <t>281</t>
  </si>
  <si>
    <t>777991911</t>
  </si>
  <si>
    <t>Opravy podlahy lité - řezání spár</t>
  </si>
  <si>
    <t>2100488657</t>
  </si>
  <si>
    <t>282</t>
  </si>
  <si>
    <t>777991912</t>
  </si>
  <si>
    <t>Opravy podlahy lité - odstranění stávající stěrky</t>
  </si>
  <si>
    <t>1945710121</t>
  </si>
  <si>
    <t>283</t>
  </si>
  <si>
    <t>777991920</t>
  </si>
  <si>
    <t>Opravy podlah vyztužení vložkou ze skelné tkaniny se dvěma nátěry ChS Epoxy 1505 nebo 512</t>
  </si>
  <si>
    <t>-401316091</t>
  </si>
  <si>
    <t>284</t>
  </si>
  <si>
    <t>998777103</t>
  </si>
  <si>
    <t>Přesun hmot tonážní pro podlahy lité v objektech v do 24 m</t>
  </si>
  <si>
    <t>2142225765</t>
  </si>
  <si>
    <t>781</t>
  </si>
  <si>
    <t xml:space="preserve"> Dokončovací práce - obklady keramické</t>
  </si>
  <si>
    <t>285</t>
  </si>
  <si>
    <t>781473810</t>
  </si>
  <si>
    <t>Demontáž obkladů z obkladaček keramických lepených</t>
  </si>
  <si>
    <t>850734993</t>
  </si>
  <si>
    <t xml:space="preserve">"doplnění po výměně oken - odhad"  25</t>
  </si>
  <si>
    <t>286</t>
  </si>
  <si>
    <t>781474114</t>
  </si>
  <si>
    <t>Montáž obkladů vnitřních keramických hladkých do 22 ks/m2 lepených flexibilním lepidlem</t>
  </si>
  <si>
    <t>-316191436</t>
  </si>
  <si>
    <t>"1.PP - nová příčka" 2*((0,3*2,0)+(0,25*0,5))</t>
  </si>
  <si>
    <t>287</t>
  </si>
  <si>
    <t>597610000</t>
  </si>
  <si>
    <t>obkládačky keramické dtto stávající</t>
  </si>
  <si>
    <t>1664337267</t>
  </si>
  <si>
    <t>288</t>
  </si>
  <si>
    <t>781479191</t>
  </si>
  <si>
    <t>Příplatek k montáži obkladů vnitřních keramických hladkých za plochu do 10 m2</t>
  </si>
  <si>
    <t>282216957</t>
  </si>
  <si>
    <t>289</t>
  </si>
  <si>
    <t>781495111</t>
  </si>
  <si>
    <t>Penetrace podkladu vnitřních obkladů</t>
  </si>
  <si>
    <t>752441965</t>
  </si>
  <si>
    <t>290</t>
  </si>
  <si>
    <t>781495115</t>
  </si>
  <si>
    <t>Spárování vnitřních obkladů silikonem</t>
  </si>
  <si>
    <t>1672053170</t>
  </si>
  <si>
    <t>"1.PP - nová příčka" 2*2,0</t>
  </si>
  <si>
    <t xml:space="preserve">"doplnění po výměně oken - odhad"  20</t>
  </si>
  <si>
    <t>291</t>
  </si>
  <si>
    <t>781644250.1</t>
  </si>
  <si>
    <t>P5 Montáž obkladů parapetů z okapnic 300x100 mm lepených flexibilním lepidlem</t>
  </si>
  <si>
    <t>-240621050</t>
  </si>
  <si>
    <t xml:space="preserve">"pro okna 2"  7*(3,14*0,9)/3</t>
  </si>
  <si>
    <t>292</t>
  </si>
  <si>
    <t>597613110.R</t>
  </si>
  <si>
    <t xml:space="preserve">P5 dlaždice - roh 30 x 10 x 0,8 cm I. j. </t>
  </si>
  <si>
    <t>-943765446</t>
  </si>
  <si>
    <t>293</t>
  </si>
  <si>
    <t>781734113</t>
  </si>
  <si>
    <t>KL Montáž obkladů vnějších z obkladaček cihelných do 105 ks/m2 lepené flexibilním lepidlem</t>
  </si>
  <si>
    <t>784981970</t>
  </si>
  <si>
    <t xml:space="preserve">"sever - hlavní plocha (ostění)"  (40,0+2*7,8)*0,35</t>
  </si>
  <si>
    <t>294</t>
  </si>
  <si>
    <t>59521231.R</t>
  </si>
  <si>
    <t>KL pásek cihelný fasádní obkladový 24x7,1x1,4 cm, reliéfní povrch, odstín pískovocihlová - 1 m2 (více viz PD)</t>
  </si>
  <si>
    <t>576813323</t>
  </si>
  <si>
    <t>295</t>
  </si>
  <si>
    <t>781774114</t>
  </si>
  <si>
    <t>Montáž obkladů vnějších z dlaždic keramických do 19 ks/m2 lepených flexibilním lepidlem</t>
  </si>
  <si>
    <t>-2032603826</t>
  </si>
  <si>
    <t xml:space="preserve">"doplnění po výměně oken - odhad"  5</t>
  </si>
  <si>
    <t>296</t>
  </si>
  <si>
    <t>597610560</t>
  </si>
  <si>
    <t>obkládačky keramické - (barevné) 25 x 45 x 0,8 cm I. j.</t>
  </si>
  <si>
    <t>1130751766</t>
  </si>
  <si>
    <t>297</t>
  </si>
  <si>
    <t>781779191</t>
  </si>
  <si>
    <t>Příplatek k montáži obkladů vnějších z dlaždic keramických za plochu do 10 m2</t>
  </si>
  <si>
    <t>436044136</t>
  </si>
  <si>
    <t>298</t>
  </si>
  <si>
    <t>998781103</t>
  </si>
  <si>
    <t>Přesun hmot pro obklady keramické v objektech v do 24 m</t>
  </si>
  <si>
    <t>431223610</t>
  </si>
  <si>
    <t>783</t>
  </si>
  <si>
    <t xml:space="preserve"> Dokončovací práce - nátěry</t>
  </si>
  <si>
    <t>299</t>
  </si>
  <si>
    <t>783101201</t>
  </si>
  <si>
    <t>Hrubé obroušení podkladu truhlářských konstrukcí před provedením nátěru</t>
  </si>
  <si>
    <t>450894302</t>
  </si>
  <si>
    <t xml:space="preserve">"ST stávající dřevěná balkónová dělící stěna"  2*(46*(1,6*2,5))</t>
  </si>
  <si>
    <t xml:space="preserve">"ZA - stávající zastiňující žaluzie 120x140cm"  2*(69*(1,2*1,4))/2</t>
  </si>
  <si>
    <t xml:space="preserve">"ZB původní výplň zábradlí  120x90cm(70% z celkového počtu)"  2*(157*(1,2*0,9))</t>
  </si>
  <si>
    <t>300</t>
  </si>
  <si>
    <t>783101203</t>
  </si>
  <si>
    <t>Jemné obroušení podkladu truhlářských konstrukcí před provedením nátěru</t>
  </si>
  <si>
    <t>-312410338</t>
  </si>
  <si>
    <t xml:space="preserve">"ZA - stávající zastiňující žaluzie 120x140cm"  2*(69*(1,2*1,4))</t>
  </si>
  <si>
    <t xml:space="preserve">"ZB nová výplň zábradlí  120x90cm(30% z celkového počtu)"  2*(67*(1,2*0,9))</t>
  </si>
  <si>
    <t>301</t>
  </si>
  <si>
    <t>783101403</t>
  </si>
  <si>
    <t>Oprášení podkladu truhlářských konstrukcí před provedením nátěru</t>
  </si>
  <si>
    <t>-687703118</t>
  </si>
  <si>
    <t>302</t>
  </si>
  <si>
    <t>783113121</t>
  </si>
  <si>
    <t>Dvojnásobný napouštěcí syntetický nátěr s fungicidní přísadou truhlářských konstrukcí</t>
  </si>
  <si>
    <t>-435671537</t>
  </si>
  <si>
    <t>303</t>
  </si>
  <si>
    <t>78311410 R</t>
  </si>
  <si>
    <t>Základní jednonásobný nátěr truhlářských konstrukcí - kontaktní můstek na silikátové bázi</t>
  </si>
  <si>
    <t>1798154257</t>
  </si>
  <si>
    <t>304</t>
  </si>
  <si>
    <t>78311710 R</t>
  </si>
  <si>
    <t>Krycí jednonásobný silikátový nátěr truhlářských konstrukcí</t>
  </si>
  <si>
    <t>-1046506179</t>
  </si>
  <si>
    <t xml:space="preserve">"ZA - stávající zastiňující žaluzie 120x140cm"  2*(2*(69*(1,2*1,4)))</t>
  </si>
  <si>
    <t xml:space="preserve">"ZB původní výplň zábradlí  120x90cm(70% z celkového počtu)"  2*(2*(157*(1,2*0,9)))</t>
  </si>
  <si>
    <t xml:space="preserve">"ZB nová výplň zábradlí  120x90cm(30% z celkového počtu)"  2*(2*(67*(1,2*0,9)))</t>
  </si>
  <si>
    <t>305</t>
  </si>
  <si>
    <t>783306811</t>
  </si>
  <si>
    <t>Odstranění nátěru ze zámečnických konstrukcí oškrábáním</t>
  </si>
  <si>
    <t>-1853636705</t>
  </si>
  <si>
    <t>"zábradlí balkónů" 5*(65,1+2*1,6)*((1,5+1,0)*(3,14*0,06)+(4*0,03))</t>
  </si>
  <si>
    <t xml:space="preserve">"pojistkové skříně - v barvě fasády"  (0,6*0,9)+(1,2*0,6)+(0,8*0,7)</t>
  </si>
  <si>
    <t xml:space="preserve">"dveře na střeše"  2*(1,4*1,6)</t>
  </si>
  <si>
    <t xml:space="preserve">"ostatní drobné dokončující kce."  5</t>
  </si>
  <si>
    <t xml:space="preserve">"konzoly požárního schodiště"  1,04*((14*1,25)+(12*1,25))</t>
  </si>
  <si>
    <t xml:space="preserve">"ocel. nosníky schodiště SC2"  1,04*(2*7,5)</t>
  </si>
  <si>
    <t>306</t>
  </si>
  <si>
    <t>783315103</t>
  </si>
  <si>
    <t xml:space="preserve">Mezinátěr jednonásobný syntetický  samozákladující zámečnických konstrukcí</t>
  </si>
  <si>
    <t>-719462428</t>
  </si>
  <si>
    <t>307</t>
  </si>
  <si>
    <t>783317101</t>
  </si>
  <si>
    <t>Krycí jednonásobný syntetický standardní nátěr zámečnických konstrukcí</t>
  </si>
  <si>
    <t>-1547109432</t>
  </si>
  <si>
    <t>"zábradlí balkónů" 2*(5*(65,1+2*1,6)*((1,5+1,0)*(3,14*0,06)+(4*0,03)))</t>
  </si>
  <si>
    <t xml:space="preserve">"pojistkové skříně - v barvě fasády"  2*((0,6*0,9)+(1,2*0,6)+(0,8*0,7))</t>
  </si>
  <si>
    <t xml:space="preserve">"dveře na střeše"  2*(2*(1,4*1,6))</t>
  </si>
  <si>
    <t xml:space="preserve">"ostatní drobné dokončující kce."  2*5</t>
  </si>
  <si>
    <t xml:space="preserve">"konzoly požárního schodiště"  2*(1,04*((14*1,25)+(12*1,25)))</t>
  </si>
  <si>
    <t xml:space="preserve">"ocel. nosníky schodiště SC2"  2*(1,04*(2*7,5))</t>
  </si>
  <si>
    <t>308</t>
  </si>
  <si>
    <t>783401313</t>
  </si>
  <si>
    <t>Odmaštění klempířských konstrukcí ředidlovým odmašťovačem před provedením nátěru</t>
  </si>
  <si>
    <t>1837463257</t>
  </si>
  <si>
    <t xml:space="preserve">"STR2 - FeZn střešní krytina"  ((65,5*10,6)+(65,1+2*10,4)*0,2)</t>
  </si>
  <si>
    <t xml:space="preserve">"STR - doplňkové kce střešního pláště"  18*(3,14*0,3*0,3)*0,7+5,0</t>
  </si>
  <si>
    <t>309</t>
  </si>
  <si>
    <t>783401401</t>
  </si>
  <si>
    <t>Ometení klempířských konstrukcí před provedením nátěru</t>
  </si>
  <si>
    <t>-1536172719</t>
  </si>
  <si>
    <t>310</t>
  </si>
  <si>
    <t>783406801</t>
  </si>
  <si>
    <t>Odstranění nátěrů z klempířských konstrukcí obroušením</t>
  </si>
  <si>
    <t>1757477770</t>
  </si>
  <si>
    <t>311</t>
  </si>
  <si>
    <t>783414203</t>
  </si>
  <si>
    <t>Základní antikorozní jednonásobný syntetický samozákladující nátěr klempířských konstrukcí</t>
  </si>
  <si>
    <t>-1828228652</t>
  </si>
  <si>
    <t>312</t>
  </si>
  <si>
    <t>783417101</t>
  </si>
  <si>
    <t>Krycí jednonásobný syntetický nátěr klempířských konstrukcí</t>
  </si>
  <si>
    <t>-302529948</t>
  </si>
  <si>
    <t xml:space="preserve">"STR2 - FeZn střešní krytina"  2*((65,5*10,6)+(65,1+2*10,4)*0,2)</t>
  </si>
  <si>
    <t xml:space="preserve">"STR - doplňkové kce střešního pláště"  2*(18*(3,14*0,3*0,3)*0,7+5,0)</t>
  </si>
  <si>
    <t>784</t>
  </si>
  <si>
    <t xml:space="preserve"> Dokončovací práce - malby</t>
  </si>
  <si>
    <t>313</t>
  </si>
  <si>
    <t>784121001</t>
  </si>
  <si>
    <t>Oškrabání malby v mísnostech výšky do 3,80 m</t>
  </si>
  <si>
    <t>832378124</t>
  </si>
  <si>
    <t xml:space="preserve">"1.PP"  (64,5*2,6)/10</t>
  </si>
  <si>
    <t xml:space="preserve">"1.NP"  (64,5*3,05)/10</t>
  </si>
  <si>
    <t xml:space="preserve">"2.NP, 3.NP, 4.NP"  (64,5*2,65)/10</t>
  </si>
  <si>
    <t>314</t>
  </si>
  <si>
    <t>784181111</t>
  </si>
  <si>
    <t>Základní silikátová jednonásobná penetrace podkladu v místnostech výšky do 3,80m</t>
  </si>
  <si>
    <t>-1317694682</t>
  </si>
  <si>
    <t xml:space="preserve">"1.PP"  (64,5*2,6)</t>
  </si>
  <si>
    <t xml:space="preserve">"1.NP"  (64,5*3,05)</t>
  </si>
  <si>
    <t xml:space="preserve">"2.NP, 3.NP, 4.NP"  (64,5*2,65)</t>
  </si>
  <si>
    <t>315</t>
  </si>
  <si>
    <t>784181125</t>
  </si>
  <si>
    <t>Hloubková jednonásobná penetrace podkladu v místnostech výšky přes 5,00 m</t>
  </si>
  <si>
    <t>-875154557</t>
  </si>
  <si>
    <t>316</t>
  </si>
  <si>
    <t>784211101</t>
  </si>
  <si>
    <t>Dvojnásobné bílé malby ze směsí za mokra výborně otěruvzdorných v místnostech výšky do 3,80 m</t>
  </si>
  <si>
    <t>2091223994</t>
  </si>
  <si>
    <t>317</t>
  </si>
  <si>
    <t>784211141</t>
  </si>
  <si>
    <t>Příplatek k cenám 2x maleb ze směsí za mokra za provádění plochy do 5m2</t>
  </si>
  <si>
    <t>-1607094138</t>
  </si>
  <si>
    <t>318</t>
  </si>
  <si>
    <t>784221101</t>
  </si>
  <si>
    <t xml:space="preserve">Dvojnásobné bílé malby  ze směsí za sucha dobře otěruvzdorných v místnostech do 3,80 m</t>
  </si>
  <si>
    <t>-1357989404</t>
  </si>
  <si>
    <t>319</t>
  </si>
  <si>
    <t>784221141</t>
  </si>
  <si>
    <t>Příplatek k cenám 2x maleb za sucha otěruvzdorných za barevnou malbu tónovanou tónovacími přípravky</t>
  </si>
  <si>
    <t>680116829</t>
  </si>
  <si>
    <t>787</t>
  </si>
  <si>
    <t xml:space="preserve"> Dokončovací práce - zasklívání</t>
  </si>
  <si>
    <t>320</t>
  </si>
  <si>
    <t>787192523</t>
  </si>
  <si>
    <t>Zasklívání stěn, příček, balkónového zábradlí do profilového těsnění sklem bezpečnostním tl do 12 mm</t>
  </si>
  <si>
    <t>143676302</t>
  </si>
  <si>
    <t xml:space="preserve">"ST 2 - dělící stěna balkónů (paraván) 2,3,4.NP"  (2*3)*(1,4*1,5)</t>
  </si>
  <si>
    <t xml:space="preserve">"ST 3 - dělící stěna balkónů (paraván) 1.NP"  2*(1,4*1,9)</t>
  </si>
  <si>
    <t>321</t>
  </si>
  <si>
    <t>998787103</t>
  </si>
  <si>
    <t>Přesun hmot pro zasklívání v objektech v do 24 m</t>
  </si>
  <si>
    <t>-661694520</t>
  </si>
  <si>
    <t xml:space="preserve"> M</t>
  </si>
  <si>
    <t>22-M</t>
  </si>
  <si>
    <t xml:space="preserve"> Montáže oznam. a zabezp. zařízení</t>
  </si>
  <si>
    <t>322</t>
  </si>
  <si>
    <t>743099 R3</t>
  </si>
  <si>
    <t>TA D+MTŽ nového zvonkového tabla pro 45 účastníků v návaznosti na KZS vč. zprovoznění - provedení nerez "antivandal" (víceviz PD)</t>
  </si>
  <si>
    <t>-1433592893</t>
  </si>
  <si>
    <t xml:space="preserve">"TA stávající zvonkové tablo"  1</t>
  </si>
  <si>
    <t>VRN</t>
  </si>
  <si>
    <t xml:space="preserve"> Vedlejší rozpočtové náklady</t>
  </si>
  <si>
    <t>VRN9</t>
  </si>
  <si>
    <t>Ostatní náklady</t>
  </si>
  <si>
    <t>323</t>
  </si>
  <si>
    <t>094103100</t>
  </si>
  <si>
    <t>VN - Zajištění a provedení všech prací a dodávek nezbytných k provedení díla, tj. prací a dodávek které nejsou přímo určeny rozsahem stavby, avšak jejich provedení je pro zhotovení stavby nezbytné (např. VRN/NUS vč. zařízení staveniště)</t>
  </si>
  <si>
    <t>ks</t>
  </si>
  <si>
    <t>1024</t>
  </si>
  <si>
    <t>-971665630</t>
  </si>
  <si>
    <t>324</t>
  </si>
  <si>
    <t>094103101</t>
  </si>
  <si>
    <t xml:space="preserve">VN - Vytýčení a ochrana stávajících inženýrských sítí - prověření existence stávajících podzemních i vzdušných vedení a zařízení, zajištění vytýčení  a provedení opatření pro jejich zajištění a ochranu po dobu výstavby</t>
  </si>
  <si>
    <t>-180056791</t>
  </si>
  <si>
    <t>325</t>
  </si>
  <si>
    <t>094103102</t>
  </si>
  <si>
    <t xml:space="preserve">VN - Dopravní opatření po dobu stavby -  vybavení povolení zvláštního užívání, návrh DIO a zajištění dopravních opatření po dobu stavby včetně průběžné kontroly a udržování</t>
  </si>
  <si>
    <t>-78865398</t>
  </si>
  <si>
    <t>326</t>
  </si>
  <si>
    <t>094103104</t>
  </si>
  <si>
    <t>VN - Opatření pro zajištění bezpečnosti, ochrany zdraví a požární bezpečnosti</t>
  </si>
  <si>
    <t>1531663194</t>
  </si>
  <si>
    <t>327</t>
  </si>
  <si>
    <t>094103152</t>
  </si>
  <si>
    <t>ON - Pořízení výrobní a dílenské dokumentace stavby pro požární schodiště po DMTŽ - řešení pomocí šroubových spojů + kotvení výplně zábradlí balkonů (2 paré + 1x elektronicky v dwg)</t>
  </si>
  <si>
    <t>2045522406</t>
  </si>
  <si>
    <t>328</t>
  </si>
  <si>
    <t>094103155</t>
  </si>
  <si>
    <t xml:space="preserve">ON - Pořízení kompletní dokladové části stavby dle podmínek smlouvy o dílo (zejména kontroly, zkoušky, revize, atesty, prohlášení atd. ) </t>
  </si>
  <si>
    <t>249945437</t>
  </si>
  <si>
    <t>329</t>
  </si>
  <si>
    <t>094103156</t>
  </si>
  <si>
    <t>ON - Pořízení projektové dokumentace skutečného provedení stavby DSPS v digitální podobě + 3 paré v tištěné podobě</t>
  </si>
  <si>
    <t>-2055636422</t>
  </si>
  <si>
    <t>330</t>
  </si>
  <si>
    <t>094103165</t>
  </si>
  <si>
    <t xml:space="preserve">ON - PUBLICITA – PAMĚTNÍ DESKA - zajištění splnění požadavku na zajištění publicity projektů dle podmínek dotačního titulu  - stálá informační tabulka o rozměrech 30cm x 40cm z plastu imitujícího bronz) uveřejněné na www.irop.mmr.cz. (grafický manuál)</t>
  </si>
  <si>
    <t>981751656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</si>
</sst>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167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167" fontId="29" fillId="2" borderId="22" xfId="0" applyNumberFormat="1" applyFont="1" applyFill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6</v>
      </c>
    </row>
    <row r="5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5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14</v>
      </c>
      <c r="BS5" s="15" t="s">
        <v>15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18</v>
      </c>
    </row>
    <row r="7" ht="12" customHeight="1">
      <c r="B7" s="19"/>
      <c r="C7" s="20"/>
      <c r="D7" s="30" t="s">
        <v>19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21</v>
      </c>
    </row>
    <row r="8" ht="12" customHeight="1">
      <c r="B8" s="19"/>
      <c r="C8" s="20"/>
      <c r="D8" s="30" t="s">
        <v>22</v>
      </c>
      <c r="E8" s="20"/>
      <c r="F8" s="20"/>
      <c r="G8" s="20"/>
      <c r="H8" s="20"/>
      <c r="I8" s="20"/>
      <c r="J8" s="20"/>
      <c r="K8" s="25" t="s">
        <v>23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24</v>
      </c>
      <c r="AL8" s="20"/>
      <c r="AM8" s="20"/>
      <c r="AN8" s="31" t="s">
        <v>25</v>
      </c>
      <c r="AO8" s="20"/>
      <c r="AP8" s="20"/>
      <c r="AQ8" s="20"/>
      <c r="AR8" s="18"/>
      <c r="BE8" s="29"/>
      <c r="BS8" s="15" t="s">
        <v>26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27</v>
      </c>
    </row>
    <row r="10" ht="12" customHeight="1">
      <c r="B10" s="19"/>
      <c r="C10" s="20"/>
      <c r="D10" s="30" t="s">
        <v>28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29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18</v>
      </c>
    </row>
    <row r="11" ht="18.48" customHeight="1">
      <c r="B11" s="19"/>
      <c r="C11" s="20"/>
      <c r="D11" s="20"/>
      <c r="E11" s="25" t="s">
        <v>30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31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18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18</v>
      </c>
    </row>
    <row r="13" ht="12" customHeight="1">
      <c r="B13" s="19"/>
      <c r="C13" s="20"/>
      <c r="D13" s="30" t="s">
        <v>32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29</v>
      </c>
      <c r="AL13" s="20"/>
      <c r="AM13" s="20"/>
      <c r="AN13" s="32" t="s">
        <v>33</v>
      </c>
      <c r="AO13" s="20"/>
      <c r="AP13" s="20"/>
      <c r="AQ13" s="20"/>
      <c r="AR13" s="18"/>
      <c r="BE13" s="29"/>
      <c r="BS13" s="15" t="s">
        <v>18</v>
      </c>
    </row>
    <row r="14">
      <c r="B14" s="19"/>
      <c r="C14" s="20"/>
      <c r="D14" s="20"/>
      <c r="E14" s="32" t="s">
        <v>33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31</v>
      </c>
      <c r="AL14" s="20"/>
      <c r="AM14" s="20"/>
      <c r="AN14" s="32" t="s">
        <v>33</v>
      </c>
      <c r="AO14" s="20"/>
      <c r="AP14" s="20"/>
      <c r="AQ14" s="20"/>
      <c r="AR14" s="18"/>
      <c r="BE14" s="29"/>
      <c r="BS14" s="15" t="s">
        <v>18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29</v>
      </c>
      <c r="AL16" s="20"/>
      <c r="AM16" s="20"/>
      <c r="AN16" s="25" t="s">
        <v>35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31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4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15</v>
      </c>
    </row>
    <row r="19" ht="12" customHeight="1">
      <c r="B19" s="19"/>
      <c r="C19" s="20"/>
      <c r="D19" s="30" t="s">
        <v>37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29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15</v>
      </c>
    </row>
    <row r="20" ht="18.48" customHeight="1">
      <c r="B20" s="19"/>
      <c r="C20" s="20"/>
      <c r="D20" s="20"/>
      <c r="E20" s="25" t="s">
        <v>38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31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4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40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41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42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43</v>
      </c>
      <c r="AL28" s="42"/>
      <c r="AM28" s="42"/>
      <c r="AN28" s="42"/>
      <c r="AO28" s="42"/>
      <c r="AP28" s="37"/>
      <c r="AQ28" s="37"/>
      <c r="AR28" s="41"/>
      <c r="BE28" s="29"/>
    </row>
    <row r="29" hidden="1" s="2" customFormat="1" ht="14.4" customHeight="1">
      <c r="B29" s="43"/>
      <c r="C29" s="44"/>
      <c r="D29" s="30" t="s">
        <v>44</v>
      </c>
      <c r="E29" s="44"/>
      <c r="F29" s="30" t="s">
        <v>45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2)</f>
        <v>0</v>
      </c>
      <c r="AL29" s="44"/>
      <c r="AM29" s="44"/>
      <c r="AN29" s="44"/>
      <c r="AO29" s="44"/>
      <c r="AP29" s="44"/>
      <c r="AQ29" s="44"/>
      <c r="AR29" s="47"/>
      <c r="BE29" s="29"/>
    </row>
    <row r="30" hidden="1" s="2" customFormat="1" ht="14.4" customHeight="1">
      <c r="B30" s="43"/>
      <c r="C30" s="44"/>
      <c r="D30" s="44"/>
      <c r="E30" s="44"/>
      <c r="F30" s="30" t="s">
        <v>46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2)</f>
        <v>0</v>
      </c>
      <c r="AL30" s="44"/>
      <c r="AM30" s="44"/>
      <c r="AN30" s="44"/>
      <c r="AO30" s="44"/>
      <c r="AP30" s="44"/>
      <c r="AQ30" s="44"/>
      <c r="AR30" s="47"/>
      <c r="BE30" s="29"/>
    </row>
    <row r="31" s="2" customFormat="1" ht="14.4" customHeight="1">
      <c r="B31" s="43"/>
      <c r="C31" s="44"/>
      <c r="D31" s="30" t="s">
        <v>44</v>
      </c>
      <c r="E31" s="44"/>
      <c r="F31" s="30" t="s">
        <v>47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29"/>
    </row>
    <row r="32" s="2" customFormat="1" ht="14.4" customHeight="1">
      <c r="B32" s="43"/>
      <c r="C32" s="44"/>
      <c r="D32" s="44"/>
      <c r="E32" s="44"/>
      <c r="F32" s="30" t="s">
        <v>48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29"/>
    </row>
    <row r="33" hidden="1" s="2" customFormat="1" ht="14.4" customHeight="1">
      <c r="B33" s="43"/>
      <c r="C33" s="44"/>
      <c r="D33" s="44"/>
      <c r="E33" s="44"/>
      <c r="F33" s="30" t="s">
        <v>49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29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8"/>
      <c r="D35" s="49" t="s">
        <v>50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51</v>
      </c>
      <c r="U35" s="50"/>
      <c r="V35" s="50"/>
      <c r="W35" s="50"/>
      <c r="X35" s="52" t="s">
        <v>52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41"/>
    </row>
    <row r="41" s="1" customFormat="1" ht="6.96" customHeight="1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41"/>
    </row>
    <row r="42" s="1" customFormat="1" ht="24.96" customHeight="1">
      <c r="B42" s="36"/>
      <c r="C42" s="21" t="s">
        <v>53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1" customFormat="1" ht="12" customHeight="1">
      <c r="B44" s="36"/>
      <c r="C44" s="30" t="s">
        <v>12</v>
      </c>
      <c r="D44" s="37"/>
      <c r="E44" s="37"/>
      <c r="F44" s="37"/>
      <c r="G44" s="37"/>
      <c r="H44" s="37"/>
      <c r="I44" s="37"/>
      <c r="J44" s="37"/>
      <c r="K44" s="37"/>
      <c r="L44" s="37" t="str">
        <f>K5</f>
        <v>191120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="3" customFormat="1" ht="36.96" customHeight="1">
      <c r="B45" s="59"/>
      <c r="C45" s="60" t="s">
        <v>16</v>
      </c>
      <c r="D45" s="61"/>
      <c r="E45" s="61"/>
      <c r="F45" s="61"/>
      <c r="G45" s="61"/>
      <c r="H45" s="61"/>
      <c r="I45" s="61"/>
      <c r="J45" s="61"/>
      <c r="K45" s="61"/>
      <c r="L45" s="62" t="str">
        <f>K6</f>
        <v>Stavební úpravy domu s pečovatelskou službou v ul. Palackého, Horažďovice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22</v>
      </c>
      <c r="D47" s="37"/>
      <c r="E47" s="37"/>
      <c r="F47" s="37"/>
      <c r="G47" s="37"/>
      <c r="H47" s="37"/>
      <c r="I47" s="37"/>
      <c r="J47" s="37"/>
      <c r="K47" s="37"/>
      <c r="L47" s="64" t="str">
        <f>IF(K8="","",K8)</f>
        <v>Horažďovice, Palackého ul.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24</v>
      </c>
      <c r="AJ47" s="37"/>
      <c r="AK47" s="37"/>
      <c r="AL47" s="37"/>
      <c r="AM47" s="65" t="str">
        <f>IF(AN8= "","",AN8)</f>
        <v>30. 5. 2019</v>
      </c>
      <c r="AN47" s="65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24.9" customHeight="1">
      <c r="B49" s="36"/>
      <c r="C49" s="30" t="s">
        <v>28</v>
      </c>
      <c r="D49" s="37"/>
      <c r="E49" s="37"/>
      <c r="F49" s="37"/>
      <c r="G49" s="37"/>
      <c r="H49" s="37"/>
      <c r="I49" s="37"/>
      <c r="J49" s="37"/>
      <c r="K49" s="37"/>
      <c r="L49" s="37" t="str">
        <f>IF(E11= "","",E11)</f>
        <v>Město Horažďovice, Mírové nám. 1, Horažďovice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34</v>
      </c>
      <c r="AJ49" s="37"/>
      <c r="AK49" s="37"/>
      <c r="AL49" s="37"/>
      <c r="AM49" s="66" t="str">
        <f>IF(E17="","",E17)</f>
        <v>Jiří Urbánek, Hraniční 70, Strakonice</v>
      </c>
      <c r="AN49" s="37"/>
      <c r="AO49" s="37"/>
      <c r="AP49" s="37"/>
      <c r="AQ49" s="37"/>
      <c r="AR49" s="41"/>
      <c r="AS49" s="67" t="s">
        <v>54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</row>
    <row r="50" s="1" customFormat="1" ht="13.65" customHeight="1">
      <c r="B50" s="36"/>
      <c r="C50" s="30" t="s">
        <v>32</v>
      </c>
      <c r="D50" s="37"/>
      <c r="E50" s="37"/>
      <c r="F50" s="37"/>
      <c r="G50" s="37"/>
      <c r="H50" s="37"/>
      <c r="I50" s="37"/>
      <c r="J50" s="37"/>
      <c r="K50" s="37"/>
      <c r="L50" s="37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37</v>
      </c>
      <c r="AJ50" s="37"/>
      <c r="AK50" s="37"/>
      <c r="AL50" s="37"/>
      <c r="AM50" s="66" t="str">
        <f>IF(E20="","",E20)</f>
        <v>Pavel Matoušek</v>
      </c>
      <c r="AN50" s="37"/>
      <c r="AO50" s="37"/>
      <c r="AP50" s="37"/>
      <c r="AQ50" s="37"/>
      <c r="AR50" s="41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5"/>
      <c r="AT51" s="76"/>
      <c r="AU51" s="77"/>
      <c r="AV51" s="77"/>
      <c r="AW51" s="77"/>
      <c r="AX51" s="77"/>
      <c r="AY51" s="77"/>
      <c r="AZ51" s="77"/>
      <c r="BA51" s="77"/>
      <c r="BB51" s="77"/>
      <c r="BC51" s="77"/>
      <c r="BD51" s="78"/>
    </row>
    <row r="52" s="1" customFormat="1" ht="29.28" customHeight="1">
      <c r="B52" s="36"/>
      <c r="C52" s="79" t="s">
        <v>55</v>
      </c>
      <c r="D52" s="80"/>
      <c r="E52" s="80"/>
      <c r="F52" s="80"/>
      <c r="G52" s="80"/>
      <c r="H52" s="81"/>
      <c r="I52" s="82" t="s">
        <v>56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3" t="s">
        <v>57</v>
      </c>
      <c r="AH52" s="80"/>
      <c r="AI52" s="80"/>
      <c r="AJ52" s="80"/>
      <c r="AK52" s="80"/>
      <c r="AL52" s="80"/>
      <c r="AM52" s="80"/>
      <c r="AN52" s="82" t="s">
        <v>58</v>
      </c>
      <c r="AO52" s="80"/>
      <c r="AP52" s="84"/>
      <c r="AQ52" s="85" t="s">
        <v>59</v>
      </c>
      <c r="AR52" s="41"/>
      <c r="AS52" s="86" t="s">
        <v>60</v>
      </c>
      <c r="AT52" s="87" t="s">
        <v>61</v>
      </c>
      <c r="AU52" s="87" t="s">
        <v>62</v>
      </c>
      <c r="AV52" s="87" t="s">
        <v>63</v>
      </c>
      <c r="AW52" s="87" t="s">
        <v>64</v>
      </c>
      <c r="AX52" s="87" t="s">
        <v>65</v>
      </c>
      <c r="AY52" s="87" t="s">
        <v>66</v>
      </c>
      <c r="AZ52" s="87" t="s">
        <v>67</v>
      </c>
      <c r="BA52" s="87" t="s">
        <v>68</v>
      </c>
      <c r="BB52" s="87" t="s">
        <v>69</v>
      </c>
      <c r="BC52" s="87" t="s">
        <v>70</v>
      </c>
      <c r="BD52" s="88" t="s">
        <v>71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89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1"/>
    </row>
    <row r="54" s="4" customFormat="1" ht="32.4" customHeight="1">
      <c r="B54" s="92"/>
      <c r="C54" s="93" t="s">
        <v>72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5">
        <f>ROUND(AG55,2)</f>
        <v>0</v>
      </c>
      <c r="AH54" s="95"/>
      <c r="AI54" s="95"/>
      <c r="AJ54" s="95"/>
      <c r="AK54" s="95"/>
      <c r="AL54" s="95"/>
      <c r="AM54" s="95"/>
      <c r="AN54" s="96">
        <f>SUM(AG54,AT54)</f>
        <v>0</v>
      </c>
      <c r="AO54" s="96"/>
      <c r="AP54" s="96"/>
      <c r="AQ54" s="97" t="s">
        <v>1</v>
      </c>
      <c r="AR54" s="98"/>
      <c r="AS54" s="99">
        <f>ROUND(AS55,2)</f>
        <v>0</v>
      </c>
      <c r="AT54" s="100">
        <f>ROUND(SUM(AV54:AW54),2)</f>
        <v>0</v>
      </c>
      <c r="AU54" s="101">
        <f>ROUND(AU55,5)</f>
        <v>0</v>
      </c>
      <c r="AV54" s="100">
        <f>ROUND(AZ54*L29,2)</f>
        <v>0</v>
      </c>
      <c r="AW54" s="100">
        <f>ROUND(BA54*L30,2)</f>
        <v>0</v>
      </c>
      <c r="AX54" s="100">
        <f>ROUND(BB54*L29,2)</f>
        <v>0</v>
      </c>
      <c r="AY54" s="100">
        <f>ROUND(BC54*L30,2)</f>
        <v>0</v>
      </c>
      <c r="AZ54" s="100">
        <f>ROUND(AZ55,2)</f>
        <v>0</v>
      </c>
      <c r="BA54" s="100">
        <f>ROUND(BA55,2)</f>
        <v>0</v>
      </c>
      <c r="BB54" s="100">
        <f>ROUND(BB55,2)</f>
        <v>0</v>
      </c>
      <c r="BC54" s="100">
        <f>ROUND(BC55,2)</f>
        <v>0</v>
      </c>
      <c r="BD54" s="102">
        <f>ROUND(BD55,2)</f>
        <v>0</v>
      </c>
      <c r="BS54" s="103" t="s">
        <v>73</v>
      </c>
      <c r="BT54" s="103" t="s">
        <v>74</v>
      </c>
      <c r="BV54" s="103" t="s">
        <v>75</v>
      </c>
      <c r="BW54" s="103" t="s">
        <v>5</v>
      </c>
      <c r="BX54" s="103" t="s">
        <v>76</v>
      </c>
      <c r="CL54" s="103" t="s">
        <v>1</v>
      </c>
    </row>
    <row r="55" s="5" customFormat="1" ht="27" customHeight="1">
      <c r="A55" s="104" t="s">
        <v>77</v>
      </c>
      <c r="B55" s="105"/>
      <c r="C55" s="106"/>
      <c r="D55" s="107" t="s">
        <v>13</v>
      </c>
      <c r="E55" s="107"/>
      <c r="F55" s="107"/>
      <c r="G55" s="107"/>
      <c r="H55" s="107"/>
      <c r="I55" s="108"/>
      <c r="J55" s="107" t="s">
        <v>17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9">
        <f>'191120 - Stavební úpravy ...'!J28</f>
        <v>0</v>
      </c>
      <c r="AH55" s="108"/>
      <c r="AI55" s="108"/>
      <c r="AJ55" s="108"/>
      <c r="AK55" s="108"/>
      <c r="AL55" s="108"/>
      <c r="AM55" s="108"/>
      <c r="AN55" s="109">
        <f>SUM(AG55,AT55)</f>
        <v>0</v>
      </c>
      <c r="AO55" s="108"/>
      <c r="AP55" s="108"/>
      <c r="AQ55" s="110" t="s">
        <v>78</v>
      </c>
      <c r="AR55" s="111"/>
      <c r="AS55" s="112">
        <v>0</v>
      </c>
      <c r="AT55" s="113">
        <f>ROUND(SUM(AV55:AW55),2)</f>
        <v>0</v>
      </c>
      <c r="AU55" s="114">
        <f>'191120 - Stavební úpravy ...'!P103</f>
        <v>0</v>
      </c>
      <c r="AV55" s="113">
        <f>'191120 - Stavební úpravy ...'!J31</f>
        <v>0</v>
      </c>
      <c r="AW55" s="113">
        <f>'191120 - Stavební úpravy ...'!J32</f>
        <v>0</v>
      </c>
      <c r="AX55" s="113">
        <f>'191120 - Stavební úpravy ...'!J33</f>
        <v>0</v>
      </c>
      <c r="AY55" s="113">
        <f>'191120 - Stavební úpravy ...'!J34</f>
        <v>0</v>
      </c>
      <c r="AZ55" s="113">
        <f>'191120 - Stavební úpravy ...'!F31</f>
        <v>0</v>
      </c>
      <c r="BA55" s="113">
        <f>'191120 - Stavební úpravy ...'!F32</f>
        <v>0</v>
      </c>
      <c r="BB55" s="113">
        <f>'191120 - Stavební úpravy ...'!F33</f>
        <v>0</v>
      </c>
      <c r="BC55" s="113">
        <f>'191120 - Stavební úpravy ...'!F34</f>
        <v>0</v>
      </c>
      <c r="BD55" s="115">
        <f>'191120 - Stavební úpravy ...'!F35</f>
        <v>0</v>
      </c>
      <c r="BT55" s="116" t="s">
        <v>21</v>
      </c>
      <c r="BU55" s="116" t="s">
        <v>79</v>
      </c>
      <c r="BV55" s="116" t="s">
        <v>75</v>
      </c>
      <c r="BW55" s="116" t="s">
        <v>5</v>
      </c>
      <c r="BX55" s="116" t="s">
        <v>76</v>
      </c>
      <c r="CL55" s="116" t="s">
        <v>1</v>
      </c>
    </row>
    <row r="56" s="1" customFormat="1" ht="30" customHeight="1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="1" customFormat="1" ht="6.96" customHeight="1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41"/>
    </row>
  </sheetData>
  <sheetProtection sheet="1" formatColumns="0" formatRows="0" objects="1" scenarios="1" spinCount="100000" saltValue="9CZNy7AW1/tI+u+KgR3KQHsj9xNGRkIVb+cUVZCzy1ecVy8riyFvoYu6YZnxU/Sa07yDxh9OgJ+v2jthqKhM1w==" hashValue="+TugEEm5KC3aSmBb4j7+K8IQwxmGMkQO1beLUSDmxpVJQzkpUmubiAGwyH5D5kuAfqhCq57wJZSwYOwA/wGu2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191120 - Stavební úpravy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7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5</v>
      </c>
    </row>
    <row r="3" ht="6.96" customHeight="1">
      <c r="B3" s="118"/>
      <c r="C3" s="119"/>
      <c r="D3" s="119"/>
      <c r="E3" s="119"/>
      <c r="F3" s="119"/>
      <c r="G3" s="119"/>
      <c r="H3" s="119"/>
      <c r="I3" s="120"/>
      <c r="J3" s="119"/>
      <c r="K3" s="119"/>
      <c r="L3" s="18"/>
      <c r="AT3" s="15" t="s">
        <v>80</v>
      </c>
    </row>
    <row r="4" ht="24.96" customHeight="1">
      <c r="B4" s="18"/>
      <c r="D4" s="121" t="s">
        <v>81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s="1" customFormat="1" ht="12" customHeight="1">
      <c r="B6" s="41"/>
      <c r="D6" s="122" t="s">
        <v>16</v>
      </c>
      <c r="I6" s="123"/>
      <c r="L6" s="41"/>
    </row>
    <row r="7" s="1" customFormat="1" ht="36.96" customHeight="1">
      <c r="B7" s="41"/>
      <c r="E7" s="124" t="s">
        <v>17</v>
      </c>
      <c r="F7" s="1"/>
      <c r="G7" s="1"/>
      <c r="H7" s="1"/>
      <c r="I7" s="123"/>
      <c r="L7" s="41"/>
    </row>
    <row r="8" s="1" customFormat="1">
      <c r="B8" s="41"/>
      <c r="I8" s="123"/>
      <c r="L8" s="41"/>
    </row>
    <row r="9" s="1" customFormat="1" ht="12" customHeight="1">
      <c r="B9" s="41"/>
      <c r="D9" s="122" t="s">
        <v>19</v>
      </c>
      <c r="F9" s="15" t="s">
        <v>1</v>
      </c>
      <c r="I9" s="125" t="s">
        <v>20</v>
      </c>
      <c r="J9" s="15" t="s">
        <v>1</v>
      </c>
      <c r="L9" s="41"/>
    </row>
    <row r="10" s="1" customFormat="1" ht="12" customHeight="1">
      <c r="B10" s="41"/>
      <c r="D10" s="122" t="s">
        <v>22</v>
      </c>
      <c r="F10" s="15" t="s">
        <v>23</v>
      </c>
      <c r="I10" s="125" t="s">
        <v>24</v>
      </c>
      <c r="J10" s="126" t="str">
        <f>'Rekapitulace stavby'!AN8</f>
        <v>30. 5. 2019</v>
      </c>
      <c r="L10" s="41"/>
    </row>
    <row r="11" s="1" customFormat="1" ht="10.8" customHeight="1">
      <c r="B11" s="41"/>
      <c r="I11" s="123"/>
      <c r="L11" s="41"/>
    </row>
    <row r="12" s="1" customFormat="1" ht="12" customHeight="1">
      <c r="B12" s="41"/>
      <c r="D12" s="122" t="s">
        <v>28</v>
      </c>
      <c r="I12" s="125" t="s">
        <v>29</v>
      </c>
      <c r="J12" s="15" t="s">
        <v>1</v>
      </c>
      <c r="L12" s="41"/>
    </row>
    <row r="13" s="1" customFormat="1" ht="18" customHeight="1">
      <c r="B13" s="41"/>
      <c r="E13" s="15" t="s">
        <v>30</v>
      </c>
      <c r="I13" s="125" t="s">
        <v>31</v>
      </c>
      <c r="J13" s="15" t="s">
        <v>1</v>
      </c>
      <c r="L13" s="41"/>
    </row>
    <row r="14" s="1" customFormat="1" ht="6.96" customHeight="1">
      <c r="B14" s="41"/>
      <c r="I14" s="123"/>
      <c r="L14" s="41"/>
    </row>
    <row r="15" s="1" customFormat="1" ht="12" customHeight="1">
      <c r="B15" s="41"/>
      <c r="D15" s="122" t="s">
        <v>32</v>
      </c>
      <c r="I15" s="125" t="s">
        <v>29</v>
      </c>
      <c r="J15" s="31" t="str">
        <f>'Rekapitulace stavby'!AN13</f>
        <v>Vyplň údaj</v>
      </c>
      <c r="L15" s="41"/>
    </row>
    <row r="16" s="1" customFormat="1" ht="18" customHeight="1">
      <c r="B16" s="41"/>
      <c r="E16" s="31" t="str">
        <f>'Rekapitulace stavby'!E14</f>
        <v>Vyplň údaj</v>
      </c>
      <c r="F16" s="15"/>
      <c r="G16" s="15"/>
      <c r="H16" s="15"/>
      <c r="I16" s="125" t="s">
        <v>31</v>
      </c>
      <c r="J16" s="31" t="str">
        <f>'Rekapitulace stavby'!AN14</f>
        <v>Vyplň údaj</v>
      </c>
      <c r="L16" s="41"/>
    </row>
    <row r="17" s="1" customFormat="1" ht="6.96" customHeight="1">
      <c r="B17" s="41"/>
      <c r="I17" s="123"/>
      <c r="L17" s="41"/>
    </row>
    <row r="18" s="1" customFormat="1" ht="12" customHeight="1">
      <c r="B18" s="41"/>
      <c r="D18" s="122" t="s">
        <v>34</v>
      </c>
      <c r="I18" s="125" t="s">
        <v>29</v>
      </c>
      <c r="J18" s="15" t="s">
        <v>35</v>
      </c>
      <c r="L18" s="41"/>
    </row>
    <row r="19" s="1" customFormat="1" ht="18" customHeight="1">
      <c r="B19" s="41"/>
      <c r="E19" s="15" t="s">
        <v>36</v>
      </c>
      <c r="I19" s="125" t="s">
        <v>31</v>
      </c>
      <c r="J19" s="15" t="s">
        <v>1</v>
      </c>
      <c r="L19" s="41"/>
    </row>
    <row r="20" s="1" customFormat="1" ht="6.96" customHeight="1">
      <c r="B20" s="41"/>
      <c r="I20" s="123"/>
      <c r="L20" s="41"/>
    </row>
    <row r="21" s="1" customFormat="1" ht="12" customHeight="1">
      <c r="B21" s="41"/>
      <c r="D21" s="122" t="s">
        <v>37</v>
      </c>
      <c r="I21" s="125" t="s">
        <v>29</v>
      </c>
      <c r="J21" s="15" t="s">
        <v>1</v>
      </c>
      <c r="L21" s="41"/>
    </row>
    <row r="22" s="1" customFormat="1" ht="18" customHeight="1">
      <c r="B22" s="41"/>
      <c r="E22" s="15" t="s">
        <v>38</v>
      </c>
      <c r="I22" s="125" t="s">
        <v>31</v>
      </c>
      <c r="J22" s="15" t="s">
        <v>1</v>
      </c>
      <c r="L22" s="41"/>
    </row>
    <row r="23" s="1" customFormat="1" ht="6.96" customHeight="1">
      <c r="B23" s="41"/>
      <c r="I23" s="123"/>
      <c r="L23" s="41"/>
    </row>
    <row r="24" s="1" customFormat="1" ht="12" customHeight="1">
      <c r="B24" s="41"/>
      <c r="D24" s="122" t="s">
        <v>39</v>
      </c>
      <c r="I24" s="123"/>
      <c r="L24" s="41"/>
    </row>
    <row r="25" s="6" customFormat="1" ht="16.5" customHeight="1">
      <c r="B25" s="127"/>
      <c r="E25" s="128" t="s">
        <v>1</v>
      </c>
      <c r="F25" s="128"/>
      <c r="G25" s="128"/>
      <c r="H25" s="128"/>
      <c r="I25" s="129"/>
      <c r="L25" s="127"/>
    </row>
    <row r="26" s="1" customFormat="1" ht="6.96" customHeight="1">
      <c r="B26" s="41"/>
      <c r="I26" s="123"/>
      <c r="L26" s="41"/>
    </row>
    <row r="27" s="1" customFormat="1" ht="6.96" customHeight="1">
      <c r="B27" s="41"/>
      <c r="D27" s="69"/>
      <c r="E27" s="69"/>
      <c r="F27" s="69"/>
      <c r="G27" s="69"/>
      <c r="H27" s="69"/>
      <c r="I27" s="130"/>
      <c r="J27" s="69"/>
      <c r="K27" s="69"/>
      <c r="L27" s="41"/>
    </row>
    <row r="28" s="1" customFormat="1" ht="25.44" customHeight="1">
      <c r="B28" s="41"/>
      <c r="D28" s="131" t="s">
        <v>40</v>
      </c>
      <c r="I28" s="123"/>
      <c r="J28" s="132">
        <f>ROUND(J103, 2)</f>
        <v>0</v>
      </c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0"/>
      <c r="J29" s="69"/>
      <c r="K29" s="69"/>
      <c r="L29" s="41"/>
    </row>
    <row r="30" s="1" customFormat="1" ht="14.4" customHeight="1">
      <c r="B30" s="41"/>
      <c r="F30" s="133" t="s">
        <v>42</v>
      </c>
      <c r="I30" s="134" t="s">
        <v>41</v>
      </c>
      <c r="J30" s="133" t="s">
        <v>43</v>
      </c>
      <c r="L30" s="41"/>
    </row>
    <row r="31" hidden="1" s="1" customFormat="1" ht="14.4" customHeight="1">
      <c r="B31" s="41"/>
      <c r="D31" s="122" t="s">
        <v>44</v>
      </c>
      <c r="E31" s="122" t="s">
        <v>45</v>
      </c>
      <c r="F31" s="135">
        <f>ROUND((SUM(BE103:BE1349)),  2)</f>
        <v>0</v>
      </c>
      <c r="I31" s="136">
        <v>0.20999999999999999</v>
      </c>
      <c r="J31" s="135">
        <f>ROUND(((SUM(BE103:BE1349))*I31),  2)</f>
        <v>0</v>
      </c>
      <c r="L31" s="41"/>
    </row>
    <row r="32" hidden="1" s="1" customFormat="1" ht="14.4" customHeight="1">
      <c r="B32" s="41"/>
      <c r="E32" s="122" t="s">
        <v>46</v>
      </c>
      <c r="F32" s="135">
        <f>ROUND((SUM(BF103:BF1349)),  2)</f>
        <v>0</v>
      </c>
      <c r="I32" s="136">
        <v>0.14999999999999999</v>
      </c>
      <c r="J32" s="135">
        <f>ROUND(((SUM(BF103:BF1349))*I32),  2)</f>
        <v>0</v>
      </c>
      <c r="L32" s="41"/>
    </row>
    <row r="33" s="1" customFormat="1" ht="14.4" customHeight="1">
      <c r="B33" s="41"/>
      <c r="D33" s="122" t="s">
        <v>44</v>
      </c>
      <c r="E33" s="122" t="s">
        <v>47</v>
      </c>
      <c r="F33" s="135">
        <f>ROUND((SUM(BG103:BG1349)),  2)</f>
        <v>0</v>
      </c>
      <c r="I33" s="136">
        <v>0.20999999999999999</v>
      </c>
      <c r="J33" s="135">
        <f>0</f>
        <v>0</v>
      </c>
      <c r="L33" s="41"/>
    </row>
    <row r="34" s="1" customFormat="1" ht="14.4" customHeight="1">
      <c r="B34" s="41"/>
      <c r="E34" s="122" t="s">
        <v>48</v>
      </c>
      <c r="F34" s="135">
        <f>ROUND((SUM(BH103:BH1349)),  2)</f>
        <v>0</v>
      </c>
      <c r="I34" s="136">
        <v>0.14999999999999999</v>
      </c>
      <c r="J34" s="135">
        <f>0</f>
        <v>0</v>
      </c>
      <c r="L34" s="41"/>
    </row>
    <row r="35" hidden="1" s="1" customFormat="1" ht="14.4" customHeight="1">
      <c r="B35" s="41"/>
      <c r="E35" s="122" t="s">
        <v>49</v>
      </c>
      <c r="F35" s="135">
        <f>ROUND((SUM(BI103:BI1349)),  2)</f>
        <v>0</v>
      </c>
      <c r="I35" s="136">
        <v>0</v>
      </c>
      <c r="J35" s="135">
        <f>0</f>
        <v>0</v>
      </c>
      <c r="L35" s="41"/>
    </row>
    <row r="36" s="1" customFormat="1" ht="6.96" customHeight="1">
      <c r="B36" s="41"/>
      <c r="I36" s="123"/>
      <c r="L36" s="41"/>
    </row>
    <row r="37" s="1" customFormat="1" ht="25.44" customHeight="1">
      <c r="B37" s="41"/>
      <c r="C37" s="137"/>
      <c r="D37" s="138" t="s">
        <v>50</v>
      </c>
      <c r="E37" s="139"/>
      <c r="F37" s="139"/>
      <c r="G37" s="140" t="s">
        <v>51</v>
      </c>
      <c r="H37" s="141" t="s">
        <v>52</v>
      </c>
      <c r="I37" s="142"/>
      <c r="J37" s="143">
        <f>SUM(J28:J35)</f>
        <v>0</v>
      </c>
      <c r="K37" s="144"/>
      <c r="L37" s="41"/>
    </row>
    <row r="38" s="1" customFormat="1" ht="14.4" customHeight="1">
      <c r="B38" s="145"/>
      <c r="C38" s="146"/>
      <c r="D38" s="146"/>
      <c r="E38" s="146"/>
      <c r="F38" s="146"/>
      <c r="G38" s="146"/>
      <c r="H38" s="146"/>
      <c r="I38" s="147"/>
      <c r="J38" s="146"/>
      <c r="K38" s="146"/>
      <c r="L38" s="41"/>
    </row>
    <row r="42" s="1" customFormat="1" ht="6.96" customHeight="1">
      <c r="B42" s="148"/>
      <c r="C42" s="149"/>
      <c r="D42" s="149"/>
      <c r="E42" s="149"/>
      <c r="F42" s="149"/>
      <c r="G42" s="149"/>
      <c r="H42" s="149"/>
      <c r="I42" s="150"/>
      <c r="J42" s="149"/>
      <c r="K42" s="149"/>
      <c r="L42" s="41"/>
    </row>
    <row r="43" s="1" customFormat="1" ht="24.96" customHeight="1">
      <c r="B43" s="36"/>
      <c r="C43" s="21" t="s">
        <v>82</v>
      </c>
      <c r="D43" s="37"/>
      <c r="E43" s="37"/>
      <c r="F43" s="37"/>
      <c r="G43" s="37"/>
      <c r="H43" s="37"/>
      <c r="I43" s="123"/>
      <c r="J43" s="37"/>
      <c r="K43" s="37"/>
      <c r="L43" s="41"/>
    </row>
    <row r="44" s="1" customFormat="1" ht="6.96" customHeight="1">
      <c r="B44" s="36"/>
      <c r="C44" s="37"/>
      <c r="D44" s="37"/>
      <c r="E44" s="37"/>
      <c r="F44" s="37"/>
      <c r="G44" s="37"/>
      <c r="H44" s="37"/>
      <c r="I44" s="123"/>
      <c r="J44" s="37"/>
      <c r="K44" s="37"/>
      <c r="L44" s="41"/>
    </row>
    <row r="45" s="1" customFormat="1" ht="12" customHeight="1">
      <c r="B45" s="36"/>
      <c r="C45" s="30" t="s">
        <v>16</v>
      </c>
      <c r="D45" s="37"/>
      <c r="E45" s="37"/>
      <c r="F45" s="37"/>
      <c r="G45" s="37"/>
      <c r="H45" s="37"/>
      <c r="I45" s="123"/>
      <c r="J45" s="37"/>
      <c r="K45" s="37"/>
      <c r="L45" s="41"/>
    </row>
    <row r="46" s="1" customFormat="1" ht="16.5" customHeight="1">
      <c r="B46" s="36"/>
      <c r="C46" s="37"/>
      <c r="D46" s="37"/>
      <c r="E46" s="62" t="str">
        <f>E7</f>
        <v>Stavební úpravy domu s pečovatelskou službou v ul. Palackého, Horažďovice</v>
      </c>
      <c r="F46" s="37"/>
      <c r="G46" s="37"/>
      <c r="H46" s="37"/>
      <c r="I46" s="123"/>
      <c r="J46" s="37"/>
      <c r="K46" s="37"/>
      <c r="L46" s="41"/>
    </row>
    <row r="47" s="1" customFormat="1" ht="6.96" customHeight="1">
      <c r="B47" s="36"/>
      <c r="C47" s="37"/>
      <c r="D47" s="37"/>
      <c r="E47" s="37"/>
      <c r="F47" s="37"/>
      <c r="G47" s="37"/>
      <c r="H47" s="37"/>
      <c r="I47" s="123"/>
      <c r="J47" s="37"/>
      <c r="K47" s="37"/>
      <c r="L47" s="41"/>
    </row>
    <row r="48" s="1" customFormat="1" ht="12" customHeight="1">
      <c r="B48" s="36"/>
      <c r="C48" s="30" t="s">
        <v>22</v>
      </c>
      <c r="D48" s="37"/>
      <c r="E48" s="37"/>
      <c r="F48" s="25" t="str">
        <f>F10</f>
        <v>Horažďovice, Palackého ul.</v>
      </c>
      <c r="G48" s="37"/>
      <c r="H48" s="37"/>
      <c r="I48" s="125" t="s">
        <v>24</v>
      </c>
      <c r="J48" s="65" t="str">
        <f>IF(J10="","",J10)</f>
        <v>30. 5. 2019</v>
      </c>
      <c r="K48" s="37"/>
      <c r="L48" s="41"/>
    </row>
    <row r="49" s="1" customFormat="1" ht="6.96" customHeight="1">
      <c r="B49" s="36"/>
      <c r="C49" s="37"/>
      <c r="D49" s="37"/>
      <c r="E49" s="37"/>
      <c r="F49" s="37"/>
      <c r="G49" s="37"/>
      <c r="H49" s="37"/>
      <c r="I49" s="123"/>
      <c r="J49" s="37"/>
      <c r="K49" s="37"/>
      <c r="L49" s="41"/>
    </row>
    <row r="50" s="1" customFormat="1" ht="24.9" customHeight="1">
      <c r="B50" s="36"/>
      <c r="C50" s="30" t="s">
        <v>28</v>
      </c>
      <c r="D50" s="37"/>
      <c r="E50" s="37"/>
      <c r="F50" s="25" t="str">
        <f>E13</f>
        <v>Město Horažďovice, Mírové nám. 1, Horažďovice</v>
      </c>
      <c r="G50" s="37"/>
      <c r="H50" s="37"/>
      <c r="I50" s="125" t="s">
        <v>34</v>
      </c>
      <c r="J50" s="34" t="str">
        <f>E19</f>
        <v>Jiří Urbánek, Hraniční 70, Strakonice</v>
      </c>
      <c r="K50" s="37"/>
      <c r="L50" s="41"/>
    </row>
    <row r="51" s="1" customFormat="1" ht="13.65" customHeight="1">
      <c r="B51" s="36"/>
      <c r="C51" s="30" t="s">
        <v>32</v>
      </c>
      <c r="D51" s="37"/>
      <c r="E51" s="37"/>
      <c r="F51" s="25" t="str">
        <f>IF(E16="","",E16)</f>
        <v>Vyplň údaj</v>
      </c>
      <c r="G51" s="37"/>
      <c r="H51" s="37"/>
      <c r="I51" s="125" t="s">
        <v>37</v>
      </c>
      <c r="J51" s="34" t="str">
        <f>E22</f>
        <v>Pavel Matoušek</v>
      </c>
      <c r="K51" s="37"/>
      <c r="L51" s="41"/>
    </row>
    <row r="52" s="1" customFormat="1" ht="10.32" customHeight="1">
      <c r="B52" s="36"/>
      <c r="C52" s="37"/>
      <c r="D52" s="37"/>
      <c r="E52" s="37"/>
      <c r="F52" s="37"/>
      <c r="G52" s="37"/>
      <c r="H52" s="37"/>
      <c r="I52" s="123"/>
      <c r="J52" s="37"/>
      <c r="K52" s="37"/>
      <c r="L52" s="41"/>
    </row>
    <row r="53" s="1" customFormat="1" ht="29.28" customHeight="1">
      <c r="B53" s="36"/>
      <c r="C53" s="151" t="s">
        <v>83</v>
      </c>
      <c r="D53" s="152"/>
      <c r="E53" s="152"/>
      <c r="F53" s="152"/>
      <c r="G53" s="152"/>
      <c r="H53" s="152"/>
      <c r="I53" s="153"/>
      <c r="J53" s="154" t="s">
        <v>84</v>
      </c>
      <c r="K53" s="152"/>
      <c r="L53" s="41"/>
    </row>
    <row r="54" s="1" customFormat="1" ht="10.32" customHeight="1">
      <c r="B54" s="36"/>
      <c r="C54" s="37"/>
      <c r="D54" s="37"/>
      <c r="E54" s="37"/>
      <c r="F54" s="37"/>
      <c r="G54" s="37"/>
      <c r="H54" s="37"/>
      <c r="I54" s="123"/>
      <c r="J54" s="37"/>
      <c r="K54" s="37"/>
      <c r="L54" s="41"/>
    </row>
    <row r="55" s="1" customFormat="1" ht="22.8" customHeight="1">
      <c r="B55" s="36"/>
      <c r="C55" s="155" t="s">
        <v>85</v>
      </c>
      <c r="D55" s="37"/>
      <c r="E55" s="37"/>
      <c r="F55" s="37"/>
      <c r="G55" s="37"/>
      <c r="H55" s="37"/>
      <c r="I55" s="123"/>
      <c r="J55" s="96">
        <f>J103</f>
        <v>0</v>
      </c>
      <c r="K55" s="37"/>
      <c r="L55" s="41"/>
      <c r="AU55" s="15" t="s">
        <v>86</v>
      </c>
    </row>
    <row r="56" s="7" customFormat="1" ht="24.96" customHeight="1">
      <c r="B56" s="156"/>
      <c r="C56" s="157"/>
      <c r="D56" s="158" t="s">
        <v>87</v>
      </c>
      <c r="E56" s="159"/>
      <c r="F56" s="159"/>
      <c r="G56" s="159"/>
      <c r="H56" s="159"/>
      <c r="I56" s="160"/>
      <c r="J56" s="161">
        <f>J104</f>
        <v>0</v>
      </c>
      <c r="K56" s="157"/>
      <c r="L56" s="162"/>
    </row>
    <row r="57" s="8" customFormat="1" ht="19.92" customHeight="1">
      <c r="B57" s="163"/>
      <c r="C57" s="164"/>
      <c r="D57" s="165" t="s">
        <v>88</v>
      </c>
      <c r="E57" s="166"/>
      <c r="F57" s="166"/>
      <c r="G57" s="166"/>
      <c r="H57" s="166"/>
      <c r="I57" s="167"/>
      <c r="J57" s="168">
        <f>J105</f>
        <v>0</v>
      </c>
      <c r="K57" s="164"/>
      <c r="L57" s="169"/>
    </row>
    <row r="58" s="8" customFormat="1" ht="19.92" customHeight="1">
      <c r="B58" s="163"/>
      <c r="C58" s="164"/>
      <c r="D58" s="165" t="s">
        <v>89</v>
      </c>
      <c r="E58" s="166"/>
      <c r="F58" s="166"/>
      <c r="G58" s="166"/>
      <c r="H58" s="166"/>
      <c r="I58" s="167"/>
      <c r="J58" s="168">
        <f>J182</f>
        <v>0</v>
      </c>
      <c r="K58" s="164"/>
      <c r="L58" s="169"/>
    </row>
    <row r="59" s="8" customFormat="1" ht="19.92" customHeight="1">
      <c r="B59" s="163"/>
      <c r="C59" s="164"/>
      <c r="D59" s="165" t="s">
        <v>90</v>
      </c>
      <c r="E59" s="166"/>
      <c r="F59" s="166"/>
      <c r="G59" s="166"/>
      <c r="H59" s="166"/>
      <c r="I59" s="167"/>
      <c r="J59" s="168">
        <f>J211</f>
        <v>0</v>
      </c>
      <c r="K59" s="164"/>
      <c r="L59" s="169"/>
    </row>
    <row r="60" s="8" customFormat="1" ht="19.92" customHeight="1">
      <c r="B60" s="163"/>
      <c r="C60" s="164"/>
      <c r="D60" s="165" t="s">
        <v>91</v>
      </c>
      <c r="E60" s="166"/>
      <c r="F60" s="166"/>
      <c r="G60" s="166"/>
      <c r="H60" s="166"/>
      <c r="I60" s="167"/>
      <c r="J60" s="168">
        <f>J218</f>
        <v>0</v>
      </c>
      <c r="K60" s="164"/>
      <c r="L60" s="169"/>
    </row>
    <row r="61" s="8" customFormat="1" ht="19.92" customHeight="1">
      <c r="B61" s="163"/>
      <c r="C61" s="164"/>
      <c r="D61" s="165" t="s">
        <v>92</v>
      </c>
      <c r="E61" s="166"/>
      <c r="F61" s="166"/>
      <c r="G61" s="166"/>
      <c r="H61" s="166"/>
      <c r="I61" s="167"/>
      <c r="J61" s="168">
        <f>J233</f>
        <v>0</v>
      </c>
      <c r="K61" s="164"/>
      <c r="L61" s="169"/>
    </row>
    <row r="62" s="8" customFormat="1" ht="19.92" customHeight="1">
      <c r="B62" s="163"/>
      <c r="C62" s="164"/>
      <c r="D62" s="165" t="s">
        <v>93</v>
      </c>
      <c r="E62" s="166"/>
      <c r="F62" s="166"/>
      <c r="G62" s="166"/>
      <c r="H62" s="166"/>
      <c r="I62" s="167"/>
      <c r="J62" s="168">
        <f>J471</f>
        <v>0</v>
      </c>
      <c r="K62" s="164"/>
      <c r="L62" s="169"/>
    </row>
    <row r="63" s="8" customFormat="1" ht="19.92" customHeight="1">
      <c r="B63" s="163"/>
      <c r="C63" s="164"/>
      <c r="D63" s="165" t="s">
        <v>94</v>
      </c>
      <c r="E63" s="166"/>
      <c r="F63" s="166"/>
      <c r="G63" s="166"/>
      <c r="H63" s="166"/>
      <c r="I63" s="167"/>
      <c r="J63" s="168">
        <f>J639</f>
        <v>0</v>
      </c>
      <c r="K63" s="164"/>
      <c r="L63" s="169"/>
    </row>
    <row r="64" s="8" customFormat="1" ht="19.92" customHeight="1">
      <c r="B64" s="163"/>
      <c r="C64" s="164"/>
      <c r="D64" s="165" t="s">
        <v>95</v>
      </c>
      <c r="E64" s="166"/>
      <c r="F64" s="166"/>
      <c r="G64" s="166"/>
      <c r="H64" s="166"/>
      <c r="I64" s="167"/>
      <c r="J64" s="168">
        <f>J641</f>
        <v>0</v>
      </c>
      <c r="K64" s="164"/>
      <c r="L64" s="169"/>
    </row>
    <row r="65" s="7" customFormat="1" ht="24.96" customHeight="1">
      <c r="B65" s="156"/>
      <c r="C65" s="157"/>
      <c r="D65" s="158" t="s">
        <v>96</v>
      </c>
      <c r="E65" s="159"/>
      <c r="F65" s="159"/>
      <c r="G65" s="159"/>
      <c r="H65" s="159"/>
      <c r="I65" s="160"/>
      <c r="J65" s="161">
        <f>J656</f>
        <v>0</v>
      </c>
      <c r="K65" s="157"/>
      <c r="L65" s="162"/>
    </row>
    <row r="66" s="8" customFormat="1" ht="19.92" customHeight="1">
      <c r="B66" s="163"/>
      <c r="C66" s="164"/>
      <c r="D66" s="165" t="s">
        <v>97</v>
      </c>
      <c r="E66" s="166"/>
      <c r="F66" s="166"/>
      <c r="G66" s="166"/>
      <c r="H66" s="166"/>
      <c r="I66" s="167"/>
      <c r="J66" s="168">
        <f>J657</f>
        <v>0</v>
      </c>
      <c r="K66" s="164"/>
      <c r="L66" s="169"/>
    </row>
    <row r="67" s="8" customFormat="1" ht="19.92" customHeight="1">
      <c r="B67" s="163"/>
      <c r="C67" s="164"/>
      <c r="D67" s="165" t="s">
        <v>98</v>
      </c>
      <c r="E67" s="166"/>
      <c r="F67" s="166"/>
      <c r="G67" s="166"/>
      <c r="H67" s="166"/>
      <c r="I67" s="167"/>
      <c r="J67" s="168">
        <f>J665</f>
        <v>0</v>
      </c>
      <c r="K67" s="164"/>
      <c r="L67" s="169"/>
    </row>
    <row r="68" s="8" customFormat="1" ht="19.92" customHeight="1">
      <c r="B68" s="163"/>
      <c r="C68" s="164"/>
      <c r="D68" s="165" t="s">
        <v>99</v>
      </c>
      <c r="E68" s="166"/>
      <c r="F68" s="166"/>
      <c r="G68" s="166"/>
      <c r="H68" s="166"/>
      <c r="I68" s="167"/>
      <c r="J68" s="168">
        <f>J729</f>
        <v>0</v>
      </c>
      <c r="K68" s="164"/>
      <c r="L68" s="169"/>
    </row>
    <row r="69" s="8" customFormat="1" ht="19.92" customHeight="1">
      <c r="B69" s="163"/>
      <c r="C69" s="164"/>
      <c r="D69" s="165" t="s">
        <v>100</v>
      </c>
      <c r="E69" s="166"/>
      <c r="F69" s="166"/>
      <c r="G69" s="166"/>
      <c r="H69" s="166"/>
      <c r="I69" s="167"/>
      <c r="J69" s="168">
        <f>J774</f>
        <v>0</v>
      </c>
      <c r="K69" s="164"/>
      <c r="L69" s="169"/>
    </row>
    <row r="70" s="8" customFormat="1" ht="19.92" customHeight="1">
      <c r="B70" s="163"/>
      <c r="C70" s="164"/>
      <c r="D70" s="165" t="s">
        <v>101</v>
      </c>
      <c r="E70" s="166"/>
      <c r="F70" s="166"/>
      <c r="G70" s="166"/>
      <c r="H70" s="166"/>
      <c r="I70" s="167"/>
      <c r="J70" s="168">
        <f>J794</f>
        <v>0</v>
      </c>
      <c r="K70" s="164"/>
      <c r="L70" s="169"/>
    </row>
    <row r="71" s="8" customFormat="1" ht="19.92" customHeight="1">
      <c r="B71" s="163"/>
      <c r="C71" s="164"/>
      <c r="D71" s="165" t="s">
        <v>102</v>
      </c>
      <c r="E71" s="166"/>
      <c r="F71" s="166"/>
      <c r="G71" s="166"/>
      <c r="H71" s="166"/>
      <c r="I71" s="167"/>
      <c r="J71" s="168">
        <f>J858</f>
        <v>0</v>
      </c>
      <c r="K71" s="164"/>
      <c r="L71" s="169"/>
    </row>
    <row r="72" s="8" customFormat="1" ht="19.92" customHeight="1">
      <c r="B72" s="163"/>
      <c r="C72" s="164"/>
      <c r="D72" s="165" t="s">
        <v>103</v>
      </c>
      <c r="E72" s="166"/>
      <c r="F72" s="166"/>
      <c r="G72" s="166"/>
      <c r="H72" s="166"/>
      <c r="I72" s="167"/>
      <c r="J72" s="168">
        <f>J876</f>
        <v>0</v>
      </c>
      <c r="K72" s="164"/>
      <c r="L72" s="169"/>
    </row>
    <row r="73" s="8" customFormat="1" ht="19.92" customHeight="1">
      <c r="B73" s="163"/>
      <c r="C73" s="164"/>
      <c r="D73" s="165" t="s">
        <v>104</v>
      </c>
      <c r="E73" s="166"/>
      <c r="F73" s="166"/>
      <c r="G73" s="166"/>
      <c r="H73" s="166"/>
      <c r="I73" s="167"/>
      <c r="J73" s="168">
        <f>J881</f>
        <v>0</v>
      </c>
      <c r="K73" s="164"/>
      <c r="L73" s="169"/>
    </row>
    <row r="74" s="8" customFormat="1" ht="19.92" customHeight="1">
      <c r="B74" s="163"/>
      <c r="C74" s="164"/>
      <c r="D74" s="165" t="s">
        <v>105</v>
      </c>
      <c r="E74" s="166"/>
      <c r="F74" s="166"/>
      <c r="G74" s="166"/>
      <c r="H74" s="166"/>
      <c r="I74" s="167"/>
      <c r="J74" s="168">
        <f>J920</f>
        <v>0</v>
      </c>
      <c r="K74" s="164"/>
      <c r="L74" s="169"/>
    </row>
    <row r="75" s="8" customFormat="1" ht="19.92" customHeight="1">
      <c r="B75" s="163"/>
      <c r="C75" s="164"/>
      <c r="D75" s="165" t="s">
        <v>106</v>
      </c>
      <c r="E75" s="166"/>
      <c r="F75" s="166"/>
      <c r="G75" s="166"/>
      <c r="H75" s="166"/>
      <c r="I75" s="167"/>
      <c r="J75" s="168">
        <f>J1040</f>
        <v>0</v>
      </c>
      <c r="K75" s="164"/>
      <c r="L75" s="169"/>
    </row>
    <row r="76" s="8" customFormat="1" ht="19.92" customHeight="1">
      <c r="B76" s="163"/>
      <c r="C76" s="164"/>
      <c r="D76" s="165" t="s">
        <v>107</v>
      </c>
      <c r="E76" s="166"/>
      <c r="F76" s="166"/>
      <c r="G76" s="166"/>
      <c r="H76" s="166"/>
      <c r="I76" s="167"/>
      <c r="J76" s="168">
        <f>J1144</f>
        <v>0</v>
      </c>
      <c r="K76" s="164"/>
      <c r="L76" s="169"/>
    </row>
    <row r="77" s="8" customFormat="1" ht="19.92" customHeight="1">
      <c r="B77" s="163"/>
      <c r="C77" s="164"/>
      <c r="D77" s="165" t="s">
        <v>108</v>
      </c>
      <c r="E77" s="166"/>
      <c r="F77" s="166"/>
      <c r="G77" s="166"/>
      <c r="H77" s="166"/>
      <c r="I77" s="167"/>
      <c r="J77" s="168">
        <f>J1164</f>
        <v>0</v>
      </c>
      <c r="K77" s="164"/>
      <c r="L77" s="169"/>
    </row>
    <row r="78" s="8" customFormat="1" ht="19.92" customHeight="1">
      <c r="B78" s="163"/>
      <c r="C78" s="164"/>
      <c r="D78" s="165" t="s">
        <v>109</v>
      </c>
      <c r="E78" s="166"/>
      <c r="F78" s="166"/>
      <c r="G78" s="166"/>
      <c r="H78" s="166"/>
      <c r="I78" s="167"/>
      <c r="J78" s="168">
        <f>J1181</f>
        <v>0</v>
      </c>
      <c r="K78" s="164"/>
      <c r="L78" s="169"/>
    </row>
    <row r="79" s="8" customFormat="1" ht="19.92" customHeight="1">
      <c r="B79" s="163"/>
      <c r="C79" s="164"/>
      <c r="D79" s="165" t="s">
        <v>110</v>
      </c>
      <c r="E79" s="166"/>
      <c r="F79" s="166"/>
      <c r="G79" s="166"/>
      <c r="H79" s="166"/>
      <c r="I79" s="167"/>
      <c r="J79" s="168">
        <f>J1219</f>
        <v>0</v>
      </c>
      <c r="K79" s="164"/>
      <c r="L79" s="169"/>
    </row>
    <row r="80" s="8" customFormat="1" ht="19.92" customHeight="1">
      <c r="B80" s="163"/>
      <c r="C80" s="164"/>
      <c r="D80" s="165" t="s">
        <v>111</v>
      </c>
      <c r="E80" s="166"/>
      <c r="F80" s="166"/>
      <c r="G80" s="166"/>
      <c r="H80" s="166"/>
      <c r="I80" s="167"/>
      <c r="J80" s="168">
        <f>J1299</f>
        <v>0</v>
      </c>
      <c r="K80" s="164"/>
      <c r="L80" s="169"/>
    </row>
    <row r="81" s="8" customFormat="1" ht="19.92" customHeight="1">
      <c r="B81" s="163"/>
      <c r="C81" s="164"/>
      <c r="D81" s="165" t="s">
        <v>112</v>
      </c>
      <c r="E81" s="166"/>
      <c r="F81" s="166"/>
      <c r="G81" s="166"/>
      <c r="H81" s="166"/>
      <c r="I81" s="167"/>
      <c r="J81" s="168">
        <f>J1329</f>
        <v>0</v>
      </c>
      <c r="K81" s="164"/>
      <c r="L81" s="169"/>
    </row>
    <row r="82" s="7" customFormat="1" ht="24.96" customHeight="1">
      <c r="B82" s="156"/>
      <c r="C82" s="157"/>
      <c r="D82" s="158" t="s">
        <v>113</v>
      </c>
      <c r="E82" s="159"/>
      <c r="F82" s="159"/>
      <c r="G82" s="159"/>
      <c r="H82" s="159"/>
      <c r="I82" s="160"/>
      <c r="J82" s="161">
        <f>J1335</f>
        <v>0</v>
      </c>
      <c r="K82" s="157"/>
      <c r="L82" s="162"/>
    </row>
    <row r="83" s="8" customFormat="1" ht="19.92" customHeight="1">
      <c r="B83" s="163"/>
      <c r="C83" s="164"/>
      <c r="D83" s="165" t="s">
        <v>114</v>
      </c>
      <c r="E83" s="166"/>
      <c r="F83" s="166"/>
      <c r="G83" s="166"/>
      <c r="H83" s="166"/>
      <c r="I83" s="167"/>
      <c r="J83" s="168">
        <f>J1336</f>
        <v>0</v>
      </c>
      <c r="K83" s="164"/>
      <c r="L83" s="169"/>
    </row>
    <row r="84" s="7" customFormat="1" ht="24.96" customHeight="1">
      <c r="B84" s="156"/>
      <c r="C84" s="157"/>
      <c r="D84" s="158" t="s">
        <v>115</v>
      </c>
      <c r="E84" s="159"/>
      <c r="F84" s="159"/>
      <c r="G84" s="159"/>
      <c r="H84" s="159"/>
      <c r="I84" s="160"/>
      <c r="J84" s="161">
        <f>J1340</f>
        <v>0</v>
      </c>
      <c r="K84" s="157"/>
      <c r="L84" s="162"/>
    </row>
    <row r="85" s="8" customFormat="1" ht="19.92" customHeight="1">
      <c r="B85" s="163"/>
      <c r="C85" s="164"/>
      <c r="D85" s="165" t="s">
        <v>116</v>
      </c>
      <c r="E85" s="166"/>
      <c r="F85" s="166"/>
      <c r="G85" s="166"/>
      <c r="H85" s="166"/>
      <c r="I85" s="167"/>
      <c r="J85" s="168">
        <f>J1341</f>
        <v>0</v>
      </c>
      <c r="K85" s="164"/>
      <c r="L85" s="169"/>
    </row>
    <row r="86" s="1" customFormat="1" ht="21.84" customHeight="1">
      <c r="B86" s="36"/>
      <c r="C86" s="37"/>
      <c r="D86" s="37"/>
      <c r="E86" s="37"/>
      <c r="F86" s="37"/>
      <c r="G86" s="37"/>
      <c r="H86" s="37"/>
      <c r="I86" s="123"/>
      <c r="J86" s="37"/>
      <c r="K86" s="37"/>
      <c r="L86" s="41"/>
    </row>
    <row r="87" s="1" customFormat="1" ht="6.96" customHeight="1">
      <c r="B87" s="55"/>
      <c r="C87" s="56"/>
      <c r="D87" s="56"/>
      <c r="E87" s="56"/>
      <c r="F87" s="56"/>
      <c r="G87" s="56"/>
      <c r="H87" s="56"/>
      <c r="I87" s="147"/>
      <c r="J87" s="56"/>
      <c r="K87" s="56"/>
      <c r="L87" s="41"/>
    </row>
    <row r="91" s="1" customFormat="1" ht="6.96" customHeight="1">
      <c r="B91" s="57"/>
      <c r="C91" s="58"/>
      <c r="D91" s="58"/>
      <c r="E91" s="58"/>
      <c r="F91" s="58"/>
      <c r="G91" s="58"/>
      <c r="H91" s="58"/>
      <c r="I91" s="150"/>
      <c r="J91" s="58"/>
      <c r="K91" s="58"/>
      <c r="L91" s="41"/>
    </row>
    <row r="92" s="1" customFormat="1" ht="24.96" customHeight="1">
      <c r="B92" s="36"/>
      <c r="C92" s="21" t="s">
        <v>117</v>
      </c>
      <c r="D92" s="37"/>
      <c r="E92" s="37"/>
      <c r="F92" s="37"/>
      <c r="G92" s="37"/>
      <c r="H92" s="37"/>
      <c r="I92" s="123"/>
      <c r="J92" s="37"/>
      <c r="K92" s="37"/>
      <c r="L92" s="41"/>
    </row>
    <row r="93" s="1" customFormat="1" ht="6.96" customHeight="1">
      <c r="B93" s="36"/>
      <c r="C93" s="37"/>
      <c r="D93" s="37"/>
      <c r="E93" s="37"/>
      <c r="F93" s="37"/>
      <c r="G93" s="37"/>
      <c r="H93" s="37"/>
      <c r="I93" s="123"/>
      <c r="J93" s="37"/>
      <c r="K93" s="37"/>
      <c r="L93" s="41"/>
    </row>
    <row r="94" s="1" customFormat="1" ht="12" customHeight="1">
      <c r="B94" s="36"/>
      <c r="C94" s="30" t="s">
        <v>16</v>
      </c>
      <c r="D94" s="37"/>
      <c r="E94" s="37"/>
      <c r="F94" s="37"/>
      <c r="G94" s="37"/>
      <c r="H94" s="37"/>
      <c r="I94" s="123"/>
      <c r="J94" s="37"/>
      <c r="K94" s="37"/>
      <c r="L94" s="41"/>
    </row>
    <row r="95" s="1" customFormat="1" ht="16.5" customHeight="1">
      <c r="B95" s="36"/>
      <c r="C95" s="37"/>
      <c r="D95" s="37"/>
      <c r="E95" s="62" t="str">
        <f>E7</f>
        <v>Stavební úpravy domu s pečovatelskou službou v ul. Palackého, Horažďovice</v>
      </c>
      <c r="F95" s="37"/>
      <c r="G95" s="37"/>
      <c r="H95" s="37"/>
      <c r="I95" s="123"/>
      <c r="J95" s="37"/>
      <c r="K95" s="37"/>
      <c r="L95" s="41"/>
    </row>
    <row r="96" s="1" customFormat="1" ht="6.96" customHeight="1">
      <c r="B96" s="36"/>
      <c r="C96" s="37"/>
      <c r="D96" s="37"/>
      <c r="E96" s="37"/>
      <c r="F96" s="37"/>
      <c r="G96" s="37"/>
      <c r="H96" s="37"/>
      <c r="I96" s="123"/>
      <c r="J96" s="37"/>
      <c r="K96" s="37"/>
      <c r="L96" s="41"/>
    </row>
    <row r="97" s="1" customFormat="1" ht="12" customHeight="1">
      <c r="B97" s="36"/>
      <c r="C97" s="30" t="s">
        <v>22</v>
      </c>
      <c r="D97" s="37"/>
      <c r="E97" s="37"/>
      <c r="F97" s="25" t="str">
        <f>F10</f>
        <v>Horažďovice, Palackého ul.</v>
      </c>
      <c r="G97" s="37"/>
      <c r="H97" s="37"/>
      <c r="I97" s="125" t="s">
        <v>24</v>
      </c>
      <c r="J97" s="65" t="str">
        <f>IF(J10="","",J10)</f>
        <v>30. 5. 2019</v>
      </c>
      <c r="K97" s="37"/>
      <c r="L97" s="41"/>
    </row>
    <row r="98" s="1" customFormat="1" ht="6.96" customHeight="1">
      <c r="B98" s="36"/>
      <c r="C98" s="37"/>
      <c r="D98" s="37"/>
      <c r="E98" s="37"/>
      <c r="F98" s="37"/>
      <c r="G98" s="37"/>
      <c r="H98" s="37"/>
      <c r="I98" s="123"/>
      <c r="J98" s="37"/>
      <c r="K98" s="37"/>
      <c r="L98" s="41"/>
    </row>
    <row r="99" s="1" customFormat="1" ht="24.9" customHeight="1">
      <c r="B99" s="36"/>
      <c r="C99" s="30" t="s">
        <v>28</v>
      </c>
      <c r="D99" s="37"/>
      <c r="E99" s="37"/>
      <c r="F99" s="25" t="str">
        <f>E13</f>
        <v>Město Horažďovice, Mírové nám. 1, Horažďovice</v>
      </c>
      <c r="G99" s="37"/>
      <c r="H99" s="37"/>
      <c r="I99" s="125" t="s">
        <v>34</v>
      </c>
      <c r="J99" s="34" t="str">
        <f>E19</f>
        <v>Jiří Urbánek, Hraniční 70, Strakonice</v>
      </c>
      <c r="K99" s="37"/>
      <c r="L99" s="41"/>
    </row>
    <row r="100" s="1" customFormat="1" ht="13.65" customHeight="1">
      <c r="B100" s="36"/>
      <c r="C100" s="30" t="s">
        <v>32</v>
      </c>
      <c r="D100" s="37"/>
      <c r="E100" s="37"/>
      <c r="F100" s="25" t="str">
        <f>IF(E16="","",E16)</f>
        <v>Vyplň údaj</v>
      </c>
      <c r="G100" s="37"/>
      <c r="H100" s="37"/>
      <c r="I100" s="125" t="s">
        <v>37</v>
      </c>
      <c r="J100" s="34" t="str">
        <f>E22</f>
        <v>Pavel Matoušek</v>
      </c>
      <c r="K100" s="37"/>
      <c r="L100" s="41"/>
    </row>
    <row r="101" s="1" customFormat="1" ht="10.32" customHeight="1">
      <c r="B101" s="36"/>
      <c r="C101" s="37"/>
      <c r="D101" s="37"/>
      <c r="E101" s="37"/>
      <c r="F101" s="37"/>
      <c r="G101" s="37"/>
      <c r="H101" s="37"/>
      <c r="I101" s="123"/>
      <c r="J101" s="37"/>
      <c r="K101" s="37"/>
      <c r="L101" s="41"/>
    </row>
    <row r="102" s="9" customFormat="1" ht="29.28" customHeight="1">
      <c r="B102" s="170"/>
      <c r="C102" s="171" t="s">
        <v>118</v>
      </c>
      <c r="D102" s="172" t="s">
        <v>59</v>
      </c>
      <c r="E102" s="172" t="s">
        <v>55</v>
      </c>
      <c r="F102" s="172" t="s">
        <v>56</v>
      </c>
      <c r="G102" s="172" t="s">
        <v>119</v>
      </c>
      <c r="H102" s="172" t="s">
        <v>120</v>
      </c>
      <c r="I102" s="173" t="s">
        <v>121</v>
      </c>
      <c r="J102" s="174" t="s">
        <v>84</v>
      </c>
      <c r="K102" s="175" t="s">
        <v>122</v>
      </c>
      <c r="L102" s="176"/>
      <c r="M102" s="86" t="s">
        <v>1</v>
      </c>
      <c r="N102" s="87" t="s">
        <v>44</v>
      </c>
      <c r="O102" s="87" t="s">
        <v>123</v>
      </c>
      <c r="P102" s="87" t="s">
        <v>124</v>
      </c>
      <c r="Q102" s="87" t="s">
        <v>125</v>
      </c>
      <c r="R102" s="87" t="s">
        <v>126</v>
      </c>
      <c r="S102" s="87" t="s">
        <v>127</v>
      </c>
      <c r="T102" s="88" t="s">
        <v>128</v>
      </c>
    </row>
    <row r="103" s="1" customFormat="1" ht="22.8" customHeight="1">
      <c r="B103" s="36"/>
      <c r="C103" s="93" t="s">
        <v>129</v>
      </c>
      <c r="D103" s="37"/>
      <c r="E103" s="37"/>
      <c r="F103" s="37"/>
      <c r="G103" s="37"/>
      <c r="H103" s="37"/>
      <c r="I103" s="123"/>
      <c r="J103" s="177">
        <f>BK103</f>
        <v>0</v>
      </c>
      <c r="K103" s="37"/>
      <c r="L103" s="41"/>
      <c r="M103" s="89"/>
      <c r="N103" s="90"/>
      <c r="O103" s="90"/>
      <c r="P103" s="178">
        <f>P104+P656+P1335+P1340</f>
        <v>0</v>
      </c>
      <c r="Q103" s="90"/>
      <c r="R103" s="178">
        <f>R104+R656+R1335+R1340</f>
        <v>257.67457082000004</v>
      </c>
      <c r="S103" s="90"/>
      <c r="T103" s="179">
        <f>T104+T656+T1335+T1340</f>
        <v>201.58120332000007</v>
      </c>
      <c r="AT103" s="15" t="s">
        <v>73</v>
      </c>
      <c r="AU103" s="15" t="s">
        <v>86</v>
      </c>
      <c r="BK103" s="180">
        <f>BK104+BK656+BK1335+BK1340</f>
        <v>0</v>
      </c>
    </row>
    <row r="104" s="10" customFormat="1" ht="25.92" customHeight="1">
      <c r="B104" s="181"/>
      <c r="C104" s="182"/>
      <c r="D104" s="183" t="s">
        <v>73</v>
      </c>
      <c r="E104" s="184" t="s">
        <v>130</v>
      </c>
      <c r="F104" s="184" t="s">
        <v>131</v>
      </c>
      <c r="G104" s="182"/>
      <c r="H104" s="182"/>
      <c r="I104" s="185"/>
      <c r="J104" s="186">
        <f>BK104</f>
        <v>0</v>
      </c>
      <c r="K104" s="182"/>
      <c r="L104" s="187"/>
      <c r="M104" s="188"/>
      <c r="N104" s="189"/>
      <c r="O104" s="189"/>
      <c r="P104" s="190">
        <f>P105+P182+P211+P218+P233+P471+P639+P641</f>
        <v>0</v>
      </c>
      <c r="Q104" s="189"/>
      <c r="R104" s="190">
        <f>R105+R182+R211+R218+R233+R471+R639+R641</f>
        <v>236.65911322000002</v>
      </c>
      <c r="S104" s="189"/>
      <c r="T104" s="191">
        <f>T105+T182+T211+T218+T233+T471+T639+T641</f>
        <v>164.80295100000006</v>
      </c>
      <c r="AR104" s="192" t="s">
        <v>21</v>
      </c>
      <c r="AT104" s="193" t="s">
        <v>73</v>
      </c>
      <c r="AU104" s="193" t="s">
        <v>74</v>
      </c>
      <c r="AY104" s="192" t="s">
        <v>132</v>
      </c>
      <c r="BK104" s="194">
        <f>BK105+BK182+BK211+BK218+BK233+BK471+BK639+BK641</f>
        <v>0</v>
      </c>
    </row>
    <row r="105" s="10" customFormat="1" ht="22.8" customHeight="1">
      <c r="B105" s="181"/>
      <c r="C105" s="182"/>
      <c r="D105" s="183" t="s">
        <v>73</v>
      </c>
      <c r="E105" s="195" t="s">
        <v>21</v>
      </c>
      <c r="F105" s="195" t="s">
        <v>133</v>
      </c>
      <c r="G105" s="182"/>
      <c r="H105" s="182"/>
      <c r="I105" s="185"/>
      <c r="J105" s="196">
        <f>BK105</f>
        <v>0</v>
      </c>
      <c r="K105" s="182"/>
      <c r="L105" s="187"/>
      <c r="M105" s="188"/>
      <c r="N105" s="189"/>
      <c r="O105" s="189"/>
      <c r="P105" s="190">
        <f>SUM(P106:P181)</f>
        <v>0</v>
      </c>
      <c r="Q105" s="189"/>
      <c r="R105" s="190">
        <f>SUM(R106:R181)</f>
        <v>1.89747</v>
      </c>
      <c r="S105" s="189"/>
      <c r="T105" s="191">
        <f>SUM(T106:T181)</f>
        <v>24.8291</v>
      </c>
      <c r="AR105" s="192" t="s">
        <v>21</v>
      </c>
      <c r="AT105" s="193" t="s">
        <v>73</v>
      </c>
      <c r="AU105" s="193" t="s">
        <v>21</v>
      </c>
      <c r="AY105" s="192" t="s">
        <v>132</v>
      </c>
      <c r="BK105" s="194">
        <f>SUM(BK106:BK181)</f>
        <v>0</v>
      </c>
    </row>
    <row r="106" s="1" customFormat="1" ht="16.5" customHeight="1">
      <c r="B106" s="36"/>
      <c r="C106" s="197" t="s">
        <v>21</v>
      </c>
      <c r="D106" s="197" t="s">
        <v>134</v>
      </c>
      <c r="E106" s="198" t="s">
        <v>135</v>
      </c>
      <c r="F106" s="199" t="s">
        <v>136</v>
      </c>
      <c r="G106" s="200" t="s">
        <v>137</v>
      </c>
      <c r="H106" s="201">
        <v>37.619999999999997</v>
      </c>
      <c r="I106" s="202"/>
      <c r="J106" s="201">
        <f>ROUND(I106*H106,3)</f>
        <v>0</v>
      </c>
      <c r="K106" s="199" t="s">
        <v>1</v>
      </c>
      <c r="L106" s="41"/>
      <c r="M106" s="203" t="s">
        <v>1</v>
      </c>
      <c r="N106" s="204" t="s">
        <v>48</v>
      </c>
      <c r="O106" s="77"/>
      <c r="P106" s="205">
        <f>O106*H106</f>
        <v>0</v>
      </c>
      <c r="Q106" s="205">
        <v>0</v>
      </c>
      <c r="R106" s="205">
        <f>Q106*H106</f>
        <v>0</v>
      </c>
      <c r="S106" s="205">
        <v>0.26000000000000001</v>
      </c>
      <c r="T106" s="206">
        <f>S106*H106</f>
        <v>9.7812000000000001</v>
      </c>
      <c r="AR106" s="15" t="s">
        <v>138</v>
      </c>
      <c r="AT106" s="15" t="s">
        <v>134</v>
      </c>
      <c r="AU106" s="15" t="s">
        <v>80</v>
      </c>
      <c r="AY106" s="15" t="s">
        <v>132</v>
      </c>
      <c r="BE106" s="207">
        <f>IF(N106="základní",J106,0)</f>
        <v>0</v>
      </c>
      <c r="BF106" s="207">
        <f>IF(N106="snížená",J106,0)</f>
        <v>0</v>
      </c>
      <c r="BG106" s="207">
        <f>IF(N106="zákl. přenesená",J106,0)</f>
        <v>0</v>
      </c>
      <c r="BH106" s="207">
        <f>IF(N106="sníž. přenesená",J106,0)</f>
        <v>0</v>
      </c>
      <c r="BI106" s="207">
        <f>IF(N106="nulová",J106,0)</f>
        <v>0</v>
      </c>
      <c r="BJ106" s="15" t="s">
        <v>139</v>
      </c>
      <c r="BK106" s="208">
        <f>ROUND(I106*H106,3)</f>
        <v>0</v>
      </c>
      <c r="BL106" s="15" t="s">
        <v>138</v>
      </c>
      <c r="BM106" s="15" t="s">
        <v>140</v>
      </c>
    </row>
    <row r="107" s="11" customFormat="1">
      <c r="B107" s="209"/>
      <c r="C107" s="210"/>
      <c r="D107" s="211" t="s">
        <v>141</v>
      </c>
      <c r="E107" s="212" t="s">
        <v>1</v>
      </c>
      <c r="F107" s="213" t="s">
        <v>142</v>
      </c>
      <c r="G107" s="210"/>
      <c r="H107" s="214">
        <v>25.370000000000001</v>
      </c>
      <c r="I107" s="215"/>
      <c r="J107" s="210"/>
      <c r="K107" s="210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141</v>
      </c>
      <c r="AU107" s="220" t="s">
        <v>80</v>
      </c>
      <c r="AV107" s="11" t="s">
        <v>80</v>
      </c>
      <c r="AW107" s="11" t="s">
        <v>143</v>
      </c>
      <c r="AX107" s="11" t="s">
        <v>74</v>
      </c>
      <c r="AY107" s="220" t="s">
        <v>132</v>
      </c>
    </row>
    <row r="108" s="11" customFormat="1">
      <c r="B108" s="209"/>
      <c r="C108" s="210"/>
      <c r="D108" s="211" t="s">
        <v>141</v>
      </c>
      <c r="E108" s="212" t="s">
        <v>1</v>
      </c>
      <c r="F108" s="213" t="s">
        <v>144</v>
      </c>
      <c r="G108" s="210"/>
      <c r="H108" s="214">
        <v>1.5</v>
      </c>
      <c r="I108" s="215"/>
      <c r="J108" s="210"/>
      <c r="K108" s="210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141</v>
      </c>
      <c r="AU108" s="220" t="s">
        <v>80</v>
      </c>
      <c r="AV108" s="11" t="s">
        <v>80</v>
      </c>
      <c r="AW108" s="11" t="s">
        <v>143</v>
      </c>
      <c r="AX108" s="11" t="s">
        <v>74</v>
      </c>
      <c r="AY108" s="220" t="s">
        <v>132</v>
      </c>
    </row>
    <row r="109" s="11" customFormat="1">
      <c r="B109" s="209"/>
      <c r="C109" s="210"/>
      <c r="D109" s="211" t="s">
        <v>141</v>
      </c>
      <c r="E109" s="212" t="s">
        <v>1</v>
      </c>
      <c r="F109" s="213" t="s">
        <v>145</v>
      </c>
      <c r="G109" s="210"/>
      <c r="H109" s="214">
        <v>10.75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141</v>
      </c>
      <c r="AU109" s="220" t="s">
        <v>80</v>
      </c>
      <c r="AV109" s="11" t="s">
        <v>80</v>
      </c>
      <c r="AW109" s="11" t="s">
        <v>143</v>
      </c>
      <c r="AX109" s="11" t="s">
        <v>74</v>
      </c>
      <c r="AY109" s="220" t="s">
        <v>132</v>
      </c>
    </row>
    <row r="110" s="12" customFormat="1">
      <c r="B110" s="221"/>
      <c r="C110" s="222"/>
      <c r="D110" s="211" t="s">
        <v>141</v>
      </c>
      <c r="E110" s="223" t="s">
        <v>1</v>
      </c>
      <c r="F110" s="224" t="s">
        <v>146</v>
      </c>
      <c r="G110" s="222"/>
      <c r="H110" s="225">
        <v>37.619999999999997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141</v>
      </c>
      <c r="AU110" s="231" t="s">
        <v>80</v>
      </c>
      <c r="AV110" s="12" t="s">
        <v>138</v>
      </c>
      <c r="AW110" s="12" t="s">
        <v>143</v>
      </c>
      <c r="AX110" s="12" t="s">
        <v>21</v>
      </c>
      <c r="AY110" s="231" t="s">
        <v>132</v>
      </c>
    </row>
    <row r="111" s="1" customFormat="1" ht="16.5" customHeight="1">
      <c r="B111" s="36"/>
      <c r="C111" s="197" t="s">
        <v>80</v>
      </c>
      <c r="D111" s="197" t="s">
        <v>134</v>
      </c>
      <c r="E111" s="198" t="s">
        <v>147</v>
      </c>
      <c r="F111" s="199" t="s">
        <v>148</v>
      </c>
      <c r="G111" s="200" t="s">
        <v>137</v>
      </c>
      <c r="H111" s="201">
        <v>81.340000000000003</v>
      </c>
      <c r="I111" s="202"/>
      <c r="J111" s="201">
        <f>ROUND(I111*H111,3)</f>
        <v>0</v>
      </c>
      <c r="K111" s="199" t="s">
        <v>1</v>
      </c>
      <c r="L111" s="41"/>
      <c r="M111" s="203" t="s">
        <v>1</v>
      </c>
      <c r="N111" s="204" t="s">
        <v>48</v>
      </c>
      <c r="O111" s="77"/>
      <c r="P111" s="205">
        <f>O111*H111</f>
        <v>0</v>
      </c>
      <c r="Q111" s="205">
        <v>0</v>
      </c>
      <c r="R111" s="205">
        <f>Q111*H111</f>
        <v>0</v>
      </c>
      <c r="S111" s="205">
        <v>0.185</v>
      </c>
      <c r="T111" s="206">
        <f>S111*H111</f>
        <v>15.0479</v>
      </c>
      <c r="AR111" s="15" t="s">
        <v>138</v>
      </c>
      <c r="AT111" s="15" t="s">
        <v>134</v>
      </c>
      <c r="AU111" s="15" t="s">
        <v>80</v>
      </c>
      <c r="AY111" s="15" t="s">
        <v>132</v>
      </c>
      <c r="BE111" s="207">
        <f>IF(N111="základní",J111,0)</f>
        <v>0</v>
      </c>
      <c r="BF111" s="207">
        <f>IF(N111="snížená",J111,0)</f>
        <v>0</v>
      </c>
      <c r="BG111" s="207">
        <f>IF(N111="zákl. přenesená",J111,0)</f>
        <v>0</v>
      </c>
      <c r="BH111" s="207">
        <f>IF(N111="sníž. přenesená",J111,0)</f>
        <v>0</v>
      </c>
      <c r="BI111" s="207">
        <f>IF(N111="nulová",J111,0)</f>
        <v>0</v>
      </c>
      <c r="BJ111" s="15" t="s">
        <v>139</v>
      </c>
      <c r="BK111" s="208">
        <f>ROUND(I111*H111,3)</f>
        <v>0</v>
      </c>
      <c r="BL111" s="15" t="s">
        <v>138</v>
      </c>
      <c r="BM111" s="15" t="s">
        <v>149</v>
      </c>
    </row>
    <row r="112" s="11" customFormat="1">
      <c r="B112" s="209"/>
      <c r="C112" s="210"/>
      <c r="D112" s="211" t="s">
        <v>141</v>
      </c>
      <c r="E112" s="212" t="s">
        <v>1</v>
      </c>
      <c r="F112" s="213" t="s">
        <v>150</v>
      </c>
      <c r="G112" s="210"/>
      <c r="H112" s="214">
        <v>33.25</v>
      </c>
      <c r="I112" s="215"/>
      <c r="J112" s="210"/>
      <c r="K112" s="210"/>
      <c r="L112" s="216"/>
      <c r="M112" s="217"/>
      <c r="N112" s="218"/>
      <c r="O112" s="218"/>
      <c r="P112" s="218"/>
      <c r="Q112" s="218"/>
      <c r="R112" s="218"/>
      <c r="S112" s="218"/>
      <c r="T112" s="219"/>
      <c r="AT112" s="220" t="s">
        <v>141</v>
      </c>
      <c r="AU112" s="220" t="s">
        <v>80</v>
      </c>
      <c r="AV112" s="11" t="s">
        <v>80</v>
      </c>
      <c r="AW112" s="11" t="s">
        <v>143</v>
      </c>
      <c r="AX112" s="11" t="s">
        <v>74</v>
      </c>
      <c r="AY112" s="220" t="s">
        <v>132</v>
      </c>
    </row>
    <row r="113" s="11" customFormat="1">
      <c r="B113" s="209"/>
      <c r="C113" s="210"/>
      <c r="D113" s="211" t="s">
        <v>141</v>
      </c>
      <c r="E113" s="212" t="s">
        <v>1</v>
      </c>
      <c r="F113" s="213" t="s">
        <v>151</v>
      </c>
      <c r="G113" s="210"/>
      <c r="H113" s="214">
        <v>34.189999999999998</v>
      </c>
      <c r="I113" s="215"/>
      <c r="J113" s="210"/>
      <c r="K113" s="210"/>
      <c r="L113" s="216"/>
      <c r="M113" s="217"/>
      <c r="N113" s="218"/>
      <c r="O113" s="218"/>
      <c r="P113" s="218"/>
      <c r="Q113" s="218"/>
      <c r="R113" s="218"/>
      <c r="S113" s="218"/>
      <c r="T113" s="219"/>
      <c r="AT113" s="220" t="s">
        <v>141</v>
      </c>
      <c r="AU113" s="220" t="s">
        <v>80</v>
      </c>
      <c r="AV113" s="11" t="s">
        <v>80</v>
      </c>
      <c r="AW113" s="11" t="s">
        <v>143</v>
      </c>
      <c r="AX113" s="11" t="s">
        <v>74</v>
      </c>
      <c r="AY113" s="220" t="s">
        <v>132</v>
      </c>
    </row>
    <row r="114" s="11" customFormat="1">
      <c r="B114" s="209"/>
      <c r="C114" s="210"/>
      <c r="D114" s="211" t="s">
        <v>141</v>
      </c>
      <c r="E114" s="212" t="s">
        <v>1</v>
      </c>
      <c r="F114" s="213" t="s">
        <v>152</v>
      </c>
      <c r="G114" s="210"/>
      <c r="H114" s="214">
        <v>8.7750000000000004</v>
      </c>
      <c r="I114" s="215"/>
      <c r="J114" s="210"/>
      <c r="K114" s="210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141</v>
      </c>
      <c r="AU114" s="220" t="s">
        <v>80</v>
      </c>
      <c r="AV114" s="11" t="s">
        <v>80</v>
      </c>
      <c r="AW114" s="11" t="s">
        <v>143</v>
      </c>
      <c r="AX114" s="11" t="s">
        <v>74</v>
      </c>
      <c r="AY114" s="220" t="s">
        <v>132</v>
      </c>
    </row>
    <row r="115" s="11" customFormat="1">
      <c r="B115" s="209"/>
      <c r="C115" s="210"/>
      <c r="D115" s="211" t="s">
        <v>141</v>
      </c>
      <c r="E115" s="212" t="s">
        <v>1</v>
      </c>
      <c r="F115" s="213" t="s">
        <v>153</v>
      </c>
      <c r="G115" s="210"/>
      <c r="H115" s="214">
        <v>5.125</v>
      </c>
      <c r="I115" s="215"/>
      <c r="J115" s="210"/>
      <c r="K115" s="210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141</v>
      </c>
      <c r="AU115" s="220" t="s">
        <v>80</v>
      </c>
      <c r="AV115" s="11" t="s">
        <v>80</v>
      </c>
      <c r="AW115" s="11" t="s">
        <v>143</v>
      </c>
      <c r="AX115" s="11" t="s">
        <v>74</v>
      </c>
      <c r="AY115" s="220" t="s">
        <v>132</v>
      </c>
    </row>
    <row r="116" s="12" customFormat="1">
      <c r="B116" s="221"/>
      <c r="C116" s="222"/>
      <c r="D116" s="211" t="s">
        <v>141</v>
      </c>
      <c r="E116" s="223" t="s">
        <v>1</v>
      </c>
      <c r="F116" s="224" t="s">
        <v>146</v>
      </c>
      <c r="G116" s="222"/>
      <c r="H116" s="225">
        <v>81.340000000000003</v>
      </c>
      <c r="I116" s="226"/>
      <c r="J116" s="222"/>
      <c r="K116" s="222"/>
      <c r="L116" s="227"/>
      <c r="M116" s="228"/>
      <c r="N116" s="229"/>
      <c r="O116" s="229"/>
      <c r="P116" s="229"/>
      <c r="Q116" s="229"/>
      <c r="R116" s="229"/>
      <c r="S116" s="229"/>
      <c r="T116" s="230"/>
      <c r="AT116" s="231" t="s">
        <v>141</v>
      </c>
      <c r="AU116" s="231" t="s">
        <v>80</v>
      </c>
      <c r="AV116" s="12" t="s">
        <v>138</v>
      </c>
      <c r="AW116" s="12" t="s">
        <v>143</v>
      </c>
      <c r="AX116" s="12" t="s">
        <v>21</v>
      </c>
      <c r="AY116" s="231" t="s">
        <v>132</v>
      </c>
    </row>
    <row r="117" s="1" customFormat="1" ht="16.5" customHeight="1">
      <c r="B117" s="36"/>
      <c r="C117" s="197" t="s">
        <v>154</v>
      </c>
      <c r="D117" s="197" t="s">
        <v>134</v>
      </c>
      <c r="E117" s="198" t="s">
        <v>155</v>
      </c>
      <c r="F117" s="199" t="s">
        <v>156</v>
      </c>
      <c r="G117" s="200" t="s">
        <v>157</v>
      </c>
      <c r="H117" s="201">
        <v>51.618000000000002</v>
      </c>
      <c r="I117" s="202"/>
      <c r="J117" s="201">
        <f>ROUND(I117*H117,3)</f>
        <v>0</v>
      </c>
      <c r="K117" s="199" t="s">
        <v>1</v>
      </c>
      <c r="L117" s="41"/>
      <c r="M117" s="203" t="s">
        <v>1</v>
      </c>
      <c r="N117" s="204" t="s">
        <v>48</v>
      </c>
      <c r="O117" s="77"/>
      <c r="P117" s="205">
        <f>O117*H117</f>
        <v>0</v>
      </c>
      <c r="Q117" s="205">
        <v>0</v>
      </c>
      <c r="R117" s="205">
        <f>Q117*H117</f>
        <v>0</v>
      </c>
      <c r="S117" s="205">
        <v>0</v>
      </c>
      <c r="T117" s="206">
        <f>S117*H117</f>
        <v>0</v>
      </c>
      <c r="AR117" s="15" t="s">
        <v>138</v>
      </c>
      <c r="AT117" s="15" t="s">
        <v>134</v>
      </c>
      <c r="AU117" s="15" t="s">
        <v>80</v>
      </c>
      <c r="AY117" s="15" t="s">
        <v>132</v>
      </c>
      <c r="BE117" s="207">
        <f>IF(N117="základní",J117,0)</f>
        <v>0</v>
      </c>
      <c r="BF117" s="207">
        <f>IF(N117="snížená",J117,0)</f>
        <v>0</v>
      </c>
      <c r="BG117" s="207">
        <f>IF(N117="zákl. přenesená",J117,0)</f>
        <v>0</v>
      </c>
      <c r="BH117" s="207">
        <f>IF(N117="sníž. přenesená",J117,0)</f>
        <v>0</v>
      </c>
      <c r="BI117" s="207">
        <f>IF(N117="nulová",J117,0)</f>
        <v>0</v>
      </c>
      <c r="BJ117" s="15" t="s">
        <v>139</v>
      </c>
      <c r="BK117" s="208">
        <f>ROUND(I117*H117,3)</f>
        <v>0</v>
      </c>
      <c r="BL117" s="15" t="s">
        <v>138</v>
      </c>
      <c r="BM117" s="15" t="s">
        <v>158</v>
      </c>
    </row>
    <row r="118" s="11" customFormat="1">
      <c r="B118" s="209"/>
      <c r="C118" s="210"/>
      <c r="D118" s="211" t="s">
        <v>141</v>
      </c>
      <c r="E118" s="212" t="s">
        <v>1</v>
      </c>
      <c r="F118" s="213" t="s">
        <v>159</v>
      </c>
      <c r="G118" s="210"/>
      <c r="H118" s="214">
        <v>19.949999999999999</v>
      </c>
      <c r="I118" s="215"/>
      <c r="J118" s="210"/>
      <c r="K118" s="210"/>
      <c r="L118" s="216"/>
      <c r="M118" s="217"/>
      <c r="N118" s="218"/>
      <c r="O118" s="218"/>
      <c r="P118" s="218"/>
      <c r="Q118" s="218"/>
      <c r="R118" s="218"/>
      <c r="S118" s="218"/>
      <c r="T118" s="219"/>
      <c r="AT118" s="220" t="s">
        <v>141</v>
      </c>
      <c r="AU118" s="220" t="s">
        <v>80</v>
      </c>
      <c r="AV118" s="11" t="s">
        <v>80</v>
      </c>
      <c r="AW118" s="11" t="s">
        <v>143</v>
      </c>
      <c r="AX118" s="11" t="s">
        <v>74</v>
      </c>
      <c r="AY118" s="220" t="s">
        <v>132</v>
      </c>
    </row>
    <row r="119" s="11" customFormat="1">
      <c r="B119" s="209"/>
      <c r="C119" s="210"/>
      <c r="D119" s="211" t="s">
        <v>141</v>
      </c>
      <c r="E119" s="212" t="s">
        <v>1</v>
      </c>
      <c r="F119" s="213" t="s">
        <v>160</v>
      </c>
      <c r="G119" s="210"/>
      <c r="H119" s="214">
        <v>20.513999999999999</v>
      </c>
      <c r="I119" s="215"/>
      <c r="J119" s="210"/>
      <c r="K119" s="210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141</v>
      </c>
      <c r="AU119" s="220" t="s">
        <v>80</v>
      </c>
      <c r="AV119" s="11" t="s">
        <v>80</v>
      </c>
      <c r="AW119" s="11" t="s">
        <v>143</v>
      </c>
      <c r="AX119" s="11" t="s">
        <v>74</v>
      </c>
      <c r="AY119" s="220" t="s">
        <v>132</v>
      </c>
    </row>
    <row r="120" s="11" customFormat="1">
      <c r="B120" s="209"/>
      <c r="C120" s="210"/>
      <c r="D120" s="211" t="s">
        <v>141</v>
      </c>
      <c r="E120" s="212" t="s">
        <v>1</v>
      </c>
      <c r="F120" s="213" t="s">
        <v>161</v>
      </c>
      <c r="G120" s="210"/>
      <c r="H120" s="214">
        <v>5.2649999999999997</v>
      </c>
      <c r="I120" s="215"/>
      <c r="J120" s="210"/>
      <c r="K120" s="210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141</v>
      </c>
      <c r="AU120" s="220" t="s">
        <v>80</v>
      </c>
      <c r="AV120" s="11" t="s">
        <v>80</v>
      </c>
      <c r="AW120" s="11" t="s">
        <v>143</v>
      </c>
      <c r="AX120" s="11" t="s">
        <v>74</v>
      </c>
      <c r="AY120" s="220" t="s">
        <v>132</v>
      </c>
    </row>
    <row r="121" s="11" customFormat="1">
      <c r="B121" s="209"/>
      <c r="C121" s="210"/>
      <c r="D121" s="211" t="s">
        <v>141</v>
      </c>
      <c r="E121" s="212" t="s">
        <v>1</v>
      </c>
      <c r="F121" s="213" t="s">
        <v>162</v>
      </c>
      <c r="G121" s="210"/>
      <c r="H121" s="214">
        <v>3.0750000000000002</v>
      </c>
      <c r="I121" s="215"/>
      <c r="J121" s="210"/>
      <c r="K121" s="210"/>
      <c r="L121" s="216"/>
      <c r="M121" s="217"/>
      <c r="N121" s="218"/>
      <c r="O121" s="218"/>
      <c r="P121" s="218"/>
      <c r="Q121" s="218"/>
      <c r="R121" s="218"/>
      <c r="S121" s="218"/>
      <c r="T121" s="219"/>
      <c r="AT121" s="220" t="s">
        <v>141</v>
      </c>
      <c r="AU121" s="220" t="s">
        <v>80</v>
      </c>
      <c r="AV121" s="11" t="s">
        <v>80</v>
      </c>
      <c r="AW121" s="11" t="s">
        <v>143</v>
      </c>
      <c r="AX121" s="11" t="s">
        <v>74</v>
      </c>
      <c r="AY121" s="220" t="s">
        <v>132</v>
      </c>
    </row>
    <row r="122" s="11" customFormat="1">
      <c r="B122" s="209"/>
      <c r="C122" s="210"/>
      <c r="D122" s="211" t="s">
        <v>141</v>
      </c>
      <c r="E122" s="212" t="s">
        <v>1</v>
      </c>
      <c r="F122" s="213" t="s">
        <v>163</v>
      </c>
      <c r="G122" s="210"/>
      <c r="H122" s="214">
        <v>2.8140000000000001</v>
      </c>
      <c r="I122" s="215"/>
      <c r="J122" s="210"/>
      <c r="K122" s="210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141</v>
      </c>
      <c r="AU122" s="220" t="s">
        <v>80</v>
      </c>
      <c r="AV122" s="11" t="s">
        <v>80</v>
      </c>
      <c r="AW122" s="11" t="s">
        <v>143</v>
      </c>
      <c r="AX122" s="11" t="s">
        <v>74</v>
      </c>
      <c r="AY122" s="220" t="s">
        <v>132</v>
      </c>
    </row>
    <row r="123" s="12" customFormat="1">
      <c r="B123" s="221"/>
      <c r="C123" s="222"/>
      <c r="D123" s="211" t="s">
        <v>141</v>
      </c>
      <c r="E123" s="223" t="s">
        <v>1</v>
      </c>
      <c r="F123" s="224" t="s">
        <v>146</v>
      </c>
      <c r="G123" s="222"/>
      <c r="H123" s="225">
        <v>51.618000000000002</v>
      </c>
      <c r="I123" s="226"/>
      <c r="J123" s="222"/>
      <c r="K123" s="222"/>
      <c r="L123" s="227"/>
      <c r="M123" s="228"/>
      <c r="N123" s="229"/>
      <c r="O123" s="229"/>
      <c r="P123" s="229"/>
      <c r="Q123" s="229"/>
      <c r="R123" s="229"/>
      <c r="S123" s="229"/>
      <c r="T123" s="230"/>
      <c r="AT123" s="231" t="s">
        <v>141</v>
      </c>
      <c r="AU123" s="231" t="s">
        <v>80</v>
      </c>
      <c r="AV123" s="12" t="s">
        <v>138</v>
      </c>
      <c r="AW123" s="12" t="s">
        <v>143</v>
      </c>
      <c r="AX123" s="12" t="s">
        <v>21</v>
      </c>
      <c r="AY123" s="231" t="s">
        <v>132</v>
      </c>
    </row>
    <row r="124" s="1" customFormat="1" ht="16.5" customHeight="1">
      <c r="B124" s="36"/>
      <c r="C124" s="197" t="s">
        <v>138</v>
      </c>
      <c r="D124" s="197" t="s">
        <v>134</v>
      </c>
      <c r="E124" s="198" t="s">
        <v>164</v>
      </c>
      <c r="F124" s="199" t="s">
        <v>165</v>
      </c>
      <c r="G124" s="200" t="s">
        <v>157</v>
      </c>
      <c r="H124" s="201">
        <v>51.618000000000002</v>
      </c>
      <c r="I124" s="202"/>
      <c r="J124" s="201">
        <f>ROUND(I124*H124,3)</f>
        <v>0</v>
      </c>
      <c r="K124" s="199" t="s">
        <v>1</v>
      </c>
      <c r="L124" s="41"/>
      <c r="M124" s="203" t="s">
        <v>1</v>
      </c>
      <c r="N124" s="204" t="s">
        <v>48</v>
      </c>
      <c r="O124" s="77"/>
      <c r="P124" s="205">
        <f>O124*H124</f>
        <v>0</v>
      </c>
      <c r="Q124" s="205">
        <v>0</v>
      </c>
      <c r="R124" s="205">
        <f>Q124*H124</f>
        <v>0</v>
      </c>
      <c r="S124" s="205">
        <v>0</v>
      </c>
      <c r="T124" s="206">
        <f>S124*H124</f>
        <v>0</v>
      </c>
      <c r="AR124" s="15" t="s">
        <v>138</v>
      </c>
      <c r="AT124" s="15" t="s">
        <v>134</v>
      </c>
      <c r="AU124" s="15" t="s">
        <v>80</v>
      </c>
      <c r="AY124" s="15" t="s">
        <v>132</v>
      </c>
      <c r="BE124" s="207">
        <f>IF(N124="základní",J124,0)</f>
        <v>0</v>
      </c>
      <c r="BF124" s="207">
        <f>IF(N124="snížená",J124,0)</f>
        <v>0</v>
      </c>
      <c r="BG124" s="207">
        <f>IF(N124="zákl. přenesená",J124,0)</f>
        <v>0</v>
      </c>
      <c r="BH124" s="207">
        <f>IF(N124="sníž. přenesená",J124,0)</f>
        <v>0</v>
      </c>
      <c r="BI124" s="207">
        <f>IF(N124="nulová",J124,0)</f>
        <v>0</v>
      </c>
      <c r="BJ124" s="15" t="s">
        <v>139</v>
      </c>
      <c r="BK124" s="208">
        <f>ROUND(I124*H124,3)</f>
        <v>0</v>
      </c>
      <c r="BL124" s="15" t="s">
        <v>138</v>
      </c>
      <c r="BM124" s="15" t="s">
        <v>166</v>
      </c>
    </row>
    <row r="125" s="11" customFormat="1">
      <c r="B125" s="209"/>
      <c r="C125" s="210"/>
      <c r="D125" s="211" t="s">
        <v>141</v>
      </c>
      <c r="E125" s="212" t="s">
        <v>1</v>
      </c>
      <c r="F125" s="213" t="s">
        <v>159</v>
      </c>
      <c r="G125" s="210"/>
      <c r="H125" s="214">
        <v>19.949999999999999</v>
      </c>
      <c r="I125" s="215"/>
      <c r="J125" s="210"/>
      <c r="K125" s="210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141</v>
      </c>
      <c r="AU125" s="220" t="s">
        <v>80</v>
      </c>
      <c r="AV125" s="11" t="s">
        <v>80</v>
      </c>
      <c r="AW125" s="11" t="s">
        <v>143</v>
      </c>
      <c r="AX125" s="11" t="s">
        <v>74</v>
      </c>
      <c r="AY125" s="220" t="s">
        <v>132</v>
      </c>
    </row>
    <row r="126" s="11" customFormat="1">
      <c r="B126" s="209"/>
      <c r="C126" s="210"/>
      <c r="D126" s="211" t="s">
        <v>141</v>
      </c>
      <c r="E126" s="212" t="s">
        <v>1</v>
      </c>
      <c r="F126" s="213" t="s">
        <v>160</v>
      </c>
      <c r="G126" s="210"/>
      <c r="H126" s="214">
        <v>20.513999999999999</v>
      </c>
      <c r="I126" s="215"/>
      <c r="J126" s="210"/>
      <c r="K126" s="210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141</v>
      </c>
      <c r="AU126" s="220" t="s">
        <v>80</v>
      </c>
      <c r="AV126" s="11" t="s">
        <v>80</v>
      </c>
      <c r="AW126" s="11" t="s">
        <v>143</v>
      </c>
      <c r="AX126" s="11" t="s">
        <v>74</v>
      </c>
      <c r="AY126" s="220" t="s">
        <v>132</v>
      </c>
    </row>
    <row r="127" s="11" customFormat="1">
      <c r="B127" s="209"/>
      <c r="C127" s="210"/>
      <c r="D127" s="211" t="s">
        <v>141</v>
      </c>
      <c r="E127" s="212" t="s">
        <v>1</v>
      </c>
      <c r="F127" s="213" t="s">
        <v>161</v>
      </c>
      <c r="G127" s="210"/>
      <c r="H127" s="214">
        <v>5.2649999999999997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141</v>
      </c>
      <c r="AU127" s="220" t="s">
        <v>80</v>
      </c>
      <c r="AV127" s="11" t="s">
        <v>80</v>
      </c>
      <c r="AW127" s="11" t="s">
        <v>143</v>
      </c>
      <c r="AX127" s="11" t="s">
        <v>74</v>
      </c>
      <c r="AY127" s="220" t="s">
        <v>132</v>
      </c>
    </row>
    <row r="128" s="11" customFormat="1">
      <c r="B128" s="209"/>
      <c r="C128" s="210"/>
      <c r="D128" s="211" t="s">
        <v>141</v>
      </c>
      <c r="E128" s="212" t="s">
        <v>1</v>
      </c>
      <c r="F128" s="213" t="s">
        <v>162</v>
      </c>
      <c r="G128" s="210"/>
      <c r="H128" s="214">
        <v>3.0750000000000002</v>
      </c>
      <c r="I128" s="215"/>
      <c r="J128" s="210"/>
      <c r="K128" s="210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141</v>
      </c>
      <c r="AU128" s="220" t="s">
        <v>80</v>
      </c>
      <c r="AV128" s="11" t="s">
        <v>80</v>
      </c>
      <c r="AW128" s="11" t="s">
        <v>143</v>
      </c>
      <c r="AX128" s="11" t="s">
        <v>74</v>
      </c>
      <c r="AY128" s="220" t="s">
        <v>132</v>
      </c>
    </row>
    <row r="129" s="11" customFormat="1">
      <c r="B129" s="209"/>
      <c r="C129" s="210"/>
      <c r="D129" s="211" t="s">
        <v>141</v>
      </c>
      <c r="E129" s="212" t="s">
        <v>1</v>
      </c>
      <c r="F129" s="213" t="s">
        <v>163</v>
      </c>
      <c r="G129" s="210"/>
      <c r="H129" s="214">
        <v>2.8140000000000001</v>
      </c>
      <c r="I129" s="215"/>
      <c r="J129" s="210"/>
      <c r="K129" s="210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141</v>
      </c>
      <c r="AU129" s="220" t="s">
        <v>80</v>
      </c>
      <c r="AV129" s="11" t="s">
        <v>80</v>
      </c>
      <c r="AW129" s="11" t="s">
        <v>143</v>
      </c>
      <c r="AX129" s="11" t="s">
        <v>74</v>
      </c>
      <c r="AY129" s="220" t="s">
        <v>132</v>
      </c>
    </row>
    <row r="130" s="12" customFormat="1">
      <c r="B130" s="221"/>
      <c r="C130" s="222"/>
      <c r="D130" s="211" t="s">
        <v>141</v>
      </c>
      <c r="E130" s="223" t="s">
        <v>1</v>
      </c>
      <c r="F130" s="224" t="s">
        <v>146</v>
      </c>
      <c r="G130" s="222"/>
      <c r="H130" s="225">
        <v>51.618000000000002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141</v>
      </c>
      <c r="AU130" s="231" t="s">
        <v>80</v>
      </c>
      <c r="AV130" s="12" t="s">
        <v>138</v>
      </c>
      <c r="AW130" s="12" t="s">
        <v>143</v>
      </c>
      <c r="AX130" s="12" t="s">
        <v>21</v>
      </c>
      <c r="AY130" s="231" t="s">
        <v>132</v>
      </c>
    </row>
    <row r="131" s="1" customFormat="1" ht="16.5" customHeight="1">
      <c r="B131" s="36"/>
      <c r="C131" s="197" t="s">
        <v>139</v>
      </c>
      <c r="D131" s="197" t="s">
        <v>134</v>
      </c>
      <c r="E131" s="198" t="s">
        <v>167</v>
      </c>
      <c r="F131" s="199" t="s">
        <v>168</v>
      </c>
      <c r="G131" s="200" t="s">
        <v>157</v>
      </c>
      <c r="H131" s="201">
        <v>24.056999999999999</v>
      </c>
      <c r="I131" s="202"/>
      <c r="J131" s="201">
        <f>ROUND(I131*H131,3)</f>
        <v>0</v>
      </c>
      <c r="K131" s="199" t="s">
        <v>1</v>
      </c>
      <c r="L131" s="41"/>
      <c r="M131" s="203" t="s">
        <v>1</v>
      </c>
      <c r="N131" s="204" t="s">
        <v>48</v>
      </c>
      <c r="O131" s="77"/>
      <c r="P131" s="205">
        <f>O131*H131</f>
        <v>0</v>
      </c>
      <c r="Q131" s="205">
        <v>0</v>
      </c>
      <c r="R131" s="205">
        <f>Q131*H131</f>
        <v>0</v>
      </c>
      <c r="S131" s="205">
        <v>0</v>
      </c>
      <c r="T131" s="206">
        <f>S131*H131</f>
        <v>0</v>
      </c>
      <c r="AR131" s="15" t="s">
        <v>138</v>
      </c>
      <c r="AT131" s="15" t="s">
        <v>134</v>
      </c>
      <c r="AU131" s="15" t="s">
        <v>80</v>
      </c>
      <c r="AY131" s="15" t="s">
        <v>132</v>
      </c>
      <c r="BE131" s="207">
        <f>IF(N131="základní",J131,0)</f>
        <v>0</v>
      </c>
      <c r="BF131" s="207">
        <f>IF(N131="snížená",J131,0)</f>
        <v>0</v>
      </c>
      <c r="BG131" s="207">
        <f>IF(N131="zákl. přenesená",J131,0)</f>
        <v>0</v>
      </c>
      <c r="BH131" s="207">
        <f>IF(N131="sníž. přenesená",J131,0)</f>
        <v>0</v>
      </c>
      <c r="BI131" s="207">
        <f>IF(N131="nulová",J131,0)</f>
        <v>0</v>
      </c>
      <c r="BJ131" s="15" t="s">
        <v>139</v>
      </c>
      <c r="BK131" s="208">
        <f>ROUND(I131*H131,3)</f>
        <v>0</v>
      </c>
      <c r="BL131" s="15" t="s">
        <v>138</v>
      </c>
      <c r="BM131" s="15" t="s">
        <v>169</v>
      </c>
    </row>
    <row r="132" s="11" customFormat="1">
      <c r="B132" s="209"/>
      <c r="C132" s="210"/>
      <c r="D132" s="211" t="s">
        <v>141</v>
      </c>
      <c r="E132" s="212" t="s">
        <v>1</v>
      </c>
      <c r="F132" s="213" t="s">
        <v>159</v>
      </c>
      <c r="G132" s="210"/>
      <c r="H132" s="214">
        <v>19.949999999999999</v>
      </c>
      <c r="I132" s="215"/>
      <c r="J132" s="210"/>
      <c r="K132" s="210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141</v>
      </c>
      <c r="AU132" s="220" t="s">
        <v>80</v>
      </c>
      <c r="AV132" s="11" t="s">
        <v>80</v>
      </c>
      <c r="AW132" s="11" t="s">
        <v>143</v>
      </c>
      <c r="AX132" s="11" t="s">
        <v>74</v>
      </c>
      <c r="AY132" s="220" t="s">
        <v>132</v>
      </c>
    </row>
    <row r="133" s="11" customFormat="1">
      <c r="B133" s="209"/>
      <c r="C133" s="210"/>
      <c r="D133" s="211" t="s">
        <v>141</v>
      </c>
      <c r="E133" s="212" t="s">
        <v>1</v>
      </c>
      <c r="F133" s="213" t="s">
        <v>170</v>
      </c>
      <c r="G133" s="210"/>
      <c r="H133" s="214">
        <v>4.1070000000000002</v>
      </c>
      <c r="I133" s="215"/>
      <c r="J133" s="210"/>
      <c r="K133" s="210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141</v>
      </c>
      <c r="AU133" s="220" t="s">
        <v>80</v>
      </c>
      <c r="AV133" s="11" t="s">
        <v>80</v>
      </c>
      <c r="AW133" s="11" t="s">
        <v>143</v>
      </c>
      <c r="AX133" s="11" t="s">
        <v>74</v>
      </c>
      <c r="AY133" s="220" t="s">
        <v>132</v>
      </c>
    </row>
    <row r="134" s="12" customFormat="1">
      <c r="B134" s="221"/>
      <c r="C134" s="222"/>
      <c r="D134" s="211" t="s">
        <v>141</v>
      </c>
      <c r="E134" s="223" t="s">
        <v>1</v>
      </c>
      <c r="F134" s="224" t="s">
        <v>146</v>
      </c>
      <c r="G134" s="222"/>
      <c r="H134" s="225">
        <v>24.056999999999999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141</v>
      </c>
      <c r="AU134" s="231" t="s">
        <v>80</v>
      </c>
      <c r="AV134" s="12" t="s">
        <v>138</v>
      </c>
      <c r="AW134" s="12" t="s">
        <v>143</v>
      </c>
      <c r="AX134" s="12" t="s">
        <v>21</v>
      </c>
      <c r="AY134" s="231" t="s">
        <v>132</v>
      </c>
    </row>
    <row r="135" s="1" customFormat="1" ht="16.5" customHeight="1">
      <c r="B135" s="36"/>
      <c r="C135" s="197" t="s">
        <v>171</v>
      </c>
      <c r="D135" s="197" t="s">
        <v>134</v>
      </c>
      <c r="E135" s="198" t="s">
        <v>172</v>
      </c>
      <c r="F135" s="199" t="s">
        <v>173</v>
      </c>
      <c r="G135" s="200" t="s">
        <v>157</v>
      </c>
      <c r="H135" s="201">
        <v>51.618000000000002</v>
      </c>
      <c r="I135" s="202"/>
      <c r="J135" s="201">
        <f>ROUND(I135*H135,3)</f>
        <v>0</v>
      </c>
      <c r="K135" s="199" t="s">
        <v>1</v>
      </c>
      <c r="L135" s="41"/>
      <c r="M135" s="203" t="s">
        <v>1</v>
      </c>
      <c r="N135" s="204" t="s">
        <v>48</v>
      </c>
      <c r="O135" s="77"/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AR135" s="15" t="s">
        <v>138</v>
      </c>
      <c r="AT135" s="15" t="s">
        <v>134</v>
      </c>
      <c r="AU135" s="15" t="s">
        <v>80</v>
      </c>
      <c r="AY135" s="15" t="s">
        <v>132</v>
      </c>
      <c r="BE135" s="207">
        <f>IF(N135="základní",J135,0)</f>
        <v>0</v>
      </c>
      <c r="BF135" s="207">
        <f>IF(N135="snížená",J135,0)</f>
        <v>0</v>
      </c>
      <c r="BG135" s="207">
        <f>IF(N135="zákl. přenesená",J135,0)</f>
        <v>0</v>
      </c>
      <c r="BH135" s="207">
        <f>IF(N135="sníž. přenesená",J135,0)</f>
        <v>0</v>
      </c>
      <c r="BI135" s="207">
        <f>IF(N135="nulová",J135,0)</f>
        <v>0</v>
      </c>
      <c r="BJ135" s="15" t="s">
        <v>139</v>
      </c>
      <c r="BK135" s="208">
        <f>ROUND(I135*H135,3)</f>
        <v>0</v>
      </c>
      <c r="BL135" s="15" t="s">
        <v>138</v>
      </c>
      <c r="BM135" s="15" t="s">
        <v>174</v>
      </c>
    </row>
    <row r="136" s="11" customFormat="1">
      <c r="B136" s="209"/>
      <c r="C136" s="210"/>
      <c r="D136" s="211" t="s">
        <v>141</v>
      </c>
      <c r="E136" s="212" t="s">
        <v>1</v>
      </c>
      <c r="F136" s="213" t="s">
        <v>159</v>
      </c>
      <c r="G136" s="210"/>
      <c r="H136" s="214">
        <v>19.949999999999999</v>
      </c>
      <c r="I136" s="215"/>
      <c r="J136" s="210"/>
      <c r="K136" s="210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141</v>
      </c>
      <c r="AU136" s="220" t="s">
        <v>80</v>
      </c>
      <c r="AV136" s="11" t="s">
        <v>80</v>
      </c>
      <c r="AW136" s="11" t="s">
        <v>143</v>
      </c>
      <c r="AX136" s="11" t="s">
        <v>74</v>
      </c>
      <c r="AY136" s="220" t="s">
        <v>132</v>
      </c>
    </row>
    <row r="137" s="11" customFormat="1">
      <c r="B137" s="209"/>
      <c r="C137" s="210"/>
      <c r="D137" s="211" t="s">
        <v>141</v>
      </c>
      <c r="E137" s="212" t="s">
        <v>1</v>
      </c>
      <c r="F137" s="213" t="s">
        <v>160</v>
      </c>
      <c r="G137" s="210"/>
      <c r="H137" s="214">
        <v>20.513999999999999</v>
      </c>
      <c r="I137" s="215"/>
      <c r="J137" s="210"/>
      <c r="K137" s="210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141</v>
      </c>
      <c r="AU137" s="220" t="s">
        <v>80</v>
      </c>
      <c r="AV137" s="11" t="s">
        <v>80</v>
      </c>
      <c r="AW137" s="11" t="s">
        <v>143</v>
      </c>
      <c r="AX137" s="11" t="s">
        <v>74</v>
      </c>
      <c r="AY137" s="220" t="s">
        <v>132</v>
      </c>
    </row>
    <row r="138" s="11" customFormat="1">
      <c r="B138" s="209"/>
      <c r="C138" s="210"/>
      <c r="D138" s="211" t="s">
        <v>141</v>
      </c>
      <c r="E138" s="212" t="s">
        <v>1</v>
      </c>
      <c r="F138" s="213" t="s">
        <v>161</v>
      </c>
      <c r="G138" s="210"/>
      <c r="H138" s="214">
        <v>5.2649999999999997</v>
      </c>
      <c r="I138" s="215"/>
      <c r="J138" s="210"/>
      <c r="K138" s="210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141</v>
      </c>
      <c r="AU138" s="220" t="s">
        <v>80</v>
      </c>
      <c r="AV138" s="11" t="s">
        <v>80</v>
      </c>
      <c r="AW138" s="11" t="s">
        <v>143</v>
      </c>
      <c r="AX138" s="11" t="s">
        <v>74</v>
      </c>
      <c r="AY138" s="220" t="s">
        <v>132</v>
      </c>
    </row>
    <row r="139" s="11" customFormat="1">
      <c r="B139" s="209"/>
      <c r="C139" s="210"/>
      <c r="D139" s="211" t="s">
        <v>141</v>
      </c>
      <c r="E139" s="212" t="s">
        <v>1</v>
      </c>
      <c r="F139" s="213" t="s">
        <v>162</v>
      </c>
      <c r="G139" s="210"/>
      <c r="H139" s="214">
        <v>3.0750000000000002</v>
      </c>
      <c r="I139" s="215"/>
      <c r="J139" s="210"/>
      <c r="K139" s="210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141</v>
      </c>
      <c r="AU139" s="220" t="s">
        <v>80</v>
      </c>
      <c r="AV139" s="11" t="s">
        <v>80</v>
      </c>
      <c r="AW139" s="11" t="s">
        <v>143</v>
      </c>
      <c r="AX139" s="11" t="s">
        <v>74</v>
      </c>
      <c r="AY139" s="220" t="s">
        <v>132</v>
      </c>
    </row>
    <row r="140" s="11" customFormat="1">
      <c r="B140" s="209"/>
      <c r="C140" s="210"/>
      <c r="D140" s="211" t="s">
        <v>141</v>
      </c>
      <c r="E140" s="212" t="s">
        <v>1</v>
      </c>
      <c r="F140" s="213" t="s">
        <v>163</v>
      </c>
      <c r="G140" s="210"/>
      <c r="H140" s="214">
        <v>2.8140000000000001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141</v>
      </c>
      <c r="AU140" s="220" t="s">
        <v>80</v>
      </c>
      <c r="AV140" s="11" t="s">
        <v>80</v>
      </c>
      <c r="AW140" s="11" t="s">
        <v>143</v>
      </c>
      <c r="AX140" s="11" t="s">
        <v>74</v>
      </c>
      <c r="AY140" s="220" t="s">
        <v>132</v>
      </c>
    </row>
    <row r="141" s="12" customFormat="1">
      <c r="B141" s="221"/>
      <c r="C141" s="222"/>
      <c r="D141" s="211" t="s">
        <v>141</v>
      </c>
      <c r="E141" s="223" t="s">
        <v>1</v>
      </c>
      <c r="F141" s="224" t="s">
        <v>146</v>
      </c>
      <c r="G141" s="222"/>
      <c r="H141" s="225">
        <v>51.618000000000002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141</v>
      </c>
      <c r="AU141" s="231" t="s">
        <v>80</v>
      </c>
      <c r="AV141" s="12" t="s">
        <v>138</v>
      </c>
      <c r="AW141" s="12" t="s">
        <v>143</v>
      </c>
      <c r="AX141" s="12" t="s">
        <v>21</v>
      </c>
      <c r="AY141" s="231" t="s">
        <v>132</v>
      </c>
    </row>
    <row r="142" s="1" customFormat="1" ht="16.5" customHeight="1">
      <c r="B142" s="36"/>
      <c r="C142" s="197" t="s">
        <v>175</v>
      </c>
      <c r="D142" s="197" t="s">
        <v>134</v>
      </c>
      <c r="E142" s="198" t="s">
        <v>176</v>
      </c>
      <c r="F142" s="199" t="s">
        <v>177</v>
      </c>
      <c r="G142" s="200" t="s">
        <v>157</v>
      </c>
      <c r="H142" s="201">
        <v>51.618000000000002</v>
      </c>
      <c r="I142" s="202"/>
      <c r="J142" s="201">
        <f>ROUND(I142*H142,3)</f>
        <v>0</v>
      </c>
      <c r="K142" s="199" t="s">
        <v>1</v>
      </c>
      <c r="L142" s="41"/>
      <c r="M142" s="203" t="s">
        <v>1</v>
      </c>
      <c r="N142" s="204" t="s">
        <v>48</v>
      </c>
      <c r="O142" s="77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AR142" s="15" t="s">
        <v>138</v>
      </c>
      <c r="AT142" s="15" t="s">
        <v>134</v>
      </c>
      <c r="AU142" s="15" t="s">
        <v>80</v>
      </c>
      <c r="AY142" s="15" t="s">
        <v>132</v>
      </c>
      <c r="BE142" s="207">
        <f>IF(N142="základní",J142,0)</f>
        <v>0</v>
      </c>
      <c r="BF142" s="207">
        <f>IF(N142="snížená",J142,0)</f>
        <v>0</v>
      </c>
      <c r="BG142" s="207">
        <f>IF(N142="zákl. přenesená",J142,0)</f>
        <v>0</v>
      </c>
      <c r="BH142" s="207">
        <f>IF(N142="sníž. přenesená",J142,0)</f>
        <v>0</v>
      </c>
      <c r="BI142" s="207">
        <f>IF(N142="nulová",J142,0)</f>
        <v>0</v>
      </c>
      <c r="BJ142" s="15" t="s">
        <v>139</v>
      </c>
      <c r="BK142" s="208">
        <f>ROUND(I142*H142,3)</f>
        <v>0</v>
      </c>
      <c r="BL142" s="15" t="s">
        <v>138</v>
      </c>
      <c r="BM142" s="15" t="s">
        <v>178</v>
      </c>
    </row>
    <row r="143" s="11" customFormat="1">
      <c r="B143" s="209"/>
      <c r="C143" s="210"/>
      <c r="D143" s="211" t="s">
        <v>141</v>
      </c>
      <c r="E143" s="212" t="s">
        <v>1</v>
      </c>
      <c r="F143" s="213" t="s">
        <v>159</v>
      </c>
      <c r="G143" s="210"/>
      <c r="H143" s="214">
        <v>19.949999999999999</v>
      </c>
      <c r="I143" s="215"/>
      <c r="J143" s="210"/>
      <c r="K143" s="210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141</v>
      </c>
      <c r="AU143" s="220" t="s">
        <v>80</v>
      </c>
      <c r="AV143" s="11" t="s">
        <v>80</v>
      </c>
      <c r="AW143" s="11" t="s">
        <v>143</v>
      </c>
      <c r="AX143" s="11" t="s">
        <v>74</v>
      </c>
      <c r="AY143" s="220" t="s">
        <v>132</v>
      </c>
    </row>
    <row r="144" s="11" customFormat="1">
      <c r="B144" s="209"/>
      <c r="C144" s="210"/>
      <c r="D144" s="211" t="s">
        <v>141</v>
      </c>
      <c r="E144" s="212" t="s">
        <v>1</v>
      </c>
      <c r="F144" s="213" t="s">
        <v>160</v>
      </c>
      <c r="G144" s="210"/>
      <c r="H144" s="214">
        <v>20.513999999999999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141</v>
      </c>
      <c r="AU144" s="220" t="s">
        <v>80</v>
      </c>
      <c r="AV144" s="11" t="s">
        <v>80</v>
      </c>
      <c r="AW144" s="11" t="s">
        <v>143</v>
      </c>
      <c r="AX144" s="11" t="s">
        <v>74</v>
      </c>
      <c r="AY144" s="220" t="s">
        <v>132</v>
      </c>
    </row>
    <row r="145" s="11" customFormat="1">
      <c r="B145" s="209"/>
      <c r="C145" s="210"/>
      <c r="D145" s="211" t="s">
        <v>141</v>
      </c>
      <c r="E145" s="212" t="s">
        <v>1</v>
      </c>
      <c r="F145" s="213" t="s">
        <v>161</v>
      </c>
      <c r="G145" s="210"/>
      <c r="H145" s="214">
        <v>5.2649999999999997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141</v>
      </c>
      <c r="AU145" s="220" t="s">
        <v>80</v>
      </c>
      <c r="AV145" s="11" t="s">
        <v>80</v>
      </c>
      <c r="AW145" s="11" t="s">
        <v>143</v>
      </c>
      <c r="AX145" s="11" t="s">
        <v>74</v>
      </c>
      <c r="AY145" s="220" t="s">
        <v>132</v>
      </c>
    </row>
    <row r="146" s="11" customFormat="1">
      <c r="B146" s="209"/>
      <c r="C146" s="210"/>
      <c r="D146" s="211" t="s">
        <v>141</v>
      </c>
      <c r="E146" s="212" t="s">
        <v>1</v>
      </c>
      <c r="F146" s="213" t="s">
        <v>162</v>
      </c>
      <c r="G146" s="210"/>
      <c r="H146" s="214">
        <v>3.0750000000000002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141</v>
      </c>
      <c r="AU146" s="220" t="s">
        <v>80</v>
      </c>
      <c r="AV146" s="11" t="s">
        <v>80</v>
      </c>
      <c r="AW146" s="11" t="s">
        <v>143</v>
      </c>
      <c r="AX146" s="11" t="s">
        <v>74</v>
      </c>
      <c r="AY146" s="220" t="s">
        <v>132</v>
      </c>
    </row>
    <row r="147" s="11" customFormat="1">
      <c r="B147" s="209"/>
      <c r="C147" s="210"/>
      <c r="D147" s="211" t="s">
        <v>141</v>
      </c>
      <c r="E147" s="212" t="s">
        <v>1</v>
      </c>
      <c r="F147" s="213" t="s">
        <v>163</v>
      </c>
      <c r="G147" s="210"/>
      <c r="H147" s="214">
        <v>2.8140000000000001</v>
      </c>
      <c r="I147" s="215"/>
      <c r="J147" s="210"/>
      <c r="K147" s="210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141</v>
      </c>
      <c r="AU147" s="220" t="s">
        <v>80</v>
      </c>
      <c r="AV147" s="11" t="s">
        <v>80</v>
      </c>
      <c r="AW147" s="11" t="s">
        <v>143</v>
      </c>
      <c r="AX147" s="11" t="s">
        <v>74</v>
      </c>
      <c r="AY147" s="220" t="s">
        <v>132</v>
      </c>
    </row>
    <row r="148" s="12" customFormat="1">
      <c r="B148" s="221"/>
      <c r="C148" s="222"/>
      <c r="D148" s="211" t="s">
        <v>141</v>
      </c>
      <c r="E148" s="223" t="s">
        <v>1</v>
      </c>
      <c r="F148" s="224" t="s">
        <v>146</v>
      </c>
      <c r="G148" s="222"/>
      <c r="H148" s="225">
        <v>51.618000000000002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141</v>
      </c>
      <c r="AU148" s="231" t="s">
        <v>80</v>
      </c>
      <c r="AV148" s="12" t="s">
        <v>138</v>
      </c>
      <c r="AW148" s="12" t="s">
        <v>143</v>
      </c>
      <c r="AX148" s="12" t="s">
        <v>21</v>
      </c>
      <c r="AY148" s="231" t="s">
        <v>132</v>
      </c>
    </row>
    <row r="149" s="1" customFormat="1" ht="16.5" customHeight="1">
      <c r="B149" s="36"/>
      <c r="C149" s="197" t="s">
        <v>179</v>
      </c>
      <c r="D149" s="197" t="s">
        <v>134</v>
      </c>
      <c r="E149" s="198" t="s">
        <v>180</v>
      </c>
      <c r="F149" s="199" t="s">
        <v>181</v>
      </c>
      <c r="G149" s="200" t="s">
        <v>157</v>
      </c>
      <c r="H149" s="201">
        <v>51.618000000000002</v>
      </c>
      <c r="I149" s="202"/>
      <c r="J149" s="201">
        <f>ROUND(I149*H149,3)</f>
        <v>0</v>
      </c>
      <c r="K149" s="199" t="s">
        <v>1</v>
      </c>
      <c r="L149" s="41"/>
      <c r="M149" s="203" t="s">
        <v>1</v>
      </c>
      <c r="N149" s="204" t="s">
        <v>48</v>
      </c>
      <c r="O149" s="77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AR149" s="15" t="s">
        <v>138</v>
      </c>
      <c r="AT149" s="15" t="s">
        <v>134</v>
      </c>
      <c r="AU149" s="15" t="s">
        <v>80</v>
      </c>
      <c r="AY149" s="15" t="s">
        <v>132</v>
      </c>
      <c r="BE149" s="207">
        <f>IF(N149="základní",J149,0)</f>
        <v>0</v>
      </c>
      <c r="BF149" s="207">
        <f>IF(N149="snížená",J149,0)</f>
        <v>0</v>
      </c>
      <c r="BG149" s="207">
        <f>IF(N149="zákl. přenesená",J149,0)</f>
        <v>0</v>
      </c>
      <c r="BH149" s="207">
        <f>IF(N149="sníž. přenesená",J149,0)</f>
        <v>0</v>
      </c>
      <c r="BI149" s="207">
        <f>IF(N149="nulová",J149,0)</f>
        <v>0</v>
      </c>
      <c r="BJ149" s="15" t="s">
        <v>139</v>
      </c>
      <c r="BK149" s="208">
        <f>ROUND(I149*H149,3)</f>
        <v>0</v>
      </c>
      <c r="BL149" s="15" t="s">
        <v>138</v>
      </c>
      <c r="BM149" s="15" t="s">
        <v>182</v>
      </c>
    </row>
    <row r="150" s="11" customFormat="1">
      <c r="B150" s="209"/>
      <c r="C150" s="210"/>
      <c r="D150" s="211" t="s">
        <v>141</v>
      </c>
      <c r="E150" s="212" t="s">
        <v>1</v>
      </c>
      <c r="F150" s="213" t="s">
        <v>159</v>
      </c>
      <c r="G150" s="210"/>
      <c r="H150" s="214">
        <v>19.949999999999999</v>
      </c>
      <c r="I150" s="215"/>
      <c r="J150" s="210"/>
      <c r="K150" s="210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141</v>
      </c>
      <c r="AU150" s="220" t="s">
        <v>80</v>
      </c>
      <c r="AV150" s="11" t="s">
        <v>80</v>
      </c>
      <c r="AW150" s="11" t="s">
        <v>143</v>
      </c>
      <c r="AX150" s="11" t="s">
        <v>74</v>
      </c>
      <c r="AY150" s="220" t="s">
        <v>132</v>
      </c>
    </row>
    <row r="151" s="11" customFormat="1">
      <c r="B151" s="209"/>
      <c r="C151" s="210"/>
      <c r="D151" s="211" t="s">
        <v>141</v>
      </c>
      <c r="E151" s="212" t="s">
        <v>1</v>
      </c>
      <c r="F151" s="213" t="s">
        <v>160</v>
      </c>
      <c r="G151" s="210"/>
      <c r="H151" s="214">
        <v>20.513999999999999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141</v>
      </c>
      <c r="AU151" s="220" t="s">
        <v>80</v>
      </c>
      <c r="AV151" s="11" t="s">
        <v>80</v>
      </c>
      <c r="AW151" s="11" t="s">
        <v>143</v>
      </c>
      <c r="AX151" s="11" t="s">
        <v>74</v>
      </c>
      <c r="AY151" s="220" t="s">
        <v>132</v>
      </c>
    </row>
    <row r="152" s="11" customFormat="1">
      <c r="B152" s="209"/>
      <c r="C152" s="210"/>
      <c r="D152" s="211" t="s">
        <v>141</v>
      </c>
      <c r="E152" s="212" t="s">
        <v>1</v>
      </c>
      <c r="F152" s="213" t="s">
        <v>161</v>
      </c>
      <c r="G152" s="210"/>
      <c r="H152" s="214">
        <v>5.2649999999999997</v>
      </c>
      <c r="I152" s="215"/>
      <c r="J152" s="210"/>
      <c r="K152" s="210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141</v>
      </c>
      <c r="AU152" s="220" t="s">
        <v>80</v>
      </c>
      <c r="AV152" s="11" t="s">
        <v>80</v>
      </c>
      <c r="AW152" s="11" t="s">
        <v>143</v>
      </c>
      <c r="AX152" s="11" t="s">
        <v>74</v>
      </c>
      <c r="AY152" s="220" t="s">
        <v>132</v>
      </c>
    </row>
    <row r="153" s="11" customFormat="1">
      <c r="B153" s="209"/>
      <c r="C153" s="210"/>
      <c r="D153" s="211" t="s">
        <v>141</v>
      </c>
      <c r="E153" s="212" t="s">
        <v>1</v>
      </c>
      <c r="F153" s="213" t="s">
        <v>162</v>
      </c>
      <c r="G153" s="210"/>
      <c r="H153" s="214">
        <v>3.0750000000000002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141</v>
      </c>
      <c r="AU153" s="220" t="s">
        <v>80</v>
      </c>
      <c r="AV153" s="11" t="s">
        <v>80</v>
      </c>
      <c r="AW153" s="11" t="s">
        <v>143</v>
      </c>
      <c r="AX153" s="11" t="s">
        <v>74</v>
      </c>
      <c r="AY153" s="220" t="s">
        <v>132</v>
      </c>
    </row>
    <row r="154" s="11" customFormat="1">
      <c r="B154" s="209"/>
      <c r="C154" s="210"/>
      <c r="D154" s="211" t="s">
        <v>141</v>
      </c>
      <c r="E154" s="212" t="s">
        <v>1</v>
      </c>
      <c r="F154" s="213" t="s">
        <v>163</v>
      </c>
      <c r="G154" s="210"/>
      <c r="H154" s="214">
        <v>2.8140000000000001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141</v>
      </c>
      <c r="AU154" s="220" t="s">
        <v>80</v>
      </c>
      <c r="AV154" s="11" t="s">
        <v>80</v>
      </c>
      <c r="AW154" s="11" t="s">
        <v>143</v>
      </c>
      <c r="AX154" s="11" t="s">
        <v>74</v>
      </c>
      <c r="AY154" s="220" t="s">
        <v>132</v>
      </c>
    </row>
    <row r="155" s="12" customFormat="1">
      <c r="B155" s="221"/>
      <c r="C155" s="222"/>
      <c r="D155" s="211" t="s">
        <v>141</v>
      </c>
      <c r="E155" s="223" t="s">
        <v>1</v>
      </c>
      <c r="F155" s="224" t="s">
        <v>146</v>
      </c>
      <c r="G155" s="222"/>
      <c r="H155" s="225">
        <v>51.618000000000002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141</v>
      </c>
      <c r="AU155" s="231" t="s">
        <v>80</v>
      </c>
      <c r="AV155" s="12" t="s">
        <v>138</v>
      </c>
      <c r="AW155" s="12" t="s">
        <v>143</v>
      </c>
      <c r="AX155" s="12" t="s">
        <v>21</v>
      </c>
      <c r="AY155" s="231" t="s">
        <v>132</v>
      </c>
    </row>
    <row r="156" s="1" customFormat="1" ht="16.5" customHeight="1">
      <c r="B156" s="36"/>
      <c r="C156" s="197" t="s">
        <v>183</v>
      </c>
      <c r="D156" s="197" t="s">
        <v>134</v>
      </c>
      <c r="E156" s="198" t="s">
        <v>184</v>
      </c>
      <c r="F156" s="199" t="s">
        <v>185</v>
      </c>
      <c r="G156" s="200" t="s">
        <v>157</v>
      </c>
      <c r="H156" s="201">
        <v>51.618000000000002</v>
      </c>
      <c r="I156" s="202"/>
      <c r="J156" s="201">
        <f>ROUND(I156*H156,3)</f>
        <v>0</v>
      </c>
      <c r="K156" s="199" t="s">
        <v>1</v>
      </c>
      <c r="L156" s="41"/>
      <c r="M156" s="203" t="s">
        <v>1</v>
      </c>
      <c r="N156" s="204" t="s">
        <v>48</v>
      </c>
      <c r="O156" s="77"/>
      <c r="P156" s="205">
        <f>O156*H156</f>
        <v>0</v>
      </c>
      <c r="Q156" s="205">
        <v>0</v>
      </c>
      <c r="R156" s="205">
        <f>Q156*H156</f>
        <v>0</v>
      </c>
      <c r="S156" s="205">
        <v>0</v>
      </c>
      <c r="T156" s="206">
        <f>S156*H156</f>
        <v>0</v>
      </c>
      <c r="AR156" s="15" t="s">
        <v>138</v>
      </c>
      <c r="AT156" s="15" t="s">
        <v>134</v>
      </c>
      <c r="AU156" s="15" t="s">
        <v>80</v>
      </c>
      <c r="AY156" s="15" t="s">
        <v>132</v>
      </c>
      <c r="BE156" s="207">
        <f>IF(N156="základní",J156,0)</f>
        <v>0</v>
      </c>
      <c r="BF156" s="207">
        <f>IF(N156="snížená",J156,0)</f>
        <v>0</v>
      </c>
      <c r="BG156" s="207">
        <f>IF(N156="zákl. přenesená",J156,0)</f>
        <v>0</v>
      </c>
      <c r="BH156" s="207">
        <f>IF(N156="sníž. přenesená",J156,0)</f>
        <v>0</v>
      </c>
      <c r="BI156" s="207">
        <f>IF(N156="nulová",J156,0)</f>
        <v>0</v>
      </c>
      <c r="BJ156" s="15" t="s">
        <v>139</v>
      </c>
      <c r="BK156" s="208">
        <f>ROUND(I156*H156,3)</f>
        <v>0</v>
      </c>
      <c r="BL156" s="15" t="s">
        <v>138</v>
      </c>
      <c r="BM156" s="15" t="s">
        <v>186</v>
      </c>
    </row>
    <row r="157" s="11" customFormat="1">
      <c r="B157" s="209"/>
      <c r="C157" s="210"/>
      <c r="D157" s="211" t="s">
        <v>141</v>
      </c>
      <c r="E157" s="212" t="s">
        <v>1</v>
      </c>
      <c r="F157" s="213" t="s">
        <v>159</v>
      </c>
      <c r="G157" s="210"/>
      <c r="H157" s="214">
        <v>19.949999999999999</v>
      </c>
      <c r="I157" s="215"/>
      <c r="J157" s="210"/>
      <c r="K157" s="210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141</v>
      </c>
      <c r="AU157" s="220" t="s">
        <v>80</v>
      </c>
      <c r="AV157" s="11" t="s">
        <v>80</v>
      </c>
      <c r="AW157" s="11" t="s">
        <v>143</v>
      </c>
      <c r="AX157" s="11" t="s">
        <v>74</v>
      </c>
      <c r="AY157" s="220" t="s">
        <v>132</v>
      </c>
    </row>
    <row r="158" s="11" customFormat="1">
      <c r="B158" s="209"/>
      <c r="C158" s="210"/>
      <c r="D158" s="211" t="s">
        <v>141</v>
      </c>
      <c r="E158" s="212" t="s">
        <v>1</v>
      </c>
      <c r="F158" s="213" t="s">
        <v>160</v>
      </c>
      <c r="G158" s="210"/>
      <c r="H158" s="214">
        <v>20.513999999999999</v>
      </c>
      <c r="I158" s="215"/>
      <c r="J158" s="210"/>
      <c r="K158" s="210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141</v>
      </c>
      <c r="AU158" s="220" t="s">
        <v>80</v>
      </c>
      <c r="AV158" s="11" t="s">
        <v>80</v>
      </c>
      <c r="AW158" s="11" t="s">
        <v>143</v>
      </c>
      <c r="AX158" s="11" t="s">
        <v>74</v>
      </c>
      <c r="AY158" s="220" t="s">
        <v>132</v>
      </c>
    </row>
    <row r="159" s="11" customFormat="1">
      <c r="B159" s="209"/>
      <c r="C159" s="210"/>
      <c r="D159" s="211" t="s">
        <v>141</v>
      </c>
      <c r="E159" s="212" t="s">
        <v>1</v>
      </c>
      <c r="F159" s="213" t="s">
        <v>161</v>
      </c>
      <c r="G159" s="210"/>
      <c r="H159" s="214">
        <v>5.2649999999999997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141</v>
      </c>
      <c r="AU159" s="220" t="s">
        <v>80</v>
      </c>
      <c r="AV159" s="11" t="s">
        <v>80</v>
      </c>
      <c r="AW159" s="11" t="s">
        <v>143</v>
      </c>
      <c r="AX159" s="11" t="s">
        <v>74</v>
      </c>
      <c r="AY159" s="220" t="s">
        <v>132</v>
      </c>
    </row>
    <row r="160" s="11" customFormat="1">
      <c r="B160" s="209"/>
      <c r="C160" s="210"/>
      <c r="D160" s="211" t="s">
        <v>141</v>
      </c>
      <c r="E160" s="212" t="s">
        <v>1</v>
      </c>
      <c r="F160" s="213" t="s">
        <v>162</v>
      </c>
      <c r="G160" s="210"/>
      <c r="H160" s="214">
        <v>3.0750000000000002</v>
      </c>
      <c r="I160" s="215"/>
      <c r="J160" s="210"/>
      <c r="K160" s="210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141</v>
      </c>
      <c r="AU160" s="220" t="s">
        <v>80</v>
      </c>
      <c r="AV160" s="11" t="s">
        <v>80</v>
      </c>
      <c r="AW160" s="11" t="s">
        <v>143</v>
      </c>
      <c r="AX160" s="11" t="s">
        <v>74</v>
      </c>
      <c r="AY160" s="220" t="s">
        <v>132</v>
      </c>
    </row>
    <row r="161" s="11" customFormat="1">
      <c r="B161" s="209"/>
      <c r="C161" s="210"/>
      <c r="D161" s="211" t="s">
        <v>141</v>
      </c>
      <c r="E161" s="212" t="s">
        <v>1</v>
      </c>
      <c r="F161" s="213" t="s">
        <v>163</v>
      </c>
      <c r="G161" s="210"/>
      <c r="H161" s="214">
        <v>2.8140000000000001</v>
      </c>
      <c r="I161" s="215"/>
      <c r="J161" s="210"/>
      <c r="K161" s="210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141</v>
      </c>
      <c r="AU161" s="220" t="s">
        <v>80</v>
      </c>
      <c r="AV161" s="11" t="s">
        <v>80</v>
      </c>
      <c r="AW161" s="11" t="s">
        <v>143</v>
      </c>
      <c r="AX161" s="11" t="s">
        <v>74</v>
      </c>
      <c r="AY161" s="220" t="s">
        <v>132</v>
      </c>
    </row>
    <row r="162" s="12" customFormat="1">
      <c r="B162" s="221"/>
      <c r="C162" s="222"/>
      <c r="D162" s="211" t="s">
        <v>141</v>
      </c>
      <c r="E162" s="223" t="s">
        <v>1</v>
      </c>
      <c r="F162" s="224" t="s">
        <v>146</v>
      </c>
      <c r="G162" s="222"/>
      <c r="H162" s="225">
        <v>51.618000000000002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141</v>
      </c>
      <c r="AU162" s="231" t="s">
        <v>80</v>
      </c>
      <c r="AV162" s="12" t="s">
        <v>138</v>
      </c>
      <c r="AW162" s="12" t="s">
        <v>143</v>
      </c>
      <c r="AX162" s="12" t="s">
        <v>21</v>
      </c>
      <c r="AY162" s="231" t="s">
        <v>132</v>
      </c>
    </row>
    <row r="163" s="1" customFormat="1" ht="16.5" customHeight="1">
      <c r="B163" s="36"/>
      <c r="C163" s="197" t="s">
        <v>26</v>
      </c>
      <c r="D163" s="197" t="s">
        <v>134</v>
      </c>
      <c r="E163" s="198" t="s">
        <v>187</v>
      </c>
      <c r="F163" s="199" t="s">
        <v>188</v>
      </c>
      <c r="G163" s="200" t="s">
        <v>189</v>
      </c>
      <c r="H163" s="201">
        <v>95.492999999999995</v>
      </c>
      <c r="I163" s="202"/>
      <c r="J163" s="201">
        <f>ROUND(I163*H163,3)</f>
        <v>0</v>
      </c>
      <c r="K163" s="199" t="s">
        <v>1</v>
      </c>
      <c r="L163" s="41"/>
      <c r="M163" s="203" t="s">
        <v>1</v>
      </c>
      <c r="N163" s="204" t="s">
        <v>48</v>
      </c>
      <c r="O163" s="77"/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AR163" s="15" t="s">
        <v>138</v>
      </c>
      <c r="AT163" s="15" t="s">
        <v>134</v>
      </c>
      <c r="AU163" s="15" t="s">
        <v>80</v>
      </c>
      <c r="AY163" s="15" t="s">
        <v>132</v>
      </c>
      <c r="BE163" s="207">
        <f>IF(N163="základní",J163,0)</f>
        <v>0</v>
      </c>
      <c r="BF163" s="207">
        <f>IF(N163="snížená",J163,0)</f>
        <v>0</v>
      </c>
      <c r="BG163" s="207">
        <f>IF(N163="zákl. přenesená",J163,0)</f>
        <v>0</v>
      </c>
      <c r="BH163" s="207">
        <f>IF(N163="sníž. přenesená",J163,0)</f>
        <v>0</v>
      </c>
      <c r="BI163" s="207">
        <f>IF(N163="nulová",J163,0)</f>
        <v>0</v>
      </c>
      <c r="BJ163" s="15" t="s">
        <v>139</v>
      </c>
      <c r="BK163" s="208">
        <f>ROUND(I163*H163,3)</f>
        <v>0</v>
      </c>
      <c r="BL163" s="15" t="s">
        <v>138</v>
      </c>
      <c r="BM163" s="15" t="s">
        <v>190</v>
      </c>
    </row>
    <row r="164" s="1" customFormat="1" ht="16.5" customHeight="1">
      <c r="B164" s="36"/>
      <c r="C164" s="197" t="s">
        <v>191</v>
      </c>
      <c r="D164" s="197" t="s">
        <v>134</v>
      </c>
      <c r="E164" s="198" t="s">
        <v>192</v>
      </c>
      <c r="F164" s="199" t="s">
        <v>193</v>
      </c>
      <c r="G164" s="200" t="s">
        <v>137</v>
      </c>
      <c r="H164" s="201">
        <v>147.00999999999999</v>
      </c>
      <c r="I164" s="202"/>
      <c r="J164" s="201">
        <f>ROUND(I164*H164,3)</f>
        <v>0</v>
      </c>
      <c r="K164" s="199" t="s">
        <v>1</v>
      </c>
      <c r="L164" s="41"/>
      <c r="M164" s="203" t="s">
        <v>1</v>
      </c>
      <c r="N164" s="204" t="s">
        <v>48</v>
      </c>
      <c r="O164" s="77"/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AR164" s="15" t="s">
        <v>138</v>
      </c>
      <c r="AT164" s="15" t="s">
        <v>134</v>
      </c>
      <c r="AU164" s="15" t="s">
        <v>80</v>
      </c>
      <c r="AY164" s="15" t="s">
        <v>132</v>
      </c>
      <c r="BE164" s="207">
        <f>IF(N164="základní",J164,0)</f>
        <v>0</v>
      </c>
      <c r="BF164" s="207">
        <f>IF(N164="snížená",J164,0)</f>
        <v>0</v>
      </c>
      <c r="BG164" s="207">
        <f>IF(N164="zákl. přenesená",J164,0)</f>
        <v>0</v>
      </c>
      <c r="BH164" s="207">
        <f>IF(N164="sníž. přenesená",J164,0)</f>
        <v>0</v>
      </c>
      <c r="BI164" s="207">
        <f>IF(N164="nulová",J164,0)</f>
        <v>0</v>
      </c>
      <c r="BJ164" s="15" t="s">
        <v>139</v>
      </c>
      <c r="BK164" s="208">
        <f>ROUND(I164*H164,3)</f>
        <v>0</v>
      </c>
      <c r="BL164" s="15" t="s">
        <v>138</v>
      </c>
      <c r="BM164" s="15" t="s">
        <v>194</v>
      </c>
    </row>
    <row r="165" s="13" customFormat="1">
      <c r="B165" s="232"/>
      <c r="C165" s="233"/>
      <c r="D165" s="211" t="s">
        <v>141</v>
      </c>
      <c r="E165" s="234" t="s">
        <v>1</v>
      </c>
      <c r="F165" s="235" t="s">
        <v>195</v>
      </c>
      <c r="G165" s="233"/>
      <c r="H165" s="234" t="s">
        <v>1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141</v>
      </c>
      <c r="AU165" s="241" t="s">
        <v>80</v>
      </c>
      <c r="AV165" s="13" t="s">
        <v>21</v>
      </c>
      <c r="AW165" s="13" t="s">
        <v>143</v>
      </c>
      <c r="AX165" s="13" t="s">
        <v>74</v>
      </c>
      <c r="AY165" s="241" t="s">
        <v>132</v>
      </c>
    </row>
    <row r="166" s="11" customFormat="1">
      <c r="B166" s="209"/>
      <c r="C166" s="210"/>
      <c r="D166" s="211" t="s">
        <v>141</v>
      </c>
      <c r="E166" s="212" t="s">
        <v>1</v>
      </c>
      <c r="F166" s="213" t="s">
        <v>196</v>
      </c>
      <c r="G166" s="210"/>
      <c r="H166" s="214">
        <v>136.75999999999999</v>
      </c>
      <c r="I166" s="215"/>
      <c r="J166" s="210"/>
      <c r="K166" s="210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141</v>
      </c>
      <c r="AU166" s="220" t="s">
        <v>80</v>
      </c>
      <c r="AV166" s="11" t="s">
        <v>80</v>
      </c>
      <c r="AW166" s="11" t="s">
        <v>143</v>
      </c>
      <c r="AX166" s="11" t="s">
        <v>74</v>
      </c>
      <c r="AY166" s="220" t="s">
        <v>132</v>
      </c>
    </row>
    <row r="167" s="11" customFormat="1">
      <c r="B167" s="209"/>
      <c r="C167" s="210"/>
      <c r="D167" s="211" t="s">
        <v>141</v>
      </c>
      <c r="E167" s="212" t="s">
        <v>1</v>
      </c>
      <c r="F167" s="213" t="s">
        <v>197</v>
      </c>
      <c r="G167" s="210"/>
      <c r="H167" s="214">
        <v>10.25</v>
      </c>
      <c r="I167" s="215"/>
      <c r="J167" s="210"/>
      <c r="K167" s="210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141</v>
      </c>
      <c r="AU167" s="220" t="s">
        <v>80</v>
      </c>
      <c r="AV167" s="11" t="s">
        <v>80</v>
      </c>
      <c r="AW167" s="11" t="s">
        <v>143</v>
      </c>
      <c r="AX167" s="11" t="s">
        <v>74</v>
      </c>
      <c r="AY167" s="220" t="s">
        <v>132</v>
      </c>
    </row>
    <row r="168" s="12" customFormat="1">
      <c r="B168" s="221"/>
      <c r="C168" s="222"/>
      <c r="D168" s="211" t="s">
        <v>141</v>
      </c>
      <c r="E168" s="223" t="s">
        <v>1</v>
      </c>
      <c r="F168" s="224" t="s">
        <v>146</v>
      </c>
      <c r="G168" s="222"/>
      <c r="H168" s="225">
        <v>147.00999999999999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141</v>
      </c>
      <c r="AU168" s="231" t="s">
        <v>80</v>
      </c>
      <c r="AV168" s="12" t="s">
        <v>138</v>
      </c>
      <c r="AW168" s="12" t="s">
        <v>143</v>
      </c>
      <c r="AX168" s="12" t="s">
        <v>21</v>
      </c>
      <c r="AY168" s="231" t="s">
        <v>132</v>
      </c>
    </row>
    <row r="169" s="1" customFormat="1" ht="16.5" customHeight="1">
      <c r="B169" s="36"/>
      <c r="C169" s="242" t="s">
        <v>198</v>
      </c>
      <c r="D169" s="242" t="s">
        <v>199</v>
      </c>
      <c r="E169" s="243" t="s">
        <v>200</v>
      </c>
      <c r="F169" s="244" t="s">
        <v>201</v>
      </c>
      <c r="G169" s="245" t="s">
        <v>189</v>
      </c>
      <c r="H169" s="246">
        <v>1.8959999999999999</v>
      </c>
      <c r="I169" s="247"/>
      <c r="J169" s="246">
        <f>ROUND(I169*H169,3)</f>
        <v>0</v>
      </c>
      <c r="K169" s="244" t="s">
        <v>1</v>
      </c>
      <c r="L169" s="248"/>
      <c r="M169" s="249" t="s">
        <v>1</v>
      </c>
      <c r="N169" s="250" t="s">
        <v>48</v>
      </c>
      <c r="O169" s="77"/>
      <c r="P169" s="205">
        <f>O169*H169</f>
        <v>0</v>
      </c>
      <c r="Q169" s="205">
        <v>1</v>
      </c>
      <c r="R169" s="205">
        <f>Q169*H169</f>
        <v>1.8959999999999999</v>
      </c>
      <c r="S169" s="205">
        <v>0</v>
      </c>
      <c r="T169" s="206">
        <f>S169*H169</f>
        <v>0</v>
      </c>
      <c r="AR169" s="15" t="s">
        <v>179</v>
      </c>
      <c r="AT169" s="15" t="s">
        <v>199</v>
      </c>
      <c r="AU169" s="15" t="s">
        <v>80</v>
      </c>
      <c r="AY169" s="15" t="s">
        <v>132</v>
      </c>
      <c r="BE169" s="207">
        <f>IF(N169="základní",J169,0)</f>
        <v>0</v>
      </c>
      <c r="BF169" s="207">
        <f>IF(N169="snížená",J169,0)</f>
        <v>0</v>
      </c>
      <c r="BG169" s="207">
        <f>IF(N169="zákl. přenesená",J169,0)</f>
        <v>0</v>
      </c>
      <c r="BH169" s="207">
        <f>IF(N169="sníž. přenesená",J169,0)</f>
        <v>0</v>
      </c>
      <c r="BI169" s="207">
        <f>IF(N169="nulová",J169,0)</f>
        <v>0</v>
      </c>
      <c r="BJ169" s="15" t="s">
        <v>139</v>
      </c>
      <c r="BK169" s="208">
        <f>ROUND(I169*H169,3)</f>
        <v>0</v>
      </c>
      <c r="BL169" s="15" t="s">
        <v>138</v>
      </c>
      <c r="BM169" s="15" t="s">
        <v>202</v>
      </c>
    </row>
    <row r="170" s="1" customFormat="1" ht="16.5" customHeight="1">
      <c r="B170" s="36"/>
      <c r="C170" s="197" t="s">
        <v>203</v>
      </c>
      <c r="D170" s="197" t="s">
        <v>134</v>
      </c>
      <c r="E170" s="198" t="s">
        <v>204</v>
      </c>
      <c r="F170" s="199" t="s">
        <v>205</v>
      </c>
      <c r="G170" s="200" t="s">
        <v>137</v>
      </c>
      <c r="H170" s="201">
        <v>147.00999999999999</v>
      </c>
      <c r="I170" s="202"/>
      <c r="J170" s="201">
        <f>ROUND(I170*H170,3)</f>
        <v>0</v>
      </c>
      <c r="K170" s="199" t="s">
        <v>1</v>
      </c>
      <c r="L170" s="41"/>
      <c r="M170" s="203" t="s">
        <v>1</v>
      </c>
      <c r="N170" s="204" t="s">
        <v>48</v>
      </c>
      <c r="O170" s="77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AR170" s="15" t="s">
        <v>138</v>
      </c>
      <c r="AT170" s="15" t="s">
        <v>134</v>
      </c>
      <c r="AU170" s="15" t="s">
        <v>80</v>
      </c>
      <c r="AY170" s="15" t="s">
        <v>132</v>
      </c>
      <c r="BE170" s="207">
        <f>IF(N170="základní",J170,0)</f>
        <v>0</v>
      </c>
      <c r="BF170" s="207">
        <f>IF(N170="snížená",J170,0)</f>
        <v>0</v>
      </c>
      <c r="BG170" s="207">
        <f>IF(N170="zákl. přenesená",J170,0)</f>
        <v>0</v>
      </c>
      <c r="BH170" s="207">
        <f>IF(N170="sníž. přenesená",J170,0)</f>
        <v>0</v>
      </c>
      <c r="BI170" s="207">
        <f>IF(N170="nulová",J170,0)</f>
        <v>0</v>
      </c>
      <c r="BJ170" s="15" t="s">
        <v>139</v>
      </c>
      <c r="BK170" s="208">
        <f>ROUND(I170*H170,3)</f>
        <v>0</v>
      </c>
      <c r="BL170" s="15" t="s">
        <v>138</v>
      </c>
      <c r="BM170" s="15" t="s">
        <v>206</v>
      </c>
    </row>
    <row r="171" s="13" customFormat="1">
      <c r="B171" s="232"/>
      <c r="C171" s="233"/>
      <c r="D171" s="211" t="s">
        <v>141</v>
      </c>
      <c r="E171" s="234" t="s">
        <v>1</v>
      </c>
      <c r="F171" s="235" t="s">
        <v>195</v>
      </c>
      <c r="G171" s="233"/>
      <c r="H171" s="234" t="s">
        <v>1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141</v>
      </c>
      <c r="AU171" s="241" t="s">
        <v>80</v>
      </c>
      <c r="AV171" s="13" t="s">
        <v>21</v>
      </c>
      <c r="AW171" s="13" t="s">
        <v>143</v>
      </c>
      <c r="AX171" s="13" t="s">
        <v>74</v>
      </c>
      <c r="AY171" s="241" t="s">
        <v>132</v>
      </c>
    </row>
    <row r="172" s="11" customFormat="1">
      <c r="B172" s="209"/>
      <c r="C172" s="210"/>
      <c r="D172" s="211" t="s">
        <v>141</v>
      </c>
      <c r="E172" s="212" t="s">
        <v>1</v>
      </c>
      <c r="F172" s="213" t="s">
        <v>196</v>
      </c>
      <c r="G172" s="210"/>
      <c r="H172" s="214">
        <v>136.75999999999999</v>
      </c>
      <c r="I172" s="215"/>
      <c r="J172" s="210"/>
      <c r="K172" s="210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141</v>
      </c>
      <c r="AU172" s="220" t="s">
        <v>80</v>
      </c>
      <c r="AV172" s="11" t="s">
        <v>80</v>
      </c>
      <c r="AW172" s="11" t="s">
        <v>143</v>
      </c>
      <c r="AX172" s="11" t="s">
        <v>74</v>
      </c>
      <c r="AY172" s="220" t="s">
        <v>132</v>
      </c>
    </row>
    <row r="173" s="11" customFormat="1">
      <c r="B173" s="209"/>
      <c r="C173" s="210"/>
      <c r="D173" s="211" t="s">
        <v>141</v>
      </c>
      <c r="E173" s="212" t="s">
        <v>1</v>
      </c>
      <c r="F173" s="213" t="s">
        <v>197</v>
      </c>
      <c r="G173" s="210"/>
      <c r="H173" s="214">
        <v>10.25</v>
      </c>
      <c r="I173" s="215"/>
      <c r="J173" s="210"/>
      <c r="K173" s="210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141</v>
      </c>
      <c r="AU173" s="220" t="s">
        <v>80</v>
      </c>
      <c r="AV173" s="11" t="s">
        <v>80</v>
      </c>
      <c r="AW173" s="11" t="s">
        <v>143</v>
      </c>
      <c r="AX173" s="11" t="s">
        <v>74</v>
      </c>
      <c r="AY173" s="220" t="s">
        <v>132</v>
      </c>
    </row>
    <row r="174" s="12" customFormat="1">
      <c r="B174" s="221"/>
      <c r="C174" s="222"/>
      <c r="D174" s="211" t="s">
        <v>141</v>
      </c>
      <c r="E174" s="223" t="s">
        <v>1</v>
      </c>
      <c r="F174" s="224" t="s">
        <v>146</v>
      </c>
      <c r="G174" s="222"/>
      <c r="H174" s="225">
        <v>147.00999999999999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141</v>
      </c>
      <c r="AU174" s="231" t="s">
        <v>80</v>
      </c>
      <c r="AV174" s="12" t="s">
        <v>138</v>
      </c>
      <c r="AW174" s="12" t="s">
        <v>143</v>
      </c>
      <c r="AX174" s="12" t="s">
        <v>21</v>
      </c>
      <c r="AY174" s="231" t="s">
        <v>132</v>
      </c>
    </row>
    <row r="175" s="1" customFormat="1" ht="16.5" customHeight="1">
      <c r="B175" s="36"/>
      <c r="C175" s="242" t="s">
        <v>207</v>
      </c>
      <c r="D175" s="242" t="s">
        <v>199</v>
      </c>
      <c r="E175" s="243" t="s">
        <v>208</v>
      </c>
      <c r="F175" s="244" t="s">
        <v>209</v>
      </c>
      <c r="G175" s="245" t="s">
        <v>210</v>
      </c>
      <c r="H175" s="246">
        <v>1.47</v>
      </c>
      <c r="I175" s="247"/>
      <c r="J175" s="246">
        <f>ROUND(I175*H175,3)</f>
        <v>0</v>
      </c>
      <c r="K175" s="244" t="s">
        <v>1</v>
      </c>
      <c r="L175" s="248"/>
      <c r="M175" s="249" t="s">
        <v>1</v>
      </c>
      <c r="N175" s="250" t="s">
        <v>48</v>
      </c>
      <c r="O175" s="77"/>
      <c r="P175" s="205">
        <f>O175*H175</f>
        <v>0</v>
      </c>
      <c r="Q175" s="205">
        <v>0.001</v>
      </c>
      <c r="R175" s="205">
        <f>Q175*H175</f>
        <v>0.00147</v>
      </c>
      <c r="S175" s="205">
        <v>0</v>
      </c>
      <c r="T175" s="206">
        <f>S175*H175</f>
        <v>0</v>
      </c>
      <c r="AR175" s="15" t="s">
        <v>179</v>
      </c>
      <c r="AT175" s="15" t="s">
        <v>199</v>
      </c>
      <c r="AU175" s="15" t="s">
        <v>80</v>
      </c>
      <c r="AY175" s="15" t="s">
        <v>132</v>
      </c>
      <c r="BE175" s="207">
        <f>IF(N175="základní",J175,0)</f>
        <v>0</v>
      </c>
      <c r="BF175" s="207">
        <f>IF(N175="snížená",J175,0)</f>
        <v>0</v>
      </c>
      <c r="BG175" s="207">
        <f>IF(N175="zákl. přenesená",J175,0)</f>
        <v>0</v>
      </c>
      <c r="BH175" s="207">
        <f>IF(N175="sníž. přenesená",J175,0)</f>
        <v>0</v>
      </c>
      <c r="BI175" s="207">
        <f>IF(N175="nulová",J175,0)</f>
        <v>0</v>
      </c>
      <c r="BJ175" s="15" t="s">
        <v>139</v>
      </c>
      <c r="BK175" s="208">
        <f>ROUND(I175*H175,3)</f>
        <v>0</v>
      </c>
      <c r="BL175" s="15" t="s">
        <v>138</v>
      </c>
      <c r="BM175" s="15" t="s">
        <v>211</v>
      </c>
    </row>
    <row r="176" s="1" customFormat="1" ht="16.5" customHeight="1">
      <c r="B176" s="36"/>
      <c r="C176" s="197" t="s">
        <v>8</v>
      </c>
      <c r="D176" s="197" t="s">
        <v>134</v>
      </c>
      <c r="E176" s="198" t="s">
        <v>212</v>
      </c>
      <c r="F176" s="199" t="s">
        <v>213</v>
      </c>
      <c r="G176" s="200" t="s">
        <v>137</v>
      </c>
      <c r="H176" s="201">
        <v>81.340000000000003</v>
      </c>
      <c r="I176" s="202"/>
      <c r="J176" s="201">
        <f>ROUND(I176*H176,3)</f>
        <v>0</v>
      </c>
      <c r="K176" s="199" t="s">
        <v>1</v>
      </c>
      <c r="L176" s="41"/>
      <c r="M176" s="203" t="s">
        <v>1</v>
      </c>
      <c r="N176" s="204" t="s">
        <v>48</v>
      </c>
      <c r="O176" s="77"/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AR176" s="15" t="s">
        <v>138</v>
      </c>
      <c r="AT176" s="15" t="s">
        <v>134</v>
      </c>
      <c r="AU176" s="15" t="s">
        <v>80</v>
      </c>
      <c r="AY176" s="15" t="s">
        <v>132</v>
      </c>
      <c r="BE176" s="207">
        <f>IF(N176="základní",J176,0)</f>
        <v>0</v>
      </c>
      <c r="BF176" s="207">
        <f>IF(N176="snížená",J176,0)</f>
        <v>0</v>
      </c>
      <c r="BG176" s="207">
        <f>IF(N176="zákl. přenesená",J176,0)</f>
        <v>0</v>
      </c>
      <c r="BH176" s="207">
        <f>IF(N176="sníž. přenesená",J176,0)</f>
        <v>0</v>
      </c>
      <c r="BI176" s="207">
        <f>IF(N176="nulová",J176,0)</f>
        <v>0</v>
      </c>
      <c r="BJ176" s="15" t="s">
        <v>139</v>
      </c>
      <c r="BK176" s="208">
        <f>ROUND(I176*H176,3)</f>
        <v>0</v>
      </c>
      <c r="BL176" s="15" t="s">
        <v>138</v>
      </c>
      <c r="BM176" s="15" t="s">
        <v>214</v>
      </c>
    </row>
    <row r="177" s="11" customFormat="1">
      <c r="B177" s="209"/>
      <c r="C177" s="210"/>
      <c r="D177" s="211" t="s">
        <v>141</v>
      </c>
      <c r="E177" s="212" t="s">
        <v>1</v>
      </c>
      <c r="F177" s="213" t="s">
        <v>150</v>
      </c>
      <c r="G177" s="210"/>
      <c r="H177" s="214">
        <v>33.25</v>
      </c>
      <c r="I177" s="215"/>
      <c r="J177" s="210"/>
      <c r="K177" s="210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141</v>
      </c>
      <c r="AU177" s="220" t="s">
        <v>80</v>
      </c>
      <c r="AV177" s="11" t="s">
        <v>80</v>
      </c>
      <c r="AW177" s="11" t="s">
        <v>143</v>
      </c>
      <c r="AX177" s="11" t="s">
        <v>74</v>
      </c>
      <c r="AY177" s="220" t="s">
        <v>132</v>
      </c>
    </row>
    <row r="178" s="11" customFormat="1">
      <c r="B178" s="209"/>
      <c r="C178" s="210"/>
      <c r="D178" s="211" t="s">
        <v>141</v>
      </c>
      <c r="E178" s="212" t="s">
        <v>1</v>
      </c>
      <c r="F178" s="213" t="s">
        <v>151</v>
      </c>
      <c r="G178" s="210"/>
      <c r="H178" s="214">
        <v>34.189999999999998</v>
      </c>
      <c r="I178" s="215"/>
      <c r="J178" s="210"/>
      <c r="K178" s="210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141</v>
      </c>
      <c r="AU178" s="220" t="s">
        <v>80</v>
      </c>
      <c r="AV178" s="11" t="s">
        <v>80</v>
      </c>
      <c r="AW178" s="11" t="s">
        <v>143</v>
      </c>
      <c r="AX178" s="11" t="s">
        <v>74</v>
      </c>
      <c r="AY178" s="220" t="s">
        <v>132</v>
      </c>
    </row>
    <row r="179" s="11" customFormat="1">
      <c r="B179" s="209"/>
      <c r="C179" s="210"/>
      <c r="D179" s="211" t="s">
        <v>141</v>
      </c>
      <c r="E179" s="212" t="s">
        <v>1</v>
      </c>
      <c r="F179" s="213" t="s">
        <v>215</v>
      </c>
      <c r="G179" s="210"/>
      <c r="H179" s="214">
        <v>8.7750000000000004</v>
      </c>
      <c r="I179" s="215"/>
      <c r="J179" s="210"/>
      <c r="K179" s="210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141</v>
      </c>
      <c r="AU179" s="220" t="s">
        <v>80</v>
      </c>
      <c r="AV179" s="11" t="s">
        <v>80</v>
      </c>
      <c r="AW179" s="11" t="s">
        <v>143</v>
      </c>
      <c r="AX179" s="11" t="s">
        <v>74</v>
      </c>
      <c r="AY179" s="220" t="s">
        <v>132</v>
      </c>
    </row>
    <row r="180" s="11" customFormat="1">
      <c r="B180" s="209"/>
      <c r="C180" s="210"/>
      <c r="D180" s="211" t="s">
        <v>141</v>
      </c>
      <c r="E180" s="212" t="s">
        <v>1</v>
      </c>
      <c r="F180" s="213" t="s">
        <v>153</v>
      </c>
      <c r="G180" s="210"/>
      <c r="H180" s="214">
        <v>5.125</v>
      </c>
      <c r="I180" s="215"/>
      <c r="J180" s="210"/>
      <c r="K180" s="210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141</v>
      </c>
      <c r="AU180" s="220" t="s">
        <v>80</v>
      </c>
      <c r="AV180" s="11" t="s">
        <v>80</v>
      </c>
      <c r="AW180" s="11" t="s">
        <v>143</v>
      </c>
      <c r="AX180" s="11" t="s">
        <v>74</v>
      </c>
      <c r="AY180" s="220" t="s">
        <v>132</v>
      </c>
    </row>
    <row r="181" s="12" customFormat="1">
      <c r="B181" s="221"/>
      <c r="C181" s="222"/>
      <c r="D181" s="211" t="s">
        <v>141</v>
      </c>
      <c r="E181" s="223" t="s">
        <v>1</v>
      </c>
      <c r="F181" s="224" t="s">
        <v>146</v>
      </c>
      <c r="G181" s="222"/>
      <c r="H181" s="225">
        <v>81.340000000000003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141</v>
      </c>
      <c r="AU181" s="231" t="s">
        <v>80</v>
      </c>
      <c r="AV181" s="12" t="s">
        <v>138</v>
      </c>
      <c r="AW181" s="12" t="s">
        <v>143</v>
      </c>
      <c r="AX181" s="12" t="s">
        <v>21</v>
      </c>
      <c r="AY181" s="231" t="s">
        <v>132</v>
      </c>
    </row>
    <row r="182" s="10" customFormat="1" ht="22.8" customHeight="1">
      <c r="B182" s="181"/>
      <c r="C182" s="182"/>
      <c r="D182" s="183" t="s">
        <v>73</v>
      </c>
      <c r="E182" s="195" t="s">
        <v>80</v>
      </c>
      <c r="F182" s="195" t="s">
        <v>216</v>
      </c>
      <c r="G182" s="182"/>
      <c r="H182" s="182"/>
      <c r="I182" s="185"/>
      <c r="J182" s="196">
        <f>BK182</f>
        <v>0</v>
      </c>
      <c r="K182" s="182"/>
      <c r="L182" s="187"/>
      <c r="M182" s="188"/>
      <c r="N182" s="189"/>
      <c r="O182" s="189"/>
      <c r="P182" s="190">
        <f>SUM(P183:P210)</f>
        <v>0</v>
      </c>
      <c r="Q182" s="189"/>
      <c r="R182" s="190">
        <f>SUM(R183:R210)</f>
        <v>0.23998237</v>
      </c>
      <c r="S182" s="189"/>
      <c r="T182" s="191">
        <f>SUM(T183:T210)</f>
        <v>0</v>
      </c>
      <c r="AR182" s="192" t="s">
        <v>21</v>
      </c>
      <c r="AT182" s="193" t="s">
        <v>73</v>
      </c>
      <c r="AU182" s="193" t="s">
        <v>21</v>
      </c>
      <c r="AY182" s="192" t="s">
        <v>132</v>
      </c>
      <c r="BK182" s="194">
        <f>SUM(BK183:BK210)</f>
        <v>0</v>
      </c>
    </row>
    <row r="183" s="1" customFormat="1" ht="16.5" customHeight="1">
      <c r="B183" s="36"/>
      <c r="C183" s="197" t="s">
        <v>217</v>
      </c>
      <c r="D183" s="197" t="s">
        <v>134</v>
      </c>
      <c r="E183" s="198" t="s">
        <v>218</v>
      </c>
      <c r="F183" s="199" t="s">
        <v>219</v>
      </c>
      <c r="G183" s="200" t="s">
        <v>157</v>
      </c>
      <c r="H183" s="201">
        <v>40.670000000000002</v>
      </c>
      <c r="I183" s="202"/>
      <c r="J183" s="201">
        <f>ROUND(I183*H183,3)</f>
        <v>0</v>
      </c>
      <c r="K183" s="199" t="s">
        <v>1</v>
      </c>
      <c r="L183" s="41"/>
      <c r="M183" s="203" t="s">
        <v>1</v>
      </c>
      <c r="N183" s="204" t="s">
        <v>48</v>
      </c>
      <c r="O183" s="77"/>
      <c r="P183" s="205">
        <f>O183*H183</f>
        <v>0</v>
      </c>
      <c r="Q183" s="205">
        <v>0</v>
      </c>
      <c r="R183" s="205">
        <f>Q183*H183</f>
        <v>0</v>
      </c>
      <c r="S183" s="205">
        <v>0</v>
      </c>
      <c r="T183" s="206">
        <f>S183*H183</f>
        <v>0</v>
      </c>
      <c r="AR183" s="15" t="s">
        <v>138</v>
      </c>
      <c r="AT183" s="15" t="s">
        <v>134</v>
      </c>
      <c r="AU183" s="15" t="s">
        <v>80</v>
      </c>
      <c r="AY183" s="15" t="s">
        <v>132</v>
      </c>
      <c r="BE183" s="207">
        <f>IF(N183="základní",J183,0)</f>
        <v>0</v>
      </c>
      <c r="BF183" s="207">
        <f>IF(N183="snížená",J183,0)</f>
        <v>0</v>
      </c>
      <c r="BG183" s="207">
        <f>IF(N183="zákl. přenesená",J183,0)</f>
        <v>0</v>
      </c>
      <c r="BH183" s="207">
        <f>IF(N183="sníž. přenesená",J183,0)</f>
        <v>0</v>
      </c>
      <c r="BI183" s="207">
        <f>IF(N183="nulová",J183,0)</f>
        <v>0</v>
      </c>
      <c r="BJ183" s="15" t="s">
        <v>139</v>
      </c>
      <c r="BK183" s="208">
        <f>ROUND(I183*H183,3)</f>
        <v>0</v>
      </c>
      <c r="BL183" s="15" t="s">
        <v>138</v>
      </c>
      <c r="BM183" s="15" t="s">
        <v>220</v>
      </c>
    </row>
    <row r="184" s="11" customFormat="1">
      <c r="B184" s="209"/>
      <c r="C184" s="210"/>
      <c r="D184" s="211" t="s">
        <v>141</v>
      </c>
      <c r="E184" s="212" t="s">
        <v>1</v>
      </c>
      <c r="F184" s="213" t="s">
        <v>221</v>
      </c>
      <c r="G184" s="210"/>
      <c r="H184" s="214">
        <v>16.625</v>
      </c>
      <c r="I184" s="215"/>
      <c r="J184" s="210"/>
      <c r="K184" s="210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141</v>
      </c>
      <c r="AU184" s="220" t="s">
        <v>80</v>
      </c>
      <c r="AV184" s="11" t="s">
        <v>80</v>
      </c>
      <c r="AW184" s="11" t="s">
        <v>143</v>
      </c>
      <c r="AX184" s="11" t="s">
        <v>74</v>
      </c>
      <c r="AY184" s="220" t="s">
        <v>132</v>
      </c>
    </row>
    <row r="185" s="11" customFormat="1">
      <c r="B185" s="209"/>
      <c r="C185" s="210"/>
      <c r="D185" s="211" t="s">
        <v>141</v>
      </c>
      <c r="E185" s="212" t="s">
        <v>1</v>
      </c>
      <c r="F185" s="213" t="s">
        <v>222</v>
      </c>
      <c r="G185" s="210"/>
      <c r="H185" s="214">
        <v>17.094999999999999</v>
      </c>
      <c r="I185" s="215"/>
      <c r="J185" s="210"/>
      <c r="K185" s="210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141</v>
      </c>
      <c r="AU185" s="220" t="s">
        <v>80</v>
      </c>
      <c r="AV185" s="11" t="s">
        <v>80</v>
      </c>
      <c r="AW185" s="11" t="s">
        <v>143</v>
      </c>
      <c r="AX185" s="11" t="s">
        <v>74</v>
      </c>
      <c r="AY185" s="220" t="s">
        <v>132</v>
      </c>
    </row>
    <row r="186" s="11" customFormat="1">
      <c r="B186" s="209"/>
      <c r="C186" s="210"/>
      <c r="D186" s="211" t="s">
        <v>141</v>
      </c>
      <c r="E186" s="212" t="s">
        <v>1</v>
      </c>
      <c r="F186" s="213" t="s">
        <v>223</v>
      </c>
      <c r="G186" s="210"/>
      <c r="H186" s="214">
        <v>4.3875000000000002</v>
      </c>
      <c r="I186" s="215"/>
      <c r="J186" s="210"/>
      <c r="K186" s="210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141</v>
      </c>
      <c r="AU186" s="220" t="s">
        <v>80</v>
      </c>
      <c r="AV186" s="11" t="s">
        <v>80</v>
      </c>
      <c r="AW186" s="11" t="s">
        <v>143</v>
      </c>
      <c r="AX186" s="11" t="s">
        <v>74</v>
      </c>
      <c r="AY186" s="220" t="s">
        <v>132</v>
      </c>
    </row>
    <row r="187" s="11" customFormat="1">
      <c r="B187" s="209"/>
      <c r="C187" s="210"/>
      <c r="D187" s="211" t="s">
        <v>141</v>
      </c>
      <c r="E187" s="212" t="s">
        <v>1</v>
      </c>
      <c r="F187" s="213" t="s">
        <v>224</v>
      </c>
      <c r="G187" s="210"/>
      <c r="H187" s="214">
        <v>2.5625</v>
      </c>
      <c r="I187" s="215"/>
      <c r="J187" s="210"/>
      <c r="K187" s="210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141</v>
      </c>
      <c r="AU187" s="220" t="s">
        <v>80</v>
      </c>
      <c r="AV187" s="11" t="s">
        <v>80</v>
      </c>
      <c r="AW187" s="11" t="s">
        <v>143</v>
      </c>
      <c r="AX187" s="11" t="s">
        <v>74</v>
      </c>
      <c r="AY187" s="220" t="s">
        <v>132</v>
      </c>
    </row>
    <row r="188" s="12" customFormat="1">
      <c r="B188" s="221"/>
      <c r="C188" s="222"/>
      <c r="D188" s="211" t="s">
        <v>141</v>
      </c>
      <c r="E188" s="223" t="s">
        <v>1</v>
      </c>
      <c r="F188" s="224" t="s">
        <v>146</v>
      </c>
      <c r="G188" s="222"/>
      <c r="H188" s="225">
        <v>40.670000000000002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141</v>
      </c>
      <c r="AU188" s="231" t="s">
        <v>80</v>
      </c>
      <c r="AV188" s="12" t="s">
        <v>138</v>
      </c>
      <c r="AW188" s="12" t="s">
        <v>143</v>
      </c>
      <c r="AX188" s="12" t="s">
        <v>21</v>
      </c>
      <c r="AY188" s="231" t="s">
        <v>132</v>
      </c>
    </row>
    <row r="189" s="1" customFormat="1" ht="16.5" customHeight="1">
      <c r="B189" s="36"/>
      <c r="C189" s="197" t="s">
        <v>225</v>
      </c>
      <c r="D189" s="197" t="s">
        <v>134</v>
      </c>
      <c r="E189" s="198" t="s">
        <v>226</v>
      </c>
      <c r="F189" s="199" t="s">
        <v>227</v>
      </c>
      <c r="G189" s="200" t="s">
        <v>137</v>
      </c>
      <c r="H189" s="201">
        <v>333.99200000000002</v>
      </c>
      <c r="I189" s="202"/>
      <c r="J189" s="201">
        <f>ROUND(I189*H189,3)</f>
        <v>0</v>
      </c>
      <c r="K189" s="199" t="s">
        <v>1</v>
      </c>
      <c r="L189" s="41"/>
      <c r="M189" s="203" t="s">
        <v>1</v>
      </c>
      <c r="N189" s="204" t="s">
        <v>48</v>
      </c>
      <c r="O189" s="77"/>
      <c r="P189" s="205">
        <f>O189*H189</f>
        <v>0</v>
      </c>
      <c r="Q189" s="205">
        <v>0.00031</v>
      </c>
      <c r="R189" s="205">
        <f>Q189*H189</f>
        <v>0.10353752000000001</v>
      </c>
      <c r="S189" s="205">
        <v>0</v>
      </c>
      <c r="T189" s="206">
        <f>S189*H189</f>
        <v>0</v>
      </c>
      <c r="AR189" s="15" t="s">
        <v>138</v>
      </c>
      <c r="AT189" s="15" t="s">
        <v>134</v>
      </c>
      <c r="AU189" s="15" t="s">
        <v>80</v>
      </c>
      <c r="AY189" s="15" t="s">
        <v>132</v>
      </c>
      <c r="BE189" s="207">
        <f>IF(N189="základní",J189,0)</f>
        <v>0</v>
      </c>
      <c r="BF189" s="207">
        <f>IF(N189="snížená",J189,0)</f>
        <v>0</v>
      </c>
      <c r="BG189" s="207">
        <f>IF(N189="zákl. přenesená",J189,0)</f>
        <v>0</v>
      </c>
      <c r="BH189" s="207">
        <f>IF(N189="sníž. přenesená",J189,0)</f>
        <v>0</v>
      </c>
      <c r="BI189" s="207">
        <f>IF(N189="nulová",J189,0)</f>
        <v>0</v>
      </c>
      <c r="BJ189" s="15" t="s">
        <v>139</v>
      </c>
      <c r="BK189" s="208">
        <f>ROUND(I189*H189,3)</f>
        <v>0</v>
      </c>
      <c r="BL189" s="15" t="s">
        <v>138</v>
      </c>
      <c r="BM189" s="15" t="s">
        <v>228</v>
      </c>
    </row>
    <row r="190" s="11" customFormat="1">
      <c r="B190" s="209"/>
      <c r="C190" s="210"/>
      <c r="D190" s="211" t="s">
        <v>141</v>
      </c>
      <c r="E190" s="212" t="s">
        <v>1</v>
      </c>
      <c r="F190" s="213" t="s">
        <v>229</v>
      </c>
      <c r="G190" s="210"/>
      <c r="H190" s="214">
        <v>143.22499999999999</v>
      </c>
      <c r="I190" s="215"/>
      <c r="J190" s="210"/>
      <c r="K190" s="210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141</v>
      </c>
      <c r="AU190" s="220" t="s">
        <v>80</v>
      </c>
      <c r="AV190" s="11" t="s">
        <v>80</v>
      </c>
      <c r="AW190" s="11" t="s">
        <v>143</v>
      </c>
      <c r="AX190" s="11" t="s">
        <v>74</v>
      </c>
      <c r="AY190" s="220" t="s">
        <v>132</v>
      </c>
    </row>
    <row r="191" s="11" customFormat="1">
      <c r="B191" s="209"/>
      <c r="C191" s="210"/>
      <c r="D191" s="211" t="s">
        <v>141</v>
      </c>
      <c r="E191" s="212" t="s">
        <v>1</v>
      </c>
      <c r="F191" s="213" t="s">
        <v>230</v>
      </c>
      <c r="G191" s="210"/>
      <c r="H191" s="214">
        <v>147.267</v>
      </c>
      <c r="I191" s="215"/>
      <c r="J191" s="210"/>
      <c r="K191" s="210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141</v>
      </c>
      <c r="AU191" s="220" t="s">
        <v>80</v>
      </c>
      <c r="AV191" s="11" t="s">
        <v>80</v>
      </c>
      <c r="AW191" s="11" t="s">
        <v>143</v>
      </c>
      <c r="AX191" s="11" t="s">
        <v>74</v>
      </c>
      <c r="AY191" s="220" t="s">
        <v>132</v>
      </c>
    </row>
    <row r="192" s="11" customFormat="1">
      <c r="B192" s="209"/>
      <c r="C192" s="210"/>
      <c r="D192" s="211" t="s">
        <v>141</v>
      </c>
      <c r="E192" s="212" t="s">
        <v>1</v>
      </c>
      <c r="F192" s="213" t="s">
        <v>231</v>
      </c>
      <c r="G192" s="210"/>
      <c r="H192" s="214">
        <v>21.212499999999999</v>
      </c>
      <c r="I192" s="215"/>
      <c r="J192" s="210"/>
      <c r="K192" s="210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141</v>
      </c>
      <c r="AU192" s="220" t="s">
        <v>80</v>
      </c>
      <c r="AV192" s="11" t="s">
        <v>80</v>
      </c>
      <c r="AW192" s="11" t="s">
        <v>143</v>
      </c>
      <c r="AX192" s="11" t="s">
        <v>74</v>
      </c>
      <c r="AY192" s="220" t="s">
        <v>132</v>
      </c>
    </row>
    <row r="193" s="11" customFormat="1">
      <c r="B193" s="209"/>
      <c r="C193" s="210"/>
      <c r="D193" s="211" t="s">
        <v>141</v>
      </c>
      <c r="E193" s="212" t="s">
        <v>1</v>
      </c>
      <c r="F193" s="213" t="s">
        <v>232</v>
      </c>
      <c r="G193" s="210"/>
      <c r="H193" s="214">
        <v>22.287500000000001</v>
      </c>
      <c r="I193" s="215"/>
      <c r="J193" s="210"/>
      <c r="K193" s="210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141</v>
      </c>
      <c r="AU193" s="220" t="s">
        <v>80</v>
      </c>
      <c r="AV193" s="11" t="s">
        <v>80</v>
      </c>
      <c r="AW193" s="11" t="s">
        <v>143</v>
      </c>
      <c r="AX193" s="11" t="s">
        <v>74</v>
      </c>
      <c r="AY193" s="220" t="s">
        <v>132</v>
      </c>
    </row>
    <row r="194" s="12" customFormat="1">
      <c r="B194" s="221"/>
      <c r="C194" s="222"/>
      <c r="D194" s="211" t="s">
        <v>141</v>
      </c>
      <c r="E194" s="223" t="s">
        <v>1</v>
      </c>
      <c r="F194" s="224" t="s">
        <v>146</v>
      </c>
      <c r="G194" s="222"/>
      <c r="H194" s="225">
        <v>333.99200000000002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141</v>
      </c>
      <c r="AU194" s="231" t="s">
        <v>80</v>
      </c>
      <c r="AV194" s="12" t="s">
        <v>138</v>
      </c>
      <c r="AW194" s="12" t="s">
        <v>143</v>
      </c>
      <c r="AX194" s="12" t="s">
        <v>21</v>
      </c>
      <c r="AY194" s="231" t="s">
        <v>132</v>
      </c>
    </row>
    <row r="195" s="1" customFormat="1" ht="16.5" customHeight="1">
      <c r="B195" s="36"/>
      <c r="C195" s="242" t="s">
        <v>233</v>
      </c>
      <c r="D195" s="242" t="s">
        <v>199</v>
      </c>
      <c r="E195" s="243" t="s">
        <v>234</v>
      </c>
      <c r="F195" s="244" t="s">
        <v>235</v>
      </c>
      <c r="G195" s="245" t="s">
        <v>137</v>
      </c>
      <c r="H195" s="246">
        <v>384.09100000000001</v>
      </c>
      <c r="I195" s="247"/>
      <c r="J195" s="246">
        <f>ROUND(I195*H195,3)</f>
        <v>0</v>
      </c>
      <c r="K195" s="244" t="s">
        <v>1</v>
      </c>
      <c r="L195" s="248"/>
      <c r="M195" s="249" t="s">
        <v>1</v>
      </c>
      <c r="N195" s="250" t="s">
        <v>48</v>
      </c>
      <c r="O195" s="77"/>
      <c r="P195" s="205">
        <f>O195*H195</f>
        <v>0</v>
      </c>
      <c r="Q195" s="205">
        <v>0.00014999999999999999</v>
      </c>
      <c r="R195" s="205">
        <f>Q195*H195</f>
        <v>0.057613649999999995</v>
      </c>
      <c r="S195" s="205">
        <v>0</v>
      </c>
      <c r="T195" s="206">
        <f>S195*H195</f>
        <v>0</v>
      </c>
      <c r="AR195" s="15" t="s">
        <v>179</v>
      </c>
      <c r="AT195" s="15" t="s">
        <v>199</v>
      </c>
      <c r="AU195" s="15" t="s">
        <v>80</v>
      </c>
      <c r="AY195" s="15" t="s">
        <v>132</v>
      </c>
      <c r="BE195" s="207">
        <f>IF(N195="základní",J195,0)</f>
        <v>0</v>
      </c>
      <c r="BF195" s="207">
        <f>IF(N195="snížená",J195,0)</f>
        <v>0</v>
      </c>
      <c r="BG195" s="207">
        <f>IF(N195="zákl. přenesená",J195,0)</f>
        <v>0</v>
      </c>
      <c r="BH195" s="207">
        <f>IF(N195="sníž. přenesená",J195,0)</f>
        <v>0</v>
      </c>
      <c r="BI195" s="207">
        <f>IF(N195="nulová",J195,0)</f>
        <v>0</v>
      </c>
      <c r="BJ195" s="15" t="s">
        <v>139</v>
      </c>
      <c r="BK195" s="208">
        <f>ROUND(I195*H195,3)</f>
        <v>0</v>
      </c>
      <c r="BL195" s="15" t="s">
        <v>138</v>
      </c>
      <c r="BM195" s="15" t="s">
        <v>236</v>
      </c>
    </row>
    <row r="196" s="1" customFormat="1" ht="16.5" customHeight="1">
      <c r="B196" s="36"/>
      <c r="C196" s="197" t="s">
        <v>237</v>
      </c>
      <c r="D196" s="197" t="s">
        <v>134</v>
      </c>
      <c r="E196" s="198" t="s">
        <v>238</v>
      </c>
      <c r="F196" s="199" t="s">
        <v>239</v>
      </c>
      <c r="G196" s="200" t="s">
        <v>157</v>
      </c>
      <c r="H196" s="201">
        <v>11.616</v>
      </c>
      <c r="I196" s="202"/>
      <c r="J196" s="201">
        <f>ROUND(I196*H196,3)</f>
        <v>0</v>
      </c>
      <c r="K196" s="199" t="s">
        <v>1</v>
      </c>
      <c r="L196" s="41"/>
      <c r="M196" s="203" t="s">
        <v>1</v>
      </c>
      <c r="N196" s="204" t="s">
        <v>48</v>
      </c>
      <c r="O196" s="77"/>
      <c r="P196" s="205">
        <f>O196*H196</f>
        <v>0</v>
      </c>
      <c r="Q196" s="205">
        <v>0</v>
      </c>
      <c r="R196" s="205">
        <f>Q196*H196</f>
        <v>0</v>
      </c>
      <c r="S196" s="205">
        <v>0</v>
      </c>
      <c r="T196" s="206">
        <f>S196*H196</f>
        <v>0</v>
      </c>
      <c r="AR196" s="15" t="s">
        <v>138</v>
      </c>
      <c r="AT196" s="15" t="s">
        <v>134</v>
      </c>
      <c r="AU196" s="15" t="s">
        <v>80</v>
      </c>
      <c r="AY196" s="15" t="s">
        <v>132</v>
      </c>
      <c r="BE196" s="207">
        <f>IF(N196="základní",J196,0)</f>
        <v>0</v>
      </c>
      <c r="BF196" s="207">
        <f>IF(N196="snížená",J196,0)</f>
        <v>0</v>
      </c>
      <c r="BG196" s="207">
        <f>IF(N196="zákl. přenesená",J196,0)</f>
        <v>0</v>
      </c>
      <c r="BH196" s="207">
        <f>IF(N196="sníž. přenesená",J196,0)</f>
        <v>0</v>
      </c>
      <c r="BI196" s="207">
        <f>IF(N196="nulová",J196,0)</f>
        <v>0</v>
      </c>
      <c r="BJ196" s="15" t="s">
        <v>139</v>
      </c>
      <c r="BK196" s="208">
        <f>ROUND(I196*H196,3)</f>
        <v>0</v>
      </c>
      <c r="BL196" s="15" t="s">
        <v>138</v>
      </c>
      <c r="BM196" s="15" t="s">
        <v>240</v>
      </c>
    </row>
    <row r="197" s="11" customFormat="1">
      <c r="B197" s="209"/>
      <c r="C197" s="210"/>
      <c r="D197" s="211" t="s">
        <v>141</v>
      </c>
      <c r="E197" s="212" t="s">
        <v>1</v>
      </c>
      <c r="F197" s="213" t="s">
        <v>241</v>
      </c>
      <c r="G197" s="210"/>
      <c r="H197" s="214">
        <v>4.9874999999999998</v>
      </c>
      <c r="I197" s="215"/>
      <c r="J197" s="210"/>
      <c r="K197" s="210"/>
      <c r="L197" s="216"/>
      <c r="M197" s="217"/>
      <c r="N197" s="218"/>
      <c r="O197" s="218"/>
      <c r="P197" s="218"/>
      <c r="Q197" s="218"/>
      <c r="R197" s="218"/>
      <c r="S197" s="218"/>
      <c r="T197" s="219"/>
      <c r="AT197" s="220" t="s">
        <v>141</v>
      </c>
      <c r="AU197" s="220" t="s">
        <v>80</v>
      </c>
      <c r="AV197" s="11" t="s">
        <v>80</v>
      </c>
      <c r="AW197" s="11" t="s">
        <v>143</v>
      </c>
      <c r="AX197" s="11" t="s">
        <v>74</v>
      </c>
      <c r="AY197" s="220" t="s">
        <v>132</v>
      </c>
    </row>
    <row r="198" s="11" customFormat="1">
      <c r="B198" s="209"/>
      <c r="C198" s="210"/>
      <c r="D198" s="211" t="s">
        <v>141</v>
      </c>
      <c r="E198" s="212" t="s">
        <v>1</v>
      </c>
      <c r="F198" s="213" t="s">
        <v>242</v>
      </c>
      <c r="G198" s="210"/>
      <c r="H198" s="214">
        <v>5.1284999999999998</v>
      </c>
      <c r="I198" s="215"/>
      <c r="J198" s="210"/>
      <c r="K198" s="210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141</v>
      </c>
      <c r="AU198" s="220" t="s">
        <v>80</v>
      </c>
      <c r="AV198" s="11" t="s">
        <v>80</v>
      </c>
      <c r="AW198" s="11" t="s">
        <v>143</v>
      </c>
      <c r="AX198" s="11" t="s">
        <v>74</v>
      </c>
      <c r="AY198" s="220" t="s">
        <v>132</v>
      </c>
    </row>
    <row r="199" s="11" customFormat="1">
      <c r="B199" s="209"/>
      <c r="C199" s="210"/>
      <c r="D199" s="211" t="s">
        <v>141</v>
      </c>
      <c r="E199" s="212" t="s">
        <v>1</v>
      </c>
      <c r="F199" s="213" t="s">
        <v>243</v>
      </c>
      <c r="G199" s="210"/>
      <c r="H199" s="214">
        <v>0.73124999999999996</v>
      </c>
      <c r="I199" s="215"/>
      <c r="J199" s="210"/>
      <c r="K199" s="210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141</v>
      </c>
      <c r="AU199" s="220" t="s">
        <v>80</v>
      </c>
      <c r="AV199" s="11" t="s">
        <v>80</v>
      </c>
      <c r="AW199" s="11" t="s">
        <v>143</v>
      </c>
      <c r="AX199" s="11" t="s">
        <v>74</v>
      </c>
      <c r="AY199" s="220" t="s">
        <v>132</v>
      </c>
    </row>
    <row r="200" s="11" customFormat="1">
      <c r="B200" s="209"/>
      <c r="C200" s="210"/>
      <c r="D200" s="211" t="s">
        <v>141</v>
      </c>
      <c r="E200" s="212" t="s">
        <v>1</v>
      </c>
      <c r="F200" s="213" t="s">
        <v>244</v>
      </c>
      <c r="G200" s="210"/>
      <c r="H200" s="214">
        <v>0.76875000000000004</v>
      </c>
      <c r="I200" s="215"/>
      <c r="J200" s="210"/>
      <c r="K200" s="210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141</v>
      </c>
      <c r="AU200" s="220" t="s">
        <v>80</v>
      </c>
      <c r="AV200" s="11" t="s">
        <v>80</v>
      </c>
      <c r="AW200" s="11" t="s">
        <v>143</v>
      </c>
      <c r="AX200" s="11" t="s">
        <v>74</v>
      </c>
      <c r="AY200" s="220" t="s">
        <v>132</v>
      </c>
    </row>
    <row r="201" s="12" customFormat="1">
      <c r="B201" s="221"/>
      <c r="C201" s="222"/>
      <c r="D201" s="211" t="s">
        <v>141</v>
      </c>
      <c r="E201" s="223" t="s">
        <v>1</v>
      </c>
      <c r="F201" s="224" t="s">
        <v>146</v>
      </c>
      <c r="G201" s="222"/>
      <c r="H201" s="225">
        <v>11.616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141</v>
      </c>
      <c r="AU201" s="231" t="s">
        <v>80</v>
      </c>
      <c r="AV201" s="12" t="s">
        <v>138</v>
      </c>
      <c r="AW201" s="12" t="s">
        <v>143</v>
      </c>
      <c r="AX201" s="12" t="s">
        <v>21</v>
      </c>
      <c r="AY201" s="231" t="s">
        <v>132</v>
      </c>
    </row>
    <row r="202" s="1" customFormat="1" ht="16.5" customHeight="1">
      <c r="B202" s="36"/>
      <c r="C202" s="197" t="s">
        <v>245</v>
      </c>
      <c r="D202" s="197" t="s">
        <v>134</v>
      </c>
      <c r="E202" s="198" t="s">
        <v>246</v>
      </c>
      <c r="F202" s="199" t="s">
        <v>247</v>
      </c>
      <c r="G202" s="200" t="s">
        <v>248</v>
      </c>
      <c r="H202" s="201">
        <v>6</v>
      </c>
      <c r="I202" s="202"/>
      <c r="J202" s="201">
        <f>ROUND(I202*H202,3)</f>
        <v>0</v>
      </c>
      <c r="K202" s="199" t="s">
        <v>1</v>
      </c>
      <c r="L202" s="41"/>
      <c r="M202" s="203" t="s">
        <v>1</v>
      </c>
      <c r="N202" s="204" t="s">
        <v>48</v>
      </c>
      <c r="O202" s="77"/>
      <c r="P202" s="205">
        <f>O202*H202</f>
        <v>0</v>
      </c>
      <c r="Q202" s="205">
        <v>0.00048999999999999998</v>
      </c>
      <c r="R202" s="205">
        <f>Q202*H202</f>
        <v>0.0029399999999999999</v>
      </c>
      <c r="S202" s="205">
        <v>0</v>
      </c>
      <c r="T202" s="206">
        <f>S202*H202</f>
        <v>0</v>
      </c>
      <c r="AR202" s="15" t="s">
        <v>138</v>
      </c>
      <c r="AT202" s="15" t="s">
        <v>134</v>
      </c>
      <c r="AU202" s="15" t="s">
        <v>80</v>
      </c>
      <c r="AY202" s="15" t="s">
        <v>132</v>
      </c>
      <c r="BE202" s="207">
        <f>IF(N202="základní",J202,0)</f>
        <v>0</v>
      </c>
      <c r="BF202" s="207">
        <f>IF(N202="snížená",J202,0)</f>
        <v>0</v>
      </c>
      <c r="BG202" s="207">
        <f>IF(N202="zákl. přenesená",J202,0)</f>
        <v>0</v>
      </c>
      <c r="BH202" s="207">
        <f>IF(N202="sníž. přenesená",J202,0)</f>
        <v>0</v>
      </c>
      <c r="BI202" s="207">
        <f>IF(N202="nulová",J202,0)</f>
        <v>0</v>
      </c>
      <c r="BJ202" s="15" t="s">
        <v>139</v>
      </c>
      <c r="BK202" s="208">
        <f>ROUND(I202*H202,3)</f>
        <v>0</v>
      </c>
      <c r="BL202" s="15" t="s">
        <v>138</v>
      </c>
      <c r="BM202" s="15" t="s">
        <v>249</v>
      </c>
    </row>
    <row r="203" s="11" customFormat="1">
      <c r="B203" s="209"/>
      <c r="C203" s="210"/>
      <c r="D203" s="211" t="s">
        <v>141</v>
      </c>
      <c r="E203" s="212" t="s">
        <v>1</v>
      </c>
      <c r="F203" s="213" t="s">
        <v>171</v>
      </c>
      <c r="G203" s="210"/>
      <c r="H203" s="214">
        <v>6</v>
      </c>
      <c r="I203" s="215"/>
      <c r="J203" s="210"/>
      <c r="K203" s="210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141</v>
      </c>
      <c r="AU203" s="220" t="s">
        <v>80</v>
      </c>
      <c r="AV203" s="11" t="s">
        <v>80</v>
      </c>
      <c r="AW203" s="11" t="s">
        <v>143</v>
      </c>
      <c r="AX203" s="11" t="s">
        <v>74</v>
      </c>
      <c r="AY203" s="220" t="s">
        <v>132</v>
      </c>
    </row>
    <row r="204" s="12" customFormat="1">
      <c r="B204" s="221"/>
      <c r="C204" s="222"/>
      <c r="D204" s="211" t="s">
        <v>141</v>
      </c>
      <c r="E204" s="223" t="s">
        <v>1</v>
      </c>
      <c r="F204" s="224" t="s">
        <v>146</v>
      </c>
      <c r="G204" s="222"/>
      <c r="H204" s="225">
        <v>6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141</v>
      </c>
      <c r="AU204" s="231" t="s">
        <v>80</v>
      </c>
      <c r="AV204" s="12" t="s">
        <v>138</v>
      </c>
      <c r="AW204" s="12" t="s">
        <v>143</v>
      </c>
      <c r="AX204" s="12" t="s">
        <v>21</v>
      </c>
      <c r="AY204" s="231" t="s">
        <v>132</v>
      </c>
    </row>
    <row r="205" s="1" customFormat="1" ht="16.5" customHeight="1">
      <c r="B205" s="36"/>
      <c r="C205" s="197" t="s">
        <v>7</v>
      </c>
      <c r="D205" s="197" t="s">
        <v>134</v>
      </c>
      <c r="E205" s="198" t="s">
        <v>250</v>
      </c>
      <c r="F205" s="199" t="s">
        <v>251</v>
      </c>
      <c r="G205" s="200" t="s">
        <v>252</v>
      </c>
      <c r="H205" s="201">
        <v>154.88</v>
      </c>
      <c r="I205" s="202"/>
      <c r="J205" s="201">
        <f>ROUND(I205*H205,3)</f>
        <v>0</v>
      </c>
      <c r="K205" s="199" t="s">
        <v>1</v>
      </c>
      <c r="L205" s="41"/>
      <c r="M205" s="203" t="s">
        <v>1</v>
      </c>
      <c r="N205" s="204" t="s">
        <v>48</v>
      </c>
      <c r="O205" s="77"/>
      <c r="P205" s="205">
        <f>O205*H205</f>
        <v>0</v>
      </c>
      <c r="Q205" s="205">
        <v>0.00048999999999999998</v>
      </c>
      <c r="R205" s="205">
        <f>Q205*H205</f>
        <v>0.075891199999999992</v>
      </c>
      <c r="S205" s="205">
        <v>0</v>
      </c>
      <c r="T205" s="206">
        <f>S205*H205</f>
        <v>0</v>
      </c>
      <c r="AR205" s="15" t="s">
        <v>138</v>
      </c>
      <c r="AT205" s="15" t="s">
        <v>134</v>
      </c>
      <c r="AU205" s="15" t="s">
        <v>80</v>
      </c>
      <c r="AY205" s="15" t="s">
        <v>132</v>
      </c>
      <c r="BE205" s="207">
        <f>IF(N205="základní",J205,0)</f>
        <v>0</v>
      </c>
      <c r="BF205" s="207">
        <f>IF(N205="snížená",J205,0)</f>
        <v>0</v>
      </c>
      <c r="BG205" s="207">
        <f>IF(N205="zákl. přenesená",J205,0)</f>
        <v>0</v>
      </c>
      <c r="BH205" s="207">
        <f>IF(N205="sníž. přenesená",J205,0)</f>
        <v>0</v>
      </c>
      <c r="BI205" s="207">
        <f>IF(N205="nulová",J205,0)</f>
        <v>0</v>
      </c>
      <c r="BJ205" s="15" t="s">
        <v>139</v>
      </c>
      <c r="BK205" s="208">
        <f>ROUND(I205*H205,3)</f>
        <v>0</v>
      </c>
      <c r="BL205" s="15" t="s">
        <v>138</v>
      </c>
      <c r="BM205" s="15" t="s">
        <v>253</v>
      </c>
    </row>
    <row r="206" s="11" customFormat="1">
      <c r="B206" s="209"/>
      <c r="C206" s="210"/>
      <c r="D206" s="211" t="s">
        <v>141</v>
      </c>
      <c r="E206" s="212" t="s">
        <v>1</v>
      </c>
      <c r="F206" s="213" t="s">
        <v>254</v>
      </c>
      <c r="G206" s="210"/>
      <c r="H206" s="214">
        <v>66.5</v>
      </c>
      <c r="I206" s="215"/>
      <c r="J206" s="210"/>
      <c r="K206" s="210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141</v>
      </c>
      <c r="AU206" s="220" t="s">
        <v>80</v>
      </c>
      <c r="AV206" s="11" t="s">
        <v>80</v>
      </c>
      <c r="AW206" s="11" t="s">
        <v>143</v>
      </c>
      <c r="AX206" s="11" t="s">
        <v>74</v>
      </c>
      <c r="AY206" s="220" t="s">
        <v>132</v>
      </c>
    </row>
    <row r="207" s="11" customFormat="1">
      <c r="B207" s="209"/>
      <c r="C207" s="210"/>
      <c r="D207" s="211" t="s">
        <v>141</v>
      </c>
      <c r="E207" s="212" t="s">
        <v>1</v>
      </c>
      <c r="F207" s="213" t="s">
        <v>255</v>
      </c>
      <c r="G207" s="210"/>
      <c r="H207" s="214">
        <v>68.379999999999995</v>
      </c>
      <c r="I207" s="215"/>
      <c r="J207" s="210"/>
      <c r="K207" s="210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141</v>
      </c>
      <c r="AU207" s="220" t="s">
        <v>80</v>
      </c>
      <c r="AV207" s="11" t="s">
        <v>80</v>
      </c>
      <c r="AW207" s="11" t="s">
        <v>143</v>
      </c>
      <c r="AX207" s="11" t="s">
        <v>74</v>
      </c>
      <c r="AY207" s="220" t="s">
        <v>132</v>
      </c>
    </row>
    <row r="208" s="11" customFormat="1">
      <c r="B208" s="209"/>
      <c r="C208" s="210"/>
      <c r="D208" s="211" t="s">
        <v>141</v>
      </c>
      <c r="E208" s="212" t="s">
        <v>1</v>
      </c>
      <c r="F208" s="213" t="s">
        <v>256</v>
      </c>
      <c r="G208" s="210"/>
      <c r="H208" s="214">
        <v>9.75</v>
      </c>
      <c r="I208" s="215"/>
      <c r="J208" s="210"/>
      <c r="K208" s="210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141</v>
      </c>
      <c r="AU208" s="220" t="s">
        <v>80</v>
      </c>
      <c r="AV208" s="11" t="s">
        <v>80</v>
      </c>
      <c r="AW208" s="11" t="s">
        <v>143</v>
      </c>
      <c r="AX208" s="11" t="s">
        <v>74</v>
      </c>
      <c r="AY208" s="220" t="s">
        <v>132</v>
      </c>
    </row>
    <row r="209" s="11" customFormat="1">
      <c r="B209" s="209"/>
      <c r="C209" s="210"/>
      <c r="D209" s="211" t="s">
        <v>141</v>
      </c>
      <c r="E209" s="212" t="s">
        <v>1</v>
      </c>
      <c r="F209" s="213" t="s">
        <v>257</v>
      </c>
      <c r="G209" s="210"/>
      <c r="H209" s="214">
        <v>10.25</v>
      </c>
      <c r="I209" s="215"/>
      <c r="J209" s="210"/>
      <c r="K209" s="210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141</v>
      </c>
      <c r="AU209" s="220" t="s">
        <v>80</v>
      </c>
      <c r="AV209" s="11" t="s">
        <v>80</v>
      </c>
      <c r="AW209" s="11" t="s">
        <v>143</v>
      </c>
      <c r="AX209" s="11" t="s">
        <v>74</v>
      </c>
      <c r="AY209" s="220" t="s">
        <v>132</v>
      </c>
    </row>
    <row r="210" s="12" customFormat="1">
      <c r="B210" s="221"/>
      <c r="C210" s="222"/>
      <c r="D210" s="211" t="s">
        <v>141</v>
      </c>
      <c r="E210" s="223" t="s">
        <v>1</v>
      </c>
      <c r="F210" s="224" t="s">
        <v>146</v>
      </c>
      <c r="G210" s="222"/>
      <c r="H210" s="225">
        <v>154.88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141</v>
      </c>
      <c r="AU210" s="231" t="s">
        <v>80</v>
      </c>
      <c r="AV210" s="12" t="s">
        <v>138</v>
      </c>
      <c r="AW210" s="12" t="s">
        <v>143</v>
      </c>
      <c r="AX210" s="12" t="s">
        <v>21</v>
      </c>
      <c r="AY210" s="231" t="s">
        <v>132</v>
      </c>
    </row>
    <row r="211" s="10" customFormat="1" ht="22.8" customHeight="1">
      <c r="B211" s="181"/>
      <c r="C211" s="182"/>
      <c r="D211" s="183" t="s">
        <v>73</v>
      </c>
      <c r="E211" s="195" t="s">
        <v>154</v>
      </c>
      <c r="F211" s="195" t="s">
        <v>258</v>
      </c>
      <c r="G211" s="182"/>
      <c r="H211" s="182"/>
      <c r="I211" s="185"/>
      <c r="J211" s="196">
        <f>BK211</f>
        <v>0</v>
      </c>
      <c r="K211" s="182"/>
      <c r="L211" s="187"/>
      <c r="M211" s="188"/>
      <c r="N211" s="189"/>
      <c r="O211" s="189"/>
      <c r="P211" s="190">
        <f>SUM(P212:P217)</f>
        <v>0</v>
      </c>
      <c r="Q211" s="189"/>
      <c r="R211" s="190">
        <f>SUM(R212:R217)</f>
        <v>32.298852000000004</v>
      </c>
      <c r="S211" s="189"/>
      <c r="T211" s="191">
        <f>SUM(T212:T217)</f>
        <v>0</v>
      </c>
      <c r="AR211" s="192" t="s">
        <v>21</v>
      </c>
      <c r="AT211" s="193" t="s">
        <v>73</v>
      </c>
      <c r="AU211" s="193" t="s">
        <v>21</v>
      </c>
      <c r="AY211" s="192" t="s">
        <v>132</v>
      </c>
      <c r="BK211" s="194">
        <f>SUM(BK212:BK217)</f>
        <v>0</v>
      </c>
    </row>
    <row r="212" s="1" customFormat="1" ht="16.5" customHeight="1">
      <c r="B212" s="36"/>
      <c r="C212" s="197" t="s">
        <v>259</v>
      </c>
      <c r="D212" s="197" t="s">
        <v>134</v>
      </c>
      <c r="E212" s="198" t="s">
        <v>260</v>
      </c>
      <c r="F212" s="199" t="s">
        <v>261</v>
      </c>
      <c r="G212" s="200" t="s">
        <v>137</v>
      </c>
      <c r="H212" s="201">
        <v>129</v>
      </c>
      <c r="I212" s="202"/>
      <c r="J212" s="201">
        <f>ROUND(I212*H212,3)</f>
        <v>0</v>
      </c>
      <c r="K212" s="199" t="s">
        <v>1</v>
      </c>
      <c r="L212" s="41"/>
      <c r="M212" s="203" t="s">
        <v>1</v>
      </c>
      <c r="N212" s="204" t="s">
        <v>48</v>
      </c>
      <c r="O212" s="77"/>
      <c r="P212" s="205">
        <f>O212*H212</f>
        <v>0</v>
      </c>
      <c r="Q212" s="205">
        <v>0.24959000000000001</v>
      </c>
      <c r="R212" s="205">
        <f>Q212*H212</f>
        <v>32.197110000000002</v>
      </c>
      <c r="S212" s="205">
        <v>0</v>
      </c>
      <c r="T212" s="206">
        <f>S212*H212</f>
        <v>0</v>
      </c>
      <c r="AR212" s="15" t="s">
        <v>138</v>
      </c>
      <c r="AT212" s="15" t="s">
        <v>134</v>
      </c>
      <c r="AU212" s="15" t="s">
        <v>80</v>
      </c>
      <c r="AY212" s="15" t="s">
        <v>132</v>
      </c>
      <c r="BE212" s="207">
        <f>IF(N212="základní",J212,0)</f>
        <v>0</v>
      </c>
      <c r="BF212" s="207">
        <f>IF(N212="snížená",J212,0)</f>
        <v>0</v>
      </c>
      <c r="BG212" s="207">
        <f>IF(N212="zákl. přenesená",J212,0)</f>
        <v>0</v>
      </c>
      <c r="BH212" s="207">
        <f>IF(N212="sníž. přenesená",J212,0)</f>
        <v>0</v>
      </c>
      <c r="BI212" s="207">
        <f>IF(N212="nulová",J212,0)</f>
        <v>0</v>
      </c>
      <c r="BJ212" s="15" t="s">
        <v>139</v>
      </c>
      <c r="BK212" s="208">
        <f>ROUND(I212*H212,3)</f>
        <v>0</v>
      </c>
      <c r="BL212" s="15" t="s">
        <v>138</v>
      </c>
      <c r="BM212" s="15" t="s">
        <v>262</v>
      </c>
    </row>
    <row r="213" s="11" customFormat="1">
      <c r="B213" s="209"/>
      <c r="C213" s="210"/>
      <c r="D213" s="211" t="s">
        <v>141</v>
      </c>
      <c r="E213" s="212" t="s">
        <v>1</v>
      </c>
      <c r="F213" s="213" t="s">
        <v>263</v>
      </c>
      <c r="G213" s="210"/>
      <c r="H213" s="214">
        <v>129</v>
      </c>
      <c r="I213" s="215"/>
      <c r="J213" s="210"/>
      <c r="K213" s="210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141</v>
      </c>
      <c r="AU213" s="220" t="s">
        <v>80</v>
      </c>
      <c r="AV213" s="11" t="s">
        <v>80</v>
      </c>
      <c r="AW213" s="11" t="s">
        <v>143</v>
      </c>
      <c r="AX213" s="11" t="s">
        <v>74</v>
      </c>
      <c r="AY213" s="220" t="s">
        <v>132</v>
      </c>
    </row>
    <row r="214" s="12" customFormat="1">
      <c r="B214" s="221"/>
      <c r="C214" s="222"/>
      <c r="D214" s="211" t="s">
        <v>141</v>
      </c>
      <c r="E214" s="223" t="s">
        <v>1</v>
      </c>
      <c r="F214" s="224" t="s">
        <v>146</v>
      </c>
      <c r="G214" s="222"/>
      <c r="H214" s="225">
        <v>129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141</v>
      </c>
      <c r="AU214" s="231" t="s">
        <v>80</v>
      </c>
      <c r="AV214" s="12" t="s">
        <v>138</v>
      </c>
      <c r="AW214" s="12" t="s">
        <v>143</v>
      </c>
      <c r="AX214" s="12" t="s">
        <v>21</v>
      </c>
      <c r="AY214" s="231" t="s">
        <v>132</v>
      </c>
    </row>
    <row r="215" s="1" customFormat="1" ht="16.5" customHeight="1">
      <c r="B215" s="36"/>
      <c r="C215" s="197" t="s">
        <v>264</v>
      </c>
      <c r="D215" s="197" t="s">
        <v>134</v>
      </c>
      <c r="E215" s="198" t="s">
        <v>265</v>
      </c>
      <c r="F215" s="199" t="s">
        <v>266</v>
      </c>
      <c r="G215" s="200" t="s">
        <v>137</v>
      </c>
      <c r="H215" s="201">
        <v>0.93000000000000005</v>
      </c>
      <c r="I215" s="202"/>
      <c r="J215" s="201">
        <f>ROUND(I215*H215,3)</f>
        <v>0</v>
      </c>
      <c r="K215" s="199" t="s">
        <v>1</v>
      </c>
      <c r="L215" s="41"/>
      <c r="M215" s="203" t="s">
        <v>1</v>
      </c>
      <c r="N215" s="204" t="s">
        <v>48</v>
      </c>
      <c r="O215" s="77"/>
      <c r="P215" s="205">
        <f>O215*H215</f>
        <v>0</v>
      </c>
      <c r="Q215" s="205">
        <v>0.1094</v>
      </c>
      <c r="R215" s="205">
        <f>Q215*H215</f>
        <v>0.101742</v>
      </c>
      <c r="S215" s="205">
        <v>0</v>
      </c>
      <c r="T215" s="206">
        <f>S215*H215</f>
        <v>0</v>
      </c>
      <c r="AR215" s="15" t="s">
        <v>138</v>
      </c>
      <c r="AT215" s="15" t="s">
        <v>134</v>
      </c>
      <c r="AU215" s="15" t="s">
        <v>80</v>
      </c>
      <c r="AY215" s="15" t="s">
        <v>132</v>
      </c>
      <c r="BE215" s="207">
        <f>IF(N215="základní",J215,0)</f>
        <v>0</v>
      </c>
      <c r="BF215" s="207">
        <f>IF(N215="snížená",J215,0)</f>
        <v>0</v>
      </c>
      <c r="BG215" s="207">
        <f>IF(N215="zákl. přenesená",J215,0)</f>
        <v>0</v>
      </c>
      <c r="BH215" s="207">
        <f>IF(N215="sníž. přenesená",J215,0)</f>
        <v>0</v>
      </c>
      <c r="BI215" s="207">
        <f>IF(N215="nulová",J215,0)</f>
        <v>0</v>
      </c>
      <c r="BJ215" s="15" t="s">
        <v>139</v>
      </c>
      <c r="BK215" s="208">
        <f>ROUND(I215*H215,3)</f>
        <v>0</v>
      </c>
      <c r="BL215" s="15" t="s">
        <v>138</v>
      </c>
      <c r="BM215" s="15" t="s">
        <v>267</v>
      </c>
    </row>
    <row r="216" s="11" customFormat="1">
      <c r="B216" s="209"/>
      <c r="C216" s="210"/>
      <c r="D216" s="211" t="s">
        <v>141</v>
      </c>
      <c r="E216" s="212" t="s">
        <v>1</v>
      </c>
      <c r="F216" s="213" t="s">
        <v>268</v>
      </c>
      <c r="G216" s="210"/>
      <c r="H216" s="214">
        <v>0.93000000000000005</v>
      </c>
      <c r="I216" s="215"/>
      <c r="J216" s="210"/>
      <c r="K216" s="210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141</v>
      </c>
      <c r="AU216" s="220" t="s">
        <v>80</v>
      </c>
      <c r="AV216" s="11" t="s">
        <v>80</v>
      </c>
      <c r="AW216" s="11" t="s">
        <v>143</v>
      </c>
      <c r="AX216" s="11" t="s">
        <v>74</v>
      </c>
      <c r="AY216" s="220" t="s">
        <v>132</v>
      </c>
    </row>
    <row r="217" s="12" customFormat="1">
      <c r="B217" s="221"/>
      <c r="C217" s="222"/>
      <c r="D217" s="211" t="s">
        <v>141</v>
      </c>
      <c r="E217" s="223" t="s">
        <v>1</v>
      </c>
      <c r="F217" s="224" t="s">
        <v>146</v>
      </c>
      <c r="G217" s="222"/>
      <c r="H217" s="225">
        <v>0.93000000000000005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141</v>
      </c>
      <c r="AU217" s="231" t="s">
        <v>80</v>
      </c>
      <c r="AV217" s="12" t="s">
        <v>138</v>
      </c>
      <c r="AW217" s="12" t="s">
        <v>143</v>
      </c>
      <c r="AX217" s="12" t="s">
        <v>21</v>
      </c>
      <c r="AY217" s="231" t="s">
        <v>132</v>
      </c>
    </row>
    <row r="218" s="10" customFormat="1" ht="22.8" customHeight="1">
      <c r="B218" s="181"/>
      <c r="C218" s="182"/>
      <c r="D218" s="183" t="s">
        <v>73</v>
      </c>
      <c r="E218" s="195" t="s">
        <v>139</v>
      </c>
      <c r="F218" s="195" t="s">
        <v>269</v>
      </c>
      <c r="G218" s="182"/>
      <c r="H218" s="182"/>
      <c r="I218" s="185"/>
      <c r="J218" s="196">
        <f>BK218</f>
        <v>0</v>
      </c>
      <c r="K218" s="182"/>
      <c r="L218" s="187"/>
      <c r="M218" s="188"/>
      <c r="N218" s="189"/>
      <c r="O218" s="189"/>
      <c r="P218" s="190">
        <f>SUM(P219:P232)</f>
        <v>0</v>
      </c>
      <c r="Q218" s="189"/>
      <c r="R218" s="190">
        <f>SUM(R219:R232)</f>
        <v>30.375099999999996</v>
      </c>
      <c r="S218" s="189"/>
      <c r="T218" s="191">
        <f>SUM(T219:T232)</f>
        <v>0</v>
      </c>
      <c r="AR218" s="192" t="s">
        <v>21</v>
      </c>
      <c r="AT218" s="193" t="s">
        <v>73</v>
      </c>
      <c r="AU218" s="193" t="s">
        <v>21</v>
      </c>
      <c r="AY218" s="192" t="s">
        <v>132</v>
      </c>
      <c r="BK218" s="194">
        <f>SUM(BK219:BK232)</f>
        <v>0</v>
      </c>
    </row>
    <row r="219" s="1" customFormat="1" ht="16.5" customHeight="1">
      <c r="B219" s="36"/>
      <c r="C219" s="197" t="s">
        <v>270</v>
      </c>
      <c r="D219" s="197" t="s">
        <v>134</v>
      </c>
      <c r="E219" s="198" t="s">
        <v>271</v>
      </c>
      <c r="F219" s="199" t="s">
        <v>272</v>
      </c>
      <c r="G219" s="200" t="s">
        <v>137</v>
      </c>
      <c r="H219" s="201">
        <v>15.75</v>
      </c>
      <c r="I219" s="202"/>
      <c r="J219" s="201">
        <f>ROUND(I219*H219,3)</f>
        <v>0</v>
      </c>
      <c r="K219" s="199" t="s">
        <v>1</v>
      </c>
      <c r="L219" s="41"/>
      <c r="M219" s="203" t="s">
        <v>1</v>
      </c>
      <c r="N219" s="204" t="s">
        <v>48</v>
      </c>
      <c r="O219" s="77"/>
      <c r="P219" s="205">
        <f>O219*H219</f>
        <v>0</v>
      </c>
      <c r="Q219" s="205">
        <v>0</v>
      </c>
      <c r="R219" s="205">
        <f>Q219*H219</f>
        <v>0</v>
      </c>
      <c r="S219" s="205">
        <v>0</v>
      </c>
      <c r="T219" s="206">
        <f>S219*H219</f>
        <v>0</v>
      </c>
      <c r="AR219" s="15" t="s">
        <v>138</v>
      </c>
      <c r="AT219" s="15" t="s">
        <v>134</v>
      </c>
      <c r="AU219" s="15" t="s">
        <v>80</v>
      </c>
      <c r="AY219" s="15" t="s">
        <v>132</v>
      </c>
      <c r="BE219" s="207">
        <f>IF(N219="základní",J219,0)</f>
        <v>0</v>
      </c>
      <c r="BF219" s="207">
        <f>IF(N219="snížená",J219,0)</f>
        <v>0</v>
      </c>
      <c r="BG219" s="207">
        <f>IF(N219="zákl. přenesená",J219,0)</f>
        <v>0</v>
      </c>
      <c r="BH219" s="207">
        <f>IF(N219="sníž. přenesená",J219,0)</f>
        <v>0</v>
      </c>
      <c r="BI219" s="207">
        <f>IF(N219="nulová",J219,0)</f>
        <v>0</v>
      </c>
      <c r="BJ219" s="15" t="s">
        <v>139</v>
      </c>
      <c r="BK219" s="208">
        <f>ROUND(I219*H219,3)</f>
        <v>0</v>
      </c>
      <c r="BL219" s="15" t="s">
        <v>138</v>
      </c>
      <c r="BM219" s="15" t="s">
        <v>273</v>
      </c>
    </row>
    <row r="220" s="11" customFormat="1">
      <c r="B220" s="209"/>
      <c r="C220" s="210"/>
      <c r="D220" s="211" t="s">
        <v>141</v>
      </c>
      <c r="E220" s="212" t="s">
        <v>1</v>
      </c>
      <c r="F220" s="213" t="s">
        <v>274</v>
      </c>
      <c r="G220" s="210"/>
      <c r="H220" s="214">
        <v>15.75</v>
      </c>
      <c r="I220" s="215"/>
      <c r="J220" s="210"/>
      <c r="K220" s="210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141</v>
      </c>
      <c r="AU220" s="220" t="s">
        <v>80</v>
      </c>
      <c r="AV220" s="11" t="s">
        <v>80</v>
      </c>
      <c r="AW220" s="11" t="s">
        <v>143</v>
      </c>
      <c r="AX220" s="11" t="s">
        <v>74</v>
      </c>
      <c r="AY220" s="220" t="s">
        <v>132</v>
      </c>
    </row>
    <row r="221" s="12" customFormat="1">
      <c r="B221" s="221"/>
      <c r="C221" s="222"/>
      <c r="D221" s="211" t="s">
        <v>141</v>
      </c>
      <c r="E221" s="223" t="s">
        <v>1</v>
      </c>
      <c r="F221" s="224" t="s">
        <v>146</v>
      </c>
      <c r="G221" s="222"/>
      <c r="H221" s="225">
        <v>15.75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141</v>
      </c>
      <c r="AU221" s="231" t="s">
        <v>80</v>
      </c>
      <c r="AV221" s="12" t="s">
        <v>138</v>
      </c>
      <c r="AW221" s="12" t="s">
        <v>143</v>
      </c>
      <c r="AX221" s="12" t="s">
        <v>21</v>
      </c>
      <c r="AY221" s="231" t="s">
        <v>132</v>
      </c>
    </row>
    <row r="222" s="1" customFormat="1" ht="16.5" customHeight="1">
      <c r="B222" s="36"/>
      <c r="C222" s="197" t="s">
        <v>275</v>
      </c>
      <c r="D222" s="197" t="s">
        <v>134</v>
      </c>
      <c r="E222" s="198" t="s">
        <v>276</v>
      </c>
      <c r="F222" s="199" t="s">
        <v>277</v>
      </c>
      <c r="G222" s="200" t="s">
        <v>137</v>
      </c>
      <c r="H222" s="201">
        <v>50</v>
      </c>
      <c r="I222" s="202"/>
      <c r="J222" s="201">
        <f>ROUND(I222*H222,3)</f>
        <v>0</v>
      </c>
      <c r="K222" s="199" t="s">
        <v>1</v>
      </c>
      <c r="L222" s="41"/>
      <c r="M222" s="203" t="s">
        <v>1</v>
      </c>
      <c r="N222" s="204" t="s">
        <v>48</v>
      </c>
      <c r="O222" s="77"/>
      <c r="P222" s="205">
        <f>O222*H222</f>
        <v>0</v>
      </c>
      <c r="Q222" s="205">
        <v>0.34762999999999999</v>
      </c>
      <c r="R222" s="205">
        <f>Q222*H222</f>
        <v>17.381499999999999</v>
      </c>
      <c r="S222" s="205">
        <v>0</v>
      </c>
      <c r="T222" s="206">
        <f>S222*H222</f>
        <v>0</v>
      </c>
      <c r="AR222" s="15" t="s">
        <v>138</v>
      </c>
      <c r="AT222" s="15" t="s">
        <v>134</v>
      </c>
      <c r="AU222" s="15" t="s">
        <v>80</v>
      </c>
      <c r="AY222" s="15" t="s">
        <v>132</v>
      </c>
      <c r="BE222" s="207">
        <f>IF(N222="základní",J222,0)</f>
        <v>0</v>
      </c>
      <c r="BF222" s="207">
        <f>IF(N222="snížená",J222,0)</f>
        <v>0</v>
      </c>
      <c r="BG222" s="207">
        <f>IF(N222="zákl. přenesená",J222,0)</f>
        <v>0</v>
      </c>
      <c r="BH222" s="207">
        <f>IF(N222="sníž. přenesená",J222,0)</f>
        <v>0</v>
      </c>
      <c r="BI222" s="207">
        <f>IF(N222="nulová",J222,0)</f>
        <v>0</v>
      </c>
      <c r="BJ222" s="15" t="s">
        <v>139</v>
      </c>
      <c r="BK222" s="208">
        <f>ROUND(I222*H222,3)</f>
        <v>0</v>
      </c>
      <c r="BL222" s="15" t="s">
        <v>138</v>
      </c>
      <c r="BM222" s="15" t="s">
        <v>278</v>
      </c>
    </row>
    <row r="223" s="11" customFormat="1">
      <c r="B223" s="209"/>
      <c r="C223" s="210"/>
      <c r="D223" s="211" t="s">
        <v>141</v>
      </c>
      <c r="E223" s="212" t="s">
        <v>1</v>
      </c>
      <c r="F223" s="213" t="s">
        <v>279</v>
      </c>
      <c r="G223" s="210"/>
      <c r="H223" s="214">
        <v>50</v>
      </c>
      <c r="I223" s="215"/>
      <c r="J223" s="210"/>
      <c r="K223" s="210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141</v>
      </c>
      <c r="AU223" s="220" t="s">
        <v>80</v>
      </c>
      <c r="AV223" s="11" t="s">
        <v>80</v>
      </c>
      <c r="AW223" s="11" t="s">
        <v>143</v>
      </c>
      <c r="AX223" s="11" t="s">
        <v>74</v>
      </c>
      <c r="AY223" s="220" t="s">
        <v>132</v>
      </c>
    </row>
    <row r="224" s="12" customFormat="1">
      <c r="B224" s="221"/>
      <c r="C224" s="222"/>
      <c r="D224" s="211" t="s">
        <v>141</v>
      </c>
      <c r="E224" s="223" t="s">
        <v>1</v>
      </c>
      <c r="F224" s="224" t="s">
        <v>146</v>
      </c>
      <c r="G224" s="222"/>
      <c r="H224" s="225">
        <v>50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141</v>
      </c>
      <c r="AU224" s="231" t="s">
        <v>80</v>
      </c>
      <c r="AV224" s="12" t="s">
        <v>138</v>
      </c>
      <c r="AW224" s="12" t="s">
        <v>143</v>
      </c>
      <c r="AX224" s="12" t="s">
        <v>21</v>
      </c>
      <c r="AY224" s="231" t="s">
        <v>132</v>
      </c>
    </row>
    <row r="225" s="1" customFormat="1" ht="16.5" customHeight="1">
      <c r="B225" s="36"/>
      <c r="C225" s="197" t="s">
        <v>280</v>
      </c>
      <c r="D225" s="197" t="s">
        <v>134</v>
      </c>
      <c r="E225" s="198" t="s">
        <v>281</v>
      </c>
      <c r="F225" s="199" t="s">
        <v>282</v>
      </c>
      <c r="G225" s="200" t="s">
        <v>137</v>
      </c>
      <c r="H225" s="201">
        <v>20</v>
      </c>
      <c r="I225" s="202"/>
      <c r="J225" s="201">
        <f>ROUND(I225*H225,3)</f>
        <v>0</v>
      </c>
      <c r="K225" s="199" t="s">
        <v>1</v>
      </c>
      <c r="L225" s="41"/>
      <c r="M225" s="203" t="s">
        <v>1</v>
      </c>
      <c r="N225" s="204" t="s">
        <v>48</v>
      </c>
      <c r="O225" s="77"/>
      <c r="P225" s="205">
        <f>O225*H225</f>
        <v>0</v>
      </c>
      <c r="Q225" s="205">
        <v>0.084250000000000005</v>
      </c>
      <c r="R225" s="205">
        <f>Q225*H225</f>
        <v>1.6850000000000001</v>
      </c>
      <c r="S225" s="205">
        <v>0</v>
      </c>
      <c r="T225" s="206">
        <f>S225*H225</f>
        <v>0</v>
      </c>
      <c r="AR225" s="15" t="s">
        <v>138</v>
      </c>
      <c r="AT225" s="15" t="s">
        <v>134</v>
      </c>
      <c r="AU225" s="15" t="s">
        <v>80</v>
      </c>
      <c r="AY225" s="15" t="s">
        <v>132</v>
      </c>
      <c r="BE225" s="207">
        <f>IF(N225="základní",J225,0)</f>
        <v>0</v>
      </c>
      <c r="BF225" s="207">
        <f>IF(N225="snížená",J225,0)</f>
        <v>0</v>
      </c>
      <c r="BG225" s="207">
        <f>IF(N225="zákl. přenesená",J225,0)</f>
        <v>0</v>
      </c>
      <c r="BH225" s="207">
        <f>IF(N225="sníž. přenesená",J225,0)</f>
        <v>0</v>
      </c>
      <c r="BI225" s="207">
        <f>IF(N225="nulová",J225,0)</f>
        <v>0</v>
      </c>
      <c r="BJ225" s="15" t="s">
        <v>139</v>
      </c>
      <c r="BK225" s="208">
        <f>ROUND(I225*H225,3)</f>
        <v>0</v>
      </c>
      <c r="BL225" s="15" t="s">
        <v>138</v>
      </c>
      <c r="BM225" s="15" t="s">
        <v>283</v>
      </c>
    </row>
    <row r="226" s="11" customFormat="1">
      <c r="B226" s="209"/>
      <c r="C226" s="210"/>
      <c r="D226" s="211" t="s">
        <v>141</v>
      </c>
      <c r="E226" s="212" t="s">
        <v>1</v>
      </c>
      <c r="F226" s="213" t="s">
        <v>284</v>
      </c>
      <c r="G226" s="210"/>
      <c r="H226" s="214">
        <v>20</v>
      </c>
      <c r="I226" s="215"/>
      <c r="J226" s="210"/>
      <c r="K226" s="210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141</v>
      </c>
      <c r="AU226" s="220" t="s">
        <v>80</v>
      </c>
      <c r="AV226" s="11" t="s">
        <v>80</v>
      </c>
      <c r="AW226" s="11" t="s">
        <v>143</v>
      </c>
      <c r="AX226" s="11" t="s">
        <v>74</v>
      </c>
      <c r="AY226" s="220" t="s">
        <v>132</v>
      </c>
    </row>
    <row r="227" s="12" customFormat="1">
      <c r="B227" s="221"/>
      <c r="C227" s="222"/>
      <c r="D227" s="211" t="s">
        <v>141</v>
      </c>
      <c r="E227" s="223" t="s">
        <v>1</v>
      </c>
      <c r="F227" s="224" t="s">
        <v>146</v>
      </c>
      <c r="G227" s="222"/>
      <c r="H227" s="225">
        <v>20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141</v>
      </c>
      <c r="AU227" s="231" t="s">
        <v>80</v>
      </c>
      <c r="AV227" s="12" t="s">
        <v>138</v>
      </c>
      <c r="AW227" s="12" t="s">
        <v>143</v>
      </c>
      <c r="AX227" s="12" t="s">
        <v>21</v>
      </c>
      <c r="AY227" s="231" t="s">
        <v>132</v>
      </c>
    </row>
    <row r="228" s="1" customFormat="1" ht="16.5" customHeight="1">
      <c r="B228" s="36"/>
      <c r="C228" s="242" t="s">
        <v>285</v>
      </c>
      <c r="D228" s="242" t="s">
        <v>199</v>
      </c>
      <c r="E228" s="243" t="s">
        <v>286</v>
      </c>
      <c r="F228" s="244" t="s">
        <v>287</v>
      </c>
      <c r="G228" s="245" t="s">
        <v>137</v>
      </c>
      <c r="H228" s="246">
        <v>20</v>
      </c>
      <c r="I228" s="247"/>
      <c r="J228" s="246">
        <f>ROUND(I228*H228,3)</f>
        <v>0</v>
      </c>
      <c r="K228" s="244" t="s">
        <v>1</v>
      </c>
      <c r="L228" s="248"/>
      <c r="M228" s="249" t="s">
        <v>1</v>
      </c>
      <c r="N228" s="250" t="s">
        <v>48</v>
      </c>
      <c r="O228" s="77"/>
      <c r="P228" s="205">
        <f>O228*H228</f>
        <v>0</v>
      </c>
      <c r="Q228" s="205">
        <v>0.14000000000000001</v>
      </c>
      <c r="R228" s="205">
        <f>Q228*H228</f>
        <v>2.8000000000000003</v>
      </c>
      <c r="S228" s="205">
        <v>0</v>
      </c>
      <c r="T228" s="206">
        <f>S228*H228</f>
        <v>0</v>
      </c>
      <c r="AR228" s="15" t="s">
        <v>179</v>
      </c>
      <c r="AT228" s="15" t="s">
        <v>199</v>
      </c>
      <c r="AU228" s="15" t="s">
        <v>80</v>
      </c>
      <c r="AY228" s="15" t="s">
        <v>132</v>
      </c>
      <c r="BE228" s="207">
        <f>IF(N228="základní",J228,0)</f>
        <v>0</v>
      </c>
      <c r="BF228" s="207">
        <f>IF(N228="snížená",J228,0)</f>
        <v>0</v>
      </c>
      <c r="BG228" s="207">
        <f>IF(N228="zákl. přenesená",J228,0)</f>
        <v>0</v>
      </c>
      <c r="BH228" s="207">
        <f>IF(N228="sníž. přenesená",J228,0)</f>
        <v>0</v>
      </c>
      <c r="BI228" s="207">
        <f>IF(N228="nulová",J228,0)</f>
        <v>0</v>
      </c>
      <c r="BJ228" s="15" t="s">
        <v>139</v>
      </c>
      <c r="BK228" s="208">
        <f>ROUND(I228*H228,3)</f>
        <v>0</v>
      </c>
      <c r="BL228" s="15" t="s">
        <v>138</v>
      </c>
      <c r="BM228" s="15" t="s">
        <v>288</v>
      </c>
    </row>
    <row r="229" s="1" customFormat="1" ht="16.5" customHeight="1">
      <c r="B229" s="36"/>
      <c r="C229" s="197" t="s">
        <v>289</v>
      </c>
      <c r="D229" s="197" t="s">
        <v>134</v>
      </c>
      <c r="E229" s="198" t="s">
        <v>290</v>
      </c>
      <c r="F229" s="199" t="s">
        <v>291</v>
      </c>
      <c r="G229" s="200" t="s">
        <v>137</v>
      </c>
      <c r="H229" s="201">
        <v>30</v>
      </c>
      <c r="I229" s="202"/>
      <c r="J229" s="201">
        <f>ROUND(I229*H229,3)</f>
        <v>0</v>
      </c>
      <c r="K229" s="199" t="s">
        <v>1</v>
      </c>
      <c r="L229" s="41"/>
      <c r="M229" s="203" t="s">
        <v>1</v>
      </c>
      <c r="N229" s="204" t="s">
        <v>48</v>
      </c>
      <c r="O229" s="77"/>
      <c r="P229" s="205">
        <f>O229*H229</f>
        <v>0</v>
      </c>
      <c r="Q229" s="205">
        <v>0.10362</v>
      </c>
      <c r="R229" s="205">
        <f>Q229*H229</f>
        <v>3.1086</v>
      </c>
      <c r="S229" s="205">
        <v>0</v>
      </c>
      <c r="T229" s="206">
        <f>S229*H229</f>
        <v>0</v>
      </c>
      <c r="AR229" s="15" t="s">
        <v>138</v>
      </c>
      <c r="AT229" s="15" t="s">
        <v>134</v>
      </c>
      <c r="AU229" s="15" t="s">
        <v>80</v>
      </c>
      <c r="AY229" s="15" t="s">
        <v>132</v>
      </c>
      <c r="BE229" s="207">
        <f>IF(N229="základní",J229,0)</f>
        <v>0</v>
      </c>
      <c r="BF229" s="207">
        <f>IF(N229="snížená",J229,0)</f>
        <v>0</v>
      </c>
      <c r="BG229" s="207">
        <f>IF(N229="zákl. přenesená",J229,0)</f>
        <v>0</v>
      </c>
      <c r="BH229" s="207">
        <f>IF(N229="sníž. přenesená",J229,0)</f>
        <v>0</v>
      </c>
      <c r="BI229" s="207">
        <f>IF(N229="nulová",J229,0)</f>
        <v>0</v>
      </c>
      <c r="BJ229" s="15" t="s">
        <v>139</v>
      </c>
      <c r="BK229" s="208">
        <f>ROUND(I229*H229,3)</f>
        <v>0</v>
      </c>
      <c r="BL229" s="15" t="s">
        <v>138</v>
      </c>
      <c r="BM229" s="15" t="s">
        <v>292</v>
      </c>
    </row>
    <row r="230" s="11" customFormat="1">
      <c r="B230" s="209"/>
      <c r="C230" s="210"/>
      <c r="D230" s="211" t="s">
        <v>141</v>
      </c>
      <c r="E230" s="212" t="s">
        <v>1</v>
      </c>
      <c r="F230" s="213" t="s">
        <v>293</v>
      </c>
      <c r="G230" s="210"/>
      <c r="H230" s="214">
        <v>30</v>
      </c>
      <c r="I230" s="215"/>
      <c r="J230" s="210"/>
      <c r="K230" s="210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141</v>
      </c>
      <c r="AU230" s="220" t="s">
        <v>80</v>
      </c>
      <c r="AV230" s="11" t="s">
        <v>80</v>
      </c>
      <c r="AW230" s="11" t="s">
        <v>143</v>
      </c>
      <c r="AX230" s="11" t="s">
        <v>74</v>
      </c>
      <c r="AY230" s="220" t="s">
        <v>132</v>
      </c>
    </row>
    <row r="231" s="12" customFormat="1">
      <c r="B231" s="221"/>
      <c r="C231" s="222"/>
      <c r="D231" s="211" t="s">
        <v>141</v>
      </c>
      <c r="E231" s="223" t="s">
        <v>1</v>
      </c>
      <c r="F231" s="224" t="s">
        <v>146</v>
      </c>
      <c r="G231" s="222"/>
      <c r="H231" s="225">
        <v>30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141</v>
      </c>
      <c r="AU231" s="231" t="s">
        <v>80</v>
      </c>
      <c r="AV231" s="12" t="s">
        <v>138</v>
      </c>
      <c r="AW231" s="12" t="s">
        <v>143</v>
      </c>
      <c r="AX231" s="12" t="s">
        <v>21</v>
      </c>
      <c r="AY231" s="231" t="s">
        <v>132</v>
      </c>
    </row>
    <row r="232" s="1" customFormat="1" ht="16.5" customHeight="1">
      <c r="B232" s="36"/>
      <c r="C232" s="242" t="s">
        <v>294</v>
      </c>
      <c r="D232" s="242" t="s">
        <v>199</v>
      </c>
      <c r="E232" s="243" t="s">
        <v>295</v>
      </c>
      <c r="F232" s="244" t="s">
        <v>296</v>
      </c>
      <c r="G232" s="245" t="s">
        <v>137</v>
      </c>
      <c r="H232" s="246">
        <v>30</v>
      </c>
      <c r="I232" s="247"/>
      <c r="J232" s="246">
        <f>ROUND(I232*H232,3)</f>
        <v>0</v>
      </c>
      <c r="K232" s="244" t="s">
        <v>1</v>
      </c>
      <c r="L232" s="248"/>
      <c r="M232" s="249" t="s">
        <v>1</v>
      </c>
      <c r="N232" s="250" t="s">
        <v>48</v>
      </c>
      <c r="O232" s="77"/>
      <c r="P232" s="205">
        <f>O232*H232</f>
        <v>0</v>
      </c>
      <c r="Q232" s="205">
        <v>0.17999999999999999</v>
      </c>
      <c r="R232" s="205">
        <f>Q232*H232</f>
        <v>5.3999999999999995</v>
      </c>
      <c r="S232" s="205">
        <v>0</v>
      </c>
      <c r="T232" s="206">
        <f>S232*H232</f>
        <v>0</v>
      </c>
      <c r="AR232" s="15" t="s">
        <v>179</v>
      </c>
      <c r="AT232" s="15" t="s">
        <v>199</v>
      </c>
      <c r="AU232" s="15" t="s">
        <v>80</v>
      </c>
      <c r="AY232" s="15" t="s">
        <v>132</v>
      </c>
      <c r="BE232" s="207">
        <f>IF(N232="základní",J232,0)</f>
        <v>0</v>
      </c>
      <c r="BF232" s="207">
        <f>IF(N232="snížená",J232,0)</f>
        <v>0</v>
      </c>
      <c r="BG232" s="207">
        <f>IF(N232="zákl. přenesená",J232,0)</f>
        <v>0</v>
      </c>
      <c r="BH232" s="207">
        <f>IF(N232="sníž. přenesená",J232,0)</f>
        <v>0</v>
      </c>
      <c r="BI232" s="207">
        <f>IF(N232="nulová",J232,0)</f>
        <v>0</v>
      </c>
      <c r="BJ232" s="15" t="s">
        <v>139</v>
      </c>
      <c r="BK232" s="208">
        <f>ROUND(I232*H232,3)</f>
        <v>0</v>
      </c>
      <c r="BL232" s="15" t="s">
        <v>138</v>
      </c>
      <c r="BM232" s="15" t="s">
        <v>297</v>
      </c>
    </row>
    <row r="233" s="10" customFormat="1" ht="22.8" customHeight="1">
      <c r="B233" s="181"/>
      <c r="C233" s="182"/>
      <c r="D233" s="183" t="s">
        <v>73</v>
      </c>
      <c r="E233" s="195" t="s">
        <v>171</v>
      </c>
      <c r="F233" s="195" t="s">
        <v>298</v>
      </c>
      <c r="G233" s="182"/>
      <c r="H233" s="182"/>
      <c r="I233" s="185"/>
      <c r="J233" s="196">
        <f>BK233</f>
        <v>0</v>
      </c>
      <c r="K233" s="182"/>
      <c r="L233" s="187"/>
      <c r="M233" s="188"/>
      <c r="N233" s="189"/>
      <c r="O233" s="189"/>
      <c r="P233" s="190">
        <f>SUM(P234:P470)</f>
        <v>0</v>
      </c>
      <c r="Q233" s="189"/>
      <c r="R233" s="190">
        <f>SUM(R234:R470)</f>
        <v>162.55502965000002</v>
      </c>
      <c r="S233" s="189"/>
      <c r="T233" s="191">
        <f>SUM(T234:T470)</f>
        <v>0</v>
      </c>
      <c r="AR233" s="192" t="s">
        <v>21</v>
      </c>
      <c r="AT233" s="193" t="s">
        <v>73</v>
      </c>
      <c r="AU233" s="193" t="s">
        <v>21</v>
      </c>
      <c r="AY233" s="192" t="s">
        <v>132</v>
      </c>
      <c r="BK233" s="194">
        <f>SUM(BK234:BK470)</f>
        <v>0</v>
      </c>
    </row>
    <row r="234" s="1" customFormat="1" ht="16.5" customHeight="1">
      <c r="B234" s="36"/>
      <c r="C234" s="197" t="s">
        <v>299</v>
      </c>
      <c r="D234" s="197" t="s">
        <v>134</v>
      </c>
      <c r="E234" s="198" t="s">
        <v>300</v>
      </c>
      <c r="F234" s="199" t="s">
        <v>301</v>
      </c>
      <c r="G234" s="200" t="s">
        <v>137</v>
      </c>
      <c r="H234" s="201">
        <v>50.091000000000001</v>
      </c>
      <c r="I234" s="202"/>
      <c r="J234" s="201">
        <f>ROUND(I234*H234,3)</f>
        <v>0</v>
      </c>
      <c r="K234" s="199" t="s">
        <v>1</v>
      </c>
      <c r="L234" s="41"/>
      <c r="M234" s="203" t="s">
        <v>1</v>
      </c>
      <c r="N234" s="204" t="s">
        <v>48</v>
      </c>
      <c r="O234" s="77"/>
      <c r="P234" s="205">
        <f>O234*H234</f>
        <v>0</v>
      </c>
      <c r="Q234" s="205">
        <v>0.0048900000000000002</v>
      </c>
      <c r="R234" s="205">
        <f>Q234*H234</f>
        <v>0.24494499000000003</v>
      </c>
      <c r="S234" s="205">
        <v>0</v>
      </c>
      <c r="T234" s="206">
        <f>S234*H234</f>
        <v>0</v>
      </c>
      <c r="AR234" s="15" t="s">
        <v>138</v>
      </c>
      <c r="AT234" s="15" t="s">
        <v>134</v>
      </c>
      <c r="AU234" s="15" t="s">
        <v>80</v>
      </c>
      <c r="AY234" s="15" t="s">
        <v>132</v>
      </c>
      <c r="BE234" s="207">
        <f>IF(N234="základní",J234,0)</f>
        <v>0</v>
      </c>
      <c r="BF234" s="207">
        <f>IF(N234="snížená",J234,0)</f>
        <v>0</v>
      </c>
      <c r="BG234" s="207">
        <f>IF(N234="zákl. přenesená",J234,0)</f>
        <v>0</v>
      </c>
      <c r="BH234" s="207">
        <f>IF(N234="sníž. přenesená",J234,0)</f>
        <v>0</v>
      </c>
      <c r="BI234" s="207">
        <f>IF(N234="nulová",J234,0)</f>
        <v>0</v>
      </c>
      <c r="BJ234" s="15" t="s">
        <v>139</v>
      </c>
      <c r="BK234" s="208">
        <f>ROUND(I234*H234,3)</f>
        <v>0</v>
      </c>
      <c r="BL234" s="15" t="s">
        <v>138</v>
      </c>
      <c r="BM234" s="15" t="s">
        <v>302</v>
      </c>
    </row>
    <row r="235" s="11" customFormat="1">
      <c r="B235" s="209"/>
      <c r="C235" s="210"/>
      <c r="D235" s="211" t="s">
        <v>141</v>
      </c>
      <c r="E235" s="212" t="s">
        <v>1</v>
      </c>
      <c r="F235" s="213" t="s">
        <v>303</v>
      </c>
      <c r="G235" s="210"/>
      <c r="H235" s="214">
        <v>10.800000000000001</v>
      </c>
      <c r="I235" s="215"/>
      <c r="J235" s="210"/>
      <c r="K235" s="210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141</v>
      </c>
      <c r="AU235" s="220" t="s">
        <v>80</v>
      </c>
      <c r="AV235" s="11" t="s">
        <v>80</v>
      </c>
      <c r="AW235" s="11" t="s">
        <v>143</v>
      </c>
      <c r="AX235" s="11" t="s">
        <v>74</v>
      </c>
      <c r="AY235" s="220" t="s">
        <v>132</v>
      </c>
    </row>
    <row r="236" s="11" customFormat="1">
      <c r="B236" s="209"/>
      <c r="C236" s="210"/>
      <c r="D236" s="211" t="s">
        <v>141</v>
      </c>
      <c r="E236" s="212" t="s">
        <v>1</v>
      </c>
      <c r="F236" s="213" t="s">
        <v>304</v>
      </c>
      <c r="G236" s="210"/>
      <c r="H236" s="214">
        <v>0.37091249999999998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141</v>
      </c>
      <c r="AU236" s="220" t="s">
        <v>80</v>
      </c>
      <c r="AV236" s="11" t="s">
        <v>80</v>
      </c>
      <c r="AW236" s="11" t="s">
        <v>143</v>
      </c>
      <c r="AX236" s="11" t="s">
        <v>74</v>
      </c>
      <c r="AY236" s="220" t="s">
        <v>132</v>
      </c>
    </row>
    <row r="237" s="11" customFormat="1">
      <c r="B237" s="209"/>
      <c r="C237" s="210"/>
      <c r="D237" s="211" t="s">
        <v>141</v>
      </c>
      <c r="E237" s="212" t="s">
        <v>1</v>
      </c>
      <c r="F237" s="213" t="s">
        <v>305</v>
      </c>
      <c r="G237" s="210"/>
      <c r="H237" s="214">
        <v>1.2</v>
      </c>
      <c r="I237" s="215"/>
      <c r="J237" s="210"/>
      <c r="K237" s="210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141</v>
      </c>
      <c r="AU237" s="220" t="s">
        <v>80</v>
      </c>
      <c r="AV237" s="11" t="s">
        <v>80</v>
      </c>
      <c r="AW237" s="11" t="s">
        <v>143</v>
      </c>
      <c r="AX237" s="11" t="s">
        <v>74</v>
      </c>
      <c r="AY237" s="220" t="s">
        <v>132</v>
      </c>
    </row>
    <row r="238" s="11" customFormat="1">
      <c r="B238" s="209"/>
      <c r="C238" s="210"/>
      <c r="D238" s="211" t="s">
        <v>141</v>
      </c>
      <c r="E238" s="212" t="s">
        <v>1</v>
      </c>
      <c r="F238" s="213" t="s">
        <v>306</v>
      </c>
      <c r="G238" s="210"/>
      <c r="H238" s="214">
        <v>12.800000000000001</v>
      </c>
      <c r="I238" s="215"/>
      <c r="J238" s="210"/>
      <c r="K238" s="210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141</v>
      </c>
      <c r="AU238" s="220" t="s">
        <v>80</v>
      </c>
      <c r="AV238" s="11" t="s">
        <v>80</v>
      </c>
      <c r="AW238" s="11" t="s">
        <v>143</v>
      </c>
      <c r="AX238" s="11" t="s">
        <v>74</v>
      </c>
      <c r="AY238" s="220" t="s">
        <v>132</v>
      </c>
    </row>
    <row r="239" s="11" customFormat="1">
      <c r="B239" s="209"/>
      <c r="C239" s="210"/>
      <c r="D239" s="211" t="s">
        <v>141</v>
      </c>
      <c r="E239" s="212" t="s">
        <v>1</v>
      </c>
      <c r="F239" s="213" t="s">
        <v>307</v>
      </c>
      <c r="G239" s="210"/>
      <c r="H239" s="214">
        <v>12.800000000000001</v>
      </c>
      <c r="I239" s="215"/>
      <c r="J239" s="210"/>
      <c r="K239" s="210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141</v>
      </c>
      <c r="AU239" s="220" t="s">
        <v>80</v>
      </c>
      <c r="AV239" s="11" t="s">
        <v>80</v>
      </c>
      <c r="AW239" s="11" t="s">
        <v>143</v>
      </c>
      <c r="AX239" s="11" t="s">
        <v>74</v>
      </c>
      <c r="AY239" s="220" t="s">
        <v>132</v>
      </c>
    </row>
    <row r="240" s="11" customFormat="1">
      <c r="B240" s="209"/>
      <c r="C240" s="210"/>
      <c r="D240" s="211" t="s">
        <v>141</v>
      </c>
      <c r="E240" s="212" t="s">
        <v>1</v>
      </c>
      <c r="F240" s="213" t="s">
        <v>308</v>
      </c>
      <c r="G240" s="210"/>
      <c r="H240" s="214">
        <v>12.119999999999999</v>
      </c>
      <c r="I240" s="215"/>
      <c r="J240" s="210"/>
      <c r="K240" s="210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141</v>
      </c>
      <c r="AU240" s="220" t="s">
        <v>80</v>
      </c>
      <c r="AV240" s="11" t="s">
        <v>80</v>
      </c>
      <c r="AW240" s="11" t="s">
        <v>143</v>
      </c>
      <c r="AX240" s="11" t="s">
        <v>74</v>
      </c>
      <c r="AY240" s="220" t="s">
        <v>132</v>
      </c>
    </row>
    <row r="241" s="12" customFormat="1">
      <c r="B241" s="221"/>
      <c r="C241" s="222"/>
      <c r="D241" s="211" t="s">
        <v>141</v>
      </c>
      <c r="E241" s="223" t="s">
        <v>1</v>
      </c>
      <c r="F241" s="224" t="s">
        <v>146</v>
      </c>
      <c r="G241" s="222"/>
      <c r="H241" s="225">
        <v>50.090912500000002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141</v>
      </c>
      <c r="AU241" s="231" t="s">
        <v>80</v>
      </c>
      <c r="AV241" s="12" t="s">
        <v>138</v>
      </c>
      <c r="AW241" s="12" t="s">
        <v>143</v>
      </c>
      <c r="AX241" s="12" t="s">
        <v>21</v>
      </c>
      <c r="AY241" s="231" t="s">
        <v>132</v>
      </c>
    </row>
    <row r="242" s="1" customFormat="1" ht="22.5" customHeight="1">
      <c r="B242" s="36"/>
      <c r="C242" s="197" t="s">
        <v>309</v>
      </c>
      <c r="D242" s="197" t="s">
        <v>134</v>
      </c>
      <c r="E242" s="198" t="s">
        <v>310</v>
      </c>
      <c r="F242" s="199" t="s">
        <v>311</v>
      </c>
      <c r="G242" s="200" t="s">
        <v>137</v>
      </c>
      <c r="H242" s="201">
        <v>189.233</v>
      </c>
      <c r="I242" s="202"/>
      <c r="J242" s="201">
        <f>ROUND(I242*H242,3)</f>
        <v>0</v>
      </c>
      <c r="K242" s="199" t="s">
        <v>1</v>
      </c>
      <c r="L242" s="41"/>
      <c r="M242" s="203" t="s">
        <v>1</v>
      </c>
      <c r="N242" s="204" t="s">
        <v>48</v>
      </c>
      <c r="O242" s="77"/>
      <c r="P242" s="205">
        <f>O242*H242</f>
        <v>0</v>
      </c>
      <c r="Q242" s="205">
        <v>0.0030000000000000001</v>
      </c>
      <c r="R242" s="205">
        <f>Q242*H242</f>
        <v>0.56769900000000006</v>
      </c>
      <c r="S242" s="205">
        <v>0</v>
      </c>
      <c r="T242" s="206">
        <f>S242*H242</f>
        <v>0</v>
      </c>
      <c r="AR242" s="15" t="s">
        <v>138</v>
      </c>
      <c r="AT242" s="15" t="s">
        <v>134</v>
      </c>
      <c r="AU242" s="15" t="s">
        <v>80</v>
      </c>
      <c r="AY242" s="15" t="s">
        <v>132</v>
      </c>
      <c r="BE242" s="207">
        <f>IF(N242="základní",J242,0)</f>
        <v>0</v>
      </c>
      <c r="BF242" s="207">
        <f>IF(N242="snížená",J242,0)</f>
        <v>0</v>
      </c>
      <c r="BG242" s="207">
        <f>IF(N242="zákl. přenesená",J242,0)</f>
        <v>0</v>
      </c>
      <c r="BH242" s="207">
        <f>IF(N242="sníž. přenesená",J242,0)</f>
        <v>0</v>
      </c>
      <c r="BI242" s="207">
        <f>IF(N242="nulová",J242,0)</f>
        <v>0</v>
      </c>
      <c r="BJ242" s="15" t="s">
        <v>139</v>
      </c>
      <c r="BK242" s="208">
        <f>ROUND(I242*H242,3)</f>
        <v>0</v>
      </c>
      <c r="BL242" s="15" t="s">
        <v>138</v>
      </c>
      <c r="BM242" s="15" t="s">
        <v>312</v>
      </c>
    </row>
    <row r="243" s="11" customFormat="1">
      <c r="B243" s="209"/>
      <c r="C243" s="210"/>
      <c r="D243" s="211" t="s">
        <v>141</v>
      </c>
      <c r="E243" s="212" t="s">
        <v>1</v>
      </c>
      <c r="F243" s="213" t="s">
        <v>313</v>
      </c>
      <c r="G243" s="210"/>
      <c r="H243" s="214">
        <v>18.449999999999999</v>
      </c>
      <c r="I243" s="215"/>
      <c r="J243" s="210"/>
      <c r="K243" s="210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141</v>
      </c>
      <c r="AU243" s="220" t="s">
        <v>80</v>
      </c>
      <c r="AV243" s="11" t="s">
        <v>80</v>
      </c>
      <c r="AW243" s="11" t="s">
        <v>143</v>
      </c>
      <c r="AX243" s="11" t="s">
        <v>74</v>
      </c>
      <c r="AY243" s="220" t="s">
        <v>132</v>
      </c>
    </row>
    <row r="244" s="11" customFormat="1">
      <c r="B244" s="209"/>
      <c r="C244" s="210"/>
      <c r="D244" s="211" t="s">
        <v>141</v>
      </c>
      <c r="E244" s="212" t="s">
        <v>1</v>
      </c>
      <c r="F244" s="213" t="s">
        <v>314</v>
      </c>
      <c r="G244" s="210"/>
      <c r="H244" s="214">
        <v>5.7329999999999997</v>
      </c>
      <c r="I244" s="215"/>
      <c r="J244" s="210"/>
      <c r="K244" s="210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141</v>
      </c>
      <c r="AU244" s="220" t="s">
        <v>80</v>
      </c>
      <c r="AV244" s="11" t="s">
        <v>80</v>
      </c>
      <c r="AW244" s="11" t="s">
        <v>143</v>
      </c>
      <c r="AX244" s="11" t="s">
        <v>74</v>
      </c>
      <c r="AY244" s="220" t="s">
        <v>132</v>
      </c>
    </row>
    <row r="245" s="11" customFormat="1">
      <c r="B245" s="209"/>
      <c r="C245" s="210"/>
      <c r="D245" s="211" t="s">
        <v>141</v>
      </c>
      <c r="E245" s="212" t="s">
        <v>1</v>
      </c>
      <c r="F245" s="213" t="s">
        <v>315</v>
      </c>
      <c r="G245" s="210"/>
      <c r="H245" s="214">
        <v>3.0499999999999998</v>
      </c>
      <c r="I245" s="215"/>
      <c r="J245" s="210"/>
      <c r="K245" s="210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141</v>
      </c>
      <c r="AU245" s="220" t="s">
        <v>80</v>
      </c>
      <c r="AV245" s="11" t="s">
        <v>80</v>
      </c>
      <c r="AW245" s="11" t="s">
        <v>143</v>
      </c>
      <c r="AX245" s="11" t="s">
        <v>74</v>
      </c>
      <c r="AY245" s="220" t="s">
        <v>132</v>
      </c>
    </row>
    <row r="246" s="11" customFormat="1">
      <c r="B246" s="209"/>
      <c r="C246" s="210"/>
      <c r="D246" s="211" t="s">
        <v>141</v>
      </c>
      <c r="E246" s="212" t="s">
        <v>1</v>
      </c>
      <c r="F246" s="213" t="s">
        <v>316</v>
      </c>
      <c r="G246" s="210"/>
      <c r="H246" s="214">
        <v>61.600000000000001</v>
      </c>
      <c r="I246" s="215"/>
      <c r="J246" s="210"/>
      <c r="K246" s="210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141</v>
      </c>
      <c r="AU246" s="220" t="s">
        <v>80</v>
      </c>
      <c r="AV246" s="11" t="s">
        <v>80</v>
      </c>
      <c r="AW246" s="11" t="s">
        <v>143</v>
      </c>
      <c r="AX246" s="11" t="s">
        <v>74</v>
      </c>
      <c r="AY246" s="220" t="s">
        <v>132</v>
      </c>
    </row>
    <row r="247" s="11" customFormat="1">
      <c r="B247" s="209"/>
      <c r="C247" s="210"/>
      <c r="D247" s="211" t="s">
        <v>141</v>
      </c>
      <c r="E247" s="212" t="s">
        <v>1</v>
      </c>
      <c r="F247" s="213" t="s">
        <v>317</v>
      </c>
      <c r="G247" s="210"/>
      <c r="H247" s="214">
        <v>61.600000000000001</v>
      </c>
      <c r="I247" s="215"/>
      <c r="J247" s="210"/>
      <c r="K247" s="210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141</v>
      </c>
      <c r="AU247" s="220" t="s">
        <v>80</v>
      </c>
      <c r="AV247" s="11" t="s">
        <v>80</v>
      </c>
      <c r="AW247" s="11" t="s">
        <v>143</v>
      </c>
      <c r="AX247" s="11" t="s">
        <v>74</v>
      </c>
      <c r="AY247" s="220" t="s">
        <v>132</v>
      </c>
    </row>
    <row r="248" s="11" customFormat="1">
      <c r="B248" s="209"/>
      <c r="C248" s="210"/>
      <c r="D248" s="211" t="s">
        <v>141</v>
      </c>
      <c r="E248" s="212" t="s">
        <v>1</v>
      </c>
      <c r="F248" s="213" t="s">
        <v>318</v>
      </c>
      <c r="G248" s="210"/>
      <c r="H248" s="214">
        <v>11.550000000000001</v>
      </c>
      <c r="I248" s="215"/>
      <c r="J248" s="210"/>
      <c r="K248" s="210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141</v>
      </c>
      <c r="AU248" s="220" t="s">
        <v>80</v>
      </c>
      <c r="AV248" s="11" t="s">
        <v>80</v>
      </c>
      <c r="AW248" s="11" t="s">
        <v>143</v>
      </c>
      <c r="AX248" s="11" t="s">
        <v>74</v>
      </c>
      <c r="AY248" s="220" t="s">
        <v>132</v>
      </c>
    </row>
    <row r="249" s="11" customFormat="1">
      <c r="B249" s="209"/>
      <c r="C249" s="210"/>
      <c r="D249" s="211" t="s">
        <v>141</v>
      </c>
      <c r="E249" s="212" t="s">
        <v>1</v>
      </c>
      <c r="F249" s="213" t="s">
        <v>319</v>
      </c>
      <c r="G249" s="210"/>
      <c r="H249" s="214">
        <v>8.6999999999999993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141</v>
      </c>
      <c r="AU249" s="220" t="s">
        <v>80</v>
      </c>
      <c r="AV249" s="11" t="s">
        <v>80</v>
      </c>
      <c r="AW249" s="11" t="s">
        <v>143</v>
      </c>
      <c r="AX249" s="11" t="s">
        <v>74</v>
      </c>
      <c r="AY249" s="220" t="s">
        <v>132</v>
      </c>
    </row>
    <row r="250" s="11" customFormat="1">
      <c r="B250" s="209"/>
      <c r="C250" s="210"/>
      <c r="D250" s="211" t="s">
        <v>141</v>
      </c>
      <c r="E250" s="212" t="s">
        <v>1</v>
      </c>
      <c r="F250" s="213" t="s">
        <v>320</v>
      </c>
      <c r="G250" s="210"/>
      <c r="H250" s="214">
        <v>10.15</v>
      </c>
      <c r="I250" s="215"/>
      <c r="J250" s="210"/>
      <c r="K250" s="210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141</v>
      </c>
      <c r="AU250" s="220" t="s">
        <v>80</v>
      </c>
      <c r="AV250" s="11" t="s">
        <v>80</v>
      </c>
      <c r="AW250" s="11" t="s">
        <v>143</v>
      </c>
      <c r="AX250" s="11" t="s">
        <v>74</v>
      </c>
      <c r="AY250" s="220" t="s">
        <v>132</v>
      </c>
    </row>
    <row r="251" s="11" customFormat="1">
      <c r="B251" s="209"/>
      <c r="C251" s="210"/>
      <c r="D251" s="211" t="s">
        <v>141</v>
      </c>
      <c r="E251" s="212" t="s">
        <v>1</v>
      </c>
      <c r="F251" s="213" t="s">
        <v>321</v>
      </c>
      <c r="G251" s="210"/>
      <c r="H251" s="214">
        <v>1.5249999999999999</v>
      </c>
      <c r="I251" s="215"/>
      <c r="J251" s="210"/>
      <c r="K251" s="210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141</v>
      </c>
      <c r="AU251" s="220" t="s">
        <v>80</v>
      </c>
      <c r="AV251" s="11" t="s">
        <v>80</v>
      </c>
      <c r="AW251" s="11" t="s">
        <v>143</v>
      </c>
      <c r="AX251" s="11" t="s">
        <v>74</v>
      </c>
      <c r="AY251" s="220" t="s">
        <v>132</v>
      </c>
    </row>
    <row r="252" s="11" customFormat="1">
      <c r="B252" s="209"/>
      <c r="C252" s="210"/>
      <c r="D252" s="211" t="s">
        <v>141</v>
      </c>
      <c r="E252" s="212" t="s">
        <v>1</v>
      </c>
      <c r="F252" s="213" t="s">
        <v>322</v>
      </c>
      <c r="G252" s="210"/>
      <c r="H252" s="214">
        <v>1.5249999999999999</v>
      </c>
      <c r="I252" s="215"/>
      <c r="J252" s="210"/>
      <c r="K252" s="210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141</v>
      </c>
      <c r="AU252" s="220" t="s">
        <v>80</v>
      </c>
      <c r="AV252" s="11" t="s">
        <v>80</v>
      </c>
      <c r="AW252" s="11" t="s">
        <v>143</v>
      </c>
      <c r="AX252" s="11" t="s">
        <v>74</v>
      </c>
      <c r="AY252" s="220" t="s">
        <v>132</v>
      </c>
    </row>
    <row r="253" s="11" customFormat="1">
      <c r="B253" s="209"/>
      <c r="C253" s="210"/>
      <c r="D253" s="211" t="s">
        <v>141</v>
      </c>
      <c r="E253" s="212" t="s">
        <v>1</v>
      </c>
      <c r="F253" s="213" t="s">
        <v>323</v>
      </c>
      <c r="G253" s="210"/>
      <c r="H253" s="214">
        <v>1.75</v>
      </c>
      <c r="I253" s="215"/>
      <c r="J253" s="210"/>
      <c r="K253" s="210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141</v>
      </c>
      <c r="AU253" s="220" t="s">
        <v>80</v>
      </c>
      <c r="AV253" s="11" t="s">
        <v>80</v>
      </c>
      <c r="AW253" s="11" t="s">
        <v>143</v>
      </c>
      <c r="AX253" s="11" t="s">
        <v>74</v>
      </c>
      <c r="AY253" s="220" t="s">
        <v>132</v>
      </c>
    </row>
    <row r="254" s="11" customFormat="1">
      <c r="B254" s="209"/>
      <c r="C254" s="210"/>
      <c r="D254" s="211" t="s">
        <v>141</v>
      </c>
      <c r="E254" s="212" t="s">
        <v>1</v>
      </c>
      <c r="F254" s="213" t="s">
        <v>324</v>
      </c>
      <c r="G254" s="210"/>
      <c r="H254" s="214">
        <v>3.6000000000000001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141</v>
      </c>
      <c r="AU254" s="220" t="s">
        <v>80</v>
      </c>
      <c r="AV254" s="11" t="s">
        <v>80</v>
      </c>
      <c r="AW254" s="11" t="s">
        <v>143</v>
      </c>
      <c r="AX254" s="11" t="s">
        <v>74</v>
      </c>
      <c r="AY254" s="220" t="s">
        <v>132</v>
      </c>
    </row>
    <row r="255" s="12" customFormat="1">
      <c r="B255" s="221"/>
      <c r="C255" s="222"/>
      <c r="D255" s="211" t="s">
        <v>141</v>
      </c>
      <c r="E255" s="223" t="s">
        <v>1</v>
      </c>
      <c r="F255" s="224" t="s">
        <v>146</v>
      </c>
      <c r="G255" s="222"/>
      <c r="H255" s="225">
        <v>189.233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141</v>
      </c>
      <c r="AU255" s="231" t="s">
        <v>80</v>
      </c>
      <c r="AV255" s="12" t="s">
        <v>138</v>
      </c>
      <c r="AW255" s="12" t="s">
        <v>143</v>
      </c>
      <c r="AX255" s="12" t="s">
        <v>21</v>
      </c>
      <c r="AY255" s="231" t="s">
        <v>132</v>
      </c>
    </row>
    <row r="256" s="1" customFormat="1" ht="16.5" customHeight="1">
      <c r="B256" s="36"/>
      <c r="C256" s="197" t="s">
        <v>325</v>
      </c>
      <c r="D256" s="197" t="s">
        <v>134</v>
      </c>
      <c r="E256" s="198" t="s">
        <v>326</v>
      </c>
      <c r="F256" s="199" t="s">
        <v>327</v>
      </c>
      <c r="G256" s="200" t="s">
        <v>137</v>
      </c>
      <c r="H256" s="201">
        <v>1.8600000000000001</v>
      </c>
      <c r="I256" s="202"/>
      <c r="J256" s="201">
        <f>ROUND(I256*H256,3)</f>
        <v>0</v>
      </c>
      <c r="K256" s="199" t="s">
        <v>1</v>
      </c>
      <c r="L256" s="41"/>
      <c r="M256" s="203" t="s">
        <v>1</v>
      </c>
      <c r="N256" s="204" t="s">
        <v>48</v>
      </c>
      <c r="O256" s="77"/>
      <c r="P256" s="205">
        <f>O256*H256</f>
        <v>0</v>
      </c>
      <c r="Q256" s="205">
        <v>0.018380000000000001</v>
      </c>
      <c r="R256" s="205">
        <f>Q256*H256</f>
        <v>0.034186800000000003</v>
      </c>
      <c r="S256" s="205">
        <v>0</v>
      </c>
      <c r="T256" s="206">
        <f>S256*H256</f>
        <v>0</v>
      </c>
      <c r="AR256" s="15" t="s">
        <v>138</v>
      </c>
      <c r="AT256" s="15" t="s">
        <v>134</v>
      </c>
      <c r="AU256" s="15" t="s">
        <v>80</v>
      </c>
      <c r="AY256" s="15" t="s">
        <v>132</v>
      </c>
      <c r="BE256" s="207">
        <f>IF(N256="základní",J256,0)</f>
        <v>0</v>
      </c>
      <c r="BF256" s="207">
        <f>IF(N256="snížená",J256,0)</f>
        <v>0</v>
      </c>
      <c r="BG256" s="207">
        <f>IF(N256="zákl. přenesená",J256,0)</f>
        <v>0</v>
      </c>
      <c r="BH256" s="207">
        <f>IF(N256="sníž. přenesená",J256,0)</f>
        <v>0</v>
      </c>
      <c r="BI256" s="207">
        <f>IF(N256="nulová",J256,0)</f>
        <v>0</v>
      </c>
      <c r="BJ256" s="15" t="s">
        <v>139</v>
      </c>
      <c r="BK256" s="208">
        <f>ROUND(I256*H256,3)</f>
        <v>0</v>
      </c>
      <c r="BL256" s="15" t="s">
        <v>138</v>
      </c>
      <c r="BM256" s="15" t="s">
        <v>328</v>
      </c>
    </row>
    <row r="257" s="11" customFormat="1">
      <c r="B257" s="209"/>
      <c r="C257" s="210"/>
      <c r="D257" s="211" t="s">
        <v>141</v>
      </c>
      <c r="E257" s="212" t="s">
        <v>1</v>
      </c>
      <c r="F257" s="213" t="s">
        <v>329</v>
      </c>
      <c r="G257" s="210"/>
      <c r="H257" s="214">
        <v>1.8600000000000001</v>
      </c>
      <c r="I257" s="215"/>
      <c r="J257" s="210"/>
      <c r="K257" s="210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141</v>
      </c>
      <c r="AU257" s="220" t="s">
        <v>80</v>
      </c>
      <c r="AV257" s="11" t="s">
        <v>80</v>
      </c>
      <c r="AW257" s="11" t="s">
        <v>143</v>
      </c>
      <c r="AX257" s="11" t="s">
        <v>74</v>
      </c>
      <c r="AY257" s="220" t="s">
        <v>132</v>
      </c>
    </row>
    <row r="258" s="12" customFormat="1">
      <c r="B258" s="221"/>
      <c r="C258" s="222"/>
      <c r="D258" s="211" t="s">
        <v>141</v>
      </c>
      <c r="E258" s="223" t="s">
        <v>1</v>
      </c>
      <c r="F258" s="224" t="s">
        <v>146</v>
      </c>
      <c r="G258" s="222"/>
      <c r="H258" s="225">
        <v>1.8600000000000001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141</v>
      </c>
      <c r="AU258" s="231" t="s">
        <v>80</v>
      </c>
      <c r="AV258" s="12" t="s">
        <v>138</v>
      </c>
      <c r="AW258" s="12" t="s">
        <v>143</v>
      </c>
      <c r="AX258" s="12" t="s">
        <v>21</v>
      </c>
      <c r="AY258" s="231" t="s">
        <v>132</v>
      </c>
    </row>
    <row r="259" s="1" customFormat="1" ht="16.5" customHeight="1">
      <c r="B259" s="36"/>
      <c r="C259" s="197" t="s">
        <v>330</v>
      </c>
      <c r="D259" s="197" t="s">
        <v>134</v>
      </c>
      <c r="E259" s="198" t="s">
        <v>331</v>
      </c>
      <c r="F259" s="199" t="s">
        <v>332</v>
      </c>
      <c r="G259" s="200" t="s">
        <v>137</v>
      </c>
      <c r="H259" s="201">
        <v>174.946</v>
      </c>
      <c r="I259" s="202"/>
      <c r="J259" s="201">
        <f>ROUND(I259*H259,3)</f>
        <v>0</v>
      </c>
      <c r="K259" s="199" t="s">
        <v>1</v>
      </c>
      <c r="L259" s="41"/>
      <c r="M259" s="203" t="s">
        <v>1</v>
      </c>
      <c r="N259" s="204" t="s">
        <v>48</v>
      </c>
      <c r="O259" s="77"/>
      <c r="P259" s="205">
        <f>O259*H259</f>
        <v>0</v>
      </c>
      <c r="Q259" s="205">
        <v>0.033579999999999999</v>
      </c>
      <c r="R259" s="205">
        <f>Q259*H259</f>
        <v>5.8746866799999999</v>
      </c>
      <c r="S259" s="205">
        <v>0</v>
      </c>
      <c r="T259" s="206">
        <f>S259*H259</f>
        <v>0</v>
      </c>
      <c r="AR259" s="15" t="s">
        <v>138</v>
      </c>
      <c r="AT259" s="15" t="s">
        <v>134</v>
      </c>
      <c r="AU259" s="15" t="s">
        <v>80</v>
      </c>
      <c r="AY259" s="15" t="s">
        <v>132</v>
      </c>
      <c r="BE259" s="207">
        <f>IF(N259="základní",J259,0)</f>
        <v>0</v>
      </c>
      <c r="BF259" s="207">
        <f>IF(N259="snížená",J259,0)</f>
        <v>0</v>
      </c>
      <c r="BG259" s="207">
        <f>IF(N259="zákl. přenesená",J259,0)</f>
        <v>0</v>
      </c>
      <c r="BH259" s="207">
        <f>IF(N259="sníž. přenesená",J259,0)</f>
        <v>0</v>
      </c>
      <c r="BI259" s="207">
        <f>IF(N259="nulová",J259,0)</f>
        <v>0</v>
      </c>
      <c r="BJ259" s="15" t="s">
        <v>139</v>
      </c>
      <c r="BK259" s="208">
        <f>ROUND(I259*H259,3)</f>
        <v>0</v>
      </c>
      <c r="BL259" s="15" t="s">
        <v>138</v>
      </c>
      <c r="BM259" s="15" t="s">
        <v>333</v>
      </c>
    </row>
    <row r="260" s="11" customFormat="1">
      <c r="B260" s="209"/>
      <c r="C260" s="210"/>
      <c r="D260" s="211" t="s">
        <v>141</v>
      </c>
      <c r="E260" s="212" t="s">
        <v>1</v>
      </c>
      <c r="F260" s="213" t="s">
        <v>334</v>
      </c>
      <c r="G260" s="210"/>
      <c r="H260" s="214">
        <v>16.199999999999999</v>
      </c>
      <c r="I260" s="215"/>
      <c r="J260" s="210"/>
      <c r="K260" s="210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141</v>
      </c>
      <c r="AU260" s="220" t="s">
        <v>80</v>
      </c>
      <c r="AV260" s="11" t="s">
        <v>80</v>
      </c>
      <c r="AW260" s="11" t="s">
        <v>143</v>
      </c>
      <c r="AX260" s="11" t="s">
        <v>74</v>
      </c>
      <c r="AY260" s="220" t="s">
        <v>132</v>
      </c>
    </row>
    <row r="261" s="11" customFormat="1">
      <c r="B261" s="209"/>
      <c r="C261" s="210"/>
      <c r="D261" s="211" t="s">
        <v>141</v>
      </c>
      <c r="E261" s="212" t="s">
        <v>1</v>
      </c>
      <c r="F261" s="213" t="s">
        <v>335</v>
      </c>
      <c r="G261" s="210"/>
      <c r="H261" s="214">
        <v>4.9455</v>
      </c>
      <c r="I261" s="215"/>
      <c r="J261" s="210"/>
      <c r="K261" s="210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141</v>
      </c>
      <c r="AU261" s="220" t="s">
        <v>80</v>
      </c>
      <c r="AV261" s="11" t="s">
        <v>80</v>
      </c>
      <c r="AW261" s="11" t="s">
        <v>143</v>
      </c>
      <c r="AX261" s="11" t="s">
        <v>74</v>
      </c>
      <c r="AY261" s="220" t="s">
        <v>132</v>
      </c>
    </row>
    <row r="262" s="11" customFormat="1">
      <c r="B262" s="209"/>
      <c r="C262" s="210"/>
      <c r="D262" s="211" t="s">
        <v>141</v>
      </c>
      <c r="E262" s="212" t="s">
        <v>1</v>
      </c>
      <c r="F262" s="213" t="s">
        <v>336</v>
      </c>
      <c r="G262" s="210"/>
      <c r="H262" s="214">
        <v>2.7999999999999998</v>
      </c>
      <c r="I262" s="215"/>
      <c r="J262" s="210"/>
      <c r="K262" s="210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141</v>
      </c>
      <c r="AU262" s="220" t="s">
        <v>80</v>
      </c>
      <c r="AV262" s="11" t="s">
        <v>80</v>
      </c>
      <c r="AW262" s="11" t="s">
        <v>143</v>
      </c>
      <c r="AX262" s="11" t="s">
        <v>74</v>
      </c>
      <c r="AY262" s="220" t="s">
        <v>132</v>
      </c>
    </row>
    <row r="263" s="11" customFormat="1">
      <c r="B263" s="209"/>
      <c r="C263" s="210"/>
      <c r="D263" s="211" t="s">
        <v>141</v>
      </c>
      <c r="E263" s="212" t="s">
        <v>1</v>
      </c>
      <c r="F263" s="213" t="s">
        <v>337</v>
      </c>
      <c r="G263" s="210"/>
      <c r="H263" s="214">
        <v>57.600000000000001</v>
      </c>
      <c r="I263" s="215"/>
      <c r="J263" s="210"/>
      <c r="K263" s="210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141</v>
      </c>
      <c r="AU263" s="220" t="s">
        <v>80</v>
      </c>
      <c r="AV263" s="11" t="s">
        <v>80</v>
      </c>
      <c r="AW263" s="11" t="s">
        <v>143</v>
      </c>
      <c r="AX263" s="11" t="s">
        <v>74</v>
      </c>
      <c r="AY263" s="220" t="s">
        <v>132</v>
      </c>
    </row>
    <row r="264" s="11" customFormat="1">
      <c r="B264" s="209"/>
      <c r="C264" s="210"/>
      <c r="D264" s="211" t="s">
        <v>141</v>
      </c>
      <c r="E264" s="212" t="s">
        <v>1</v>
      </c>
      <c r="F264" s="213" t="s">
        <v>338</v>
      </c>
      <c r="G264" s="210"/>
      <c r="H264" s="214">
        <v>57.600000000000001</v>
      </c>
      <c r="I264" s="215"/>
      <c r="J264" s="210"/>
      <c r="K264" s="210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141</v>
      </c>
      <c r="AU264" s="220" t="s">
        <v>80</v>
      </c>
      <c r="AV264" s="11" t="s">
        <v>80</v>
      </c>
      <c r="AW264" s="11" t="s">
        <v>143</v>
      </c>
      <c r="AX264" s="11" t="s">
        <v>74</v>
      </c>
      <c r="AY264" s="220" t="s">
        <v>132</v>
      </c>
    </row>
    <row r="265" s="11" customFormat="1">
      <c r="B265" s="209"/>
      <c r="C265" s="210"/>
      <c r="D265" s="211" t="s">
        <v>141</v>
      </c>
      <c r="E265" s="212" t="s">
        <v>1</v>
      </c>
      <c r="F265" s="213" t="s">
        <v>339</v>
      </c>
      <c r="G265" s="210"/>
      <c r="H265" s="214">
        <v>10.800000000000001</v>
      </c>
      <c r="I265" s="215"/>
      <c r="J265" s="210"/>
      <c r="K265" s="210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141</v>
      </c>
      <c r="AU265" s="220" t="s">
        <v>80</v>
      </c>
      <c r="AV265" s="11" t="s">
        <v>80</v>
      </c>
      <c r="AW265" s="11" t="s">
        <v>143</v>
      </c>
      <c r="AX265" s="11" t="s">
        <v>74</v>
      </c>
      <c r="AY265" s="220" t="s">
        <v>132</v>
      </c>
    </row>
    <row r="266" s="11" customFormat="1">
      <c r="B266" s="209"/>
      <c r="C266" s="210"/>
      <c r="D266" s="211" t="s">
        <v>141</v>
      </c>
      <c r="E266" s="212" t="s">
        <v>1</v>
      </c>
      <c r="F266" s="213" t="s">
        <v>340</v>
      </c>
      <c r="G266" s="210"/>
      <c r="H266" s="214">
        <v>7.9500000000000002</v>
      </c>
      <c r="I266" s="215"/>
      <c r="J266" s="210"/>
      <c r="K266" s="210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141</v>
      </c>
      <c r="AU266" s="220" t="s">
        <v>80</v>
      </c>
      <c r="AV266" s="11" t="s">
        <v>80</v>
      </c>
      <c r="AW266" s="11" t="s">
        <v>143</v>
      </c>
      <c r="AX266" s="11" t="s">
        <v>74</v>
      </c>
      <c r="AY266" s="220" t="s">
        <v>132</v>
      </c>
    </row>
    <row r="267" s="11" customFormat="1">
      <c r="B267" s="209"/>
      <c r="C267" s="210"/>
      <c r="D267" s="211" t="s">
        <v>141</v>
      </c>
      <c r="E267" s="212" t="s">
        <v>1</v>
      </c>
      <c r="F267" s="213" t="s">
        <v>341</v>
      </c>
      <c r="G267" s="210"/>
      <c r="H267" s="214">
        <v>9.2750000000000004</v>
      </c>
      <c r="I267" s="215"/>
      <c r="J267" s="210"/>
      <c r="K267" s="210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141</v>
      </c>
      <c r="AU267" s="220" t="s">
        <v>80</v>
      </c>
      <c r="AV267" s="11" t="s">
        <v>80</v>
      </c>
      <c r="AW267" s="11" t="s">
        <v>143</v>
      </c>
      <c r="AX267" s="11" t="s">
        <v>74</v>
      </c>
      <c r="AY267" s="220" t="s">
        <v>132</v>
      </c>
    </row>
    <row r="268" s="11" customFormat="1">
      <c r="B268" s="209"/>
      <c r="C268" s="210"/>
      <c r="D268" s="211" t="s">
        <v>141</v>
      </c>
      <c r="E268" s="212" t="s">
        <v>1</v>
      </c>
      <c r="F268" s="213" t="s">
        <v>342</v>
      </c>
      <c r="G268" s="210"/>
      <c r="H268" s="214">
        <v>1.3999999999999999</v>
      </c>
      <c r="I268" s="215"/>
      <c r="J268" s="210"/>
      <c r="K268" s="210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141</v>
      </c>
      <c r="AU268" s="220" t="s">
        <v>80</v>
      </c>
      <c r="AV268" s="11" t="s">
        <v>80</v>
      </c>
      <c r="AW268" s="11" t="s">
        <v>143</v>
      </c>
      <c r="AX268" s="11" t="s">
        <v>74</v>
      </c>
      <c r="AY268" s="220" t="s">
        <v>132</v>
      </c>
    </row>
    <row r="269" s="11" customFormat="1">
      <c r="B269" s="209"/>
      <c r="C269" s="210"/>
      <c r="D269" s="211" t="s">
        <v>141</v>
      </c>
      <c r="E269" s="212" t="s">
        <v>1</v>
      </c>
      <c r="F269" s="213" t="s">
        <v>343</v>
      </c>
      <c r="G269" s="210"/>
      <c r="H269" s="214">
        <v>1.3999999999999999</v>
      </c>
      <c r="I269" s="215"/>
      <c r="J269" s="210"/>
      <c r="K269" s="210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141</v>
      </c>
      <c r="AU269" s="220" t="s">
        <v>80</v>
      </c>
      <c r="AV269" s="11" t="s">
        <v>80</v>
      </c>
      <c r="AW269" s="11" t="s">
        <v>143</v>
      </c>
      <c r="AX269" s="11" t="s">
        <v>74</v>
      </c>
      <c r="AY269" s="220" t="s">
        <v>132</v>
      </c>
    </row>
    <row r="270" s="11" customFormat="1">
      <c r="B270" s="209"/>
      <c r="C270" s="210"/>
      <c r="D270" s="211" t="s">
        <v>141</v>
      </c>
      <c r="E270" s="212" t="s">
        <v>1</v>
      </c>
      <c r="F270" s="213" t="s">
        <v>344</v>
      </c>
      <c r="G270" s="210"/>
      <c r="H270" s="214">
        <v>1.625</v>
      </c>
      <c r="I270" s="215"/>
      <c r="J270" s="210"/>
      <c r="K270" s="210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141</v>
      </c>
      <c r="AU270" s="220" t="s">
        <v>80</v>
      </c>
      <c r="AV270" s="11" t="s">
        <v>80</v>
      </c>
      <c r="AW270" s="11" t="s">
        <v>143</v>
      </c>
      <c r="AX270" s="11" t="s">
        <v>74</v>
      </c>
      <c r="AY270" s="220" t="s">
        <v>132</v>
      </c>
    </row>
    <row r="271" s="11" customFormat="1">
      <c r="B271" s="209"/>
      <c r="C271" s="210"/>
      <c r="D271" s="211" t="s">
        <v>141</v>
      </c>
      <c r="E271" s="212" t="s">
        <v>1</v>
      </c>
      <c r="F271" s="213" t="s">
        <v>345</v>
      </c>
      <c r="G271" s="210"/>
      <c r="H271" s="214">
        <v>3.3500000000000001</v>
      </c>
      <c r="I271" s="215"/>
      <c r="J271" s="210"/>
      <c r="K271" s="210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141</v>
      </c>
      <c r="AU271" s="220" t="s">
        <v>80</v>
      </c>
      <c r="AV271" s="11" t="s">
        <v>80</v>
      </c>
      <c r="AW271" s="11" t="s">
        <v>143</v>
      </c>
      <c r="AX271" s="11" t="s">
        <v>74</v>
      </c>
      <c r="AY271" s="220" t="s">
        <v>132</v>
      </c>
    </row>
    <row r="272" s="12" customFormat="1">
      <c r="B272" s="221"/>
      <c r="C272" s="222"/>
      <c r="D272" s="211" t="s">
        <v>141</v>
      </c>
      <c r="E272" s="223" t="s">
        <v>1</v>
      </c>
      <c r="F272" s="224" t="s">
        <v>146</v>
      </c>
      <c r="G272" s="222"/>
      <c r="H272" s="225">
        <v>174.94550000000001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141</v>
      </c>
      <c r="AU272" s="231" t="s">
        <v>80</v>
      </c>
      <c r="AV272" s="12" t="s">
        <v>138</v>
      </c>
      <c r="AW272" s="12" t="s">
        <v>143</v>
      </c>
      <c r="AX272" s="12" t="s">
        <v>21</v>
      </c>
      <c r="AY272" s="231" t="s">
        <v>132</v>
      </c>
    </row>
    <row r="273" s="1" customFormat="1" ht="16.5" customHeight="1">
      <c r="B273" s="36"/>
      <c r="C273" s="197" t="s">
        <v>346</v>
      </c>
      <c r="D273" s="197" t="s">
        <v>134</v>
      </c>
      <c r="E273" s="198" t="s">
        <v>347</v>
      </c>
      <c r="F273" s="199" t="s">
        <v>348</v>
      </c>
      <c r="G273" s="200" t="s">
        <v>137</v>
      </c>
      <c r="H273" s="201">
        <v>409.13099999999997</v>
      </c>
      <c r="I273" s="202"/>
      <c r="J273" s="201">
        <f>ROUND(I273*H273,3)</f>
        <v>0</v>
      </c>
      <c r="K273" s="199" t="s">
        <v>1</v>
      </c>
      <c r="L273" s="41"/>
      <c r="M273" s="203" t="s">
        <v>1</v>
      </c>
      <c r="N273" s="204" t="s">
        <v>48</v>
      </c>
      <c r="O273" s="77"/>
      <c r="P273" s="205">
        <f>O273*H273</f>
        <v>0</v>
      </c>
      <c r="Q273" s="205">
        <v>0.00024000000000000001</v>
      </c>
      <c r="R273" s="205">
        <f>Q273*H273</f>
        <v>0.098191439999999991</v>
      </c>
      <c r="S273" s="205">
        <v>0</v>
      </c>
      <c r="T273" s="206">
        <f>S273*H273</f>
        <v>0</v>
      </c>
      <c r="AR273" s="15" t="s">
        <v>138</v>
      </c>
      <c r="AT273" s="15" t="s">
        <v>134</v>
      </c>
      <c r="AU273" s="15" t="s">
        <v>80</v>
      </c>
      <c r="AY273" s="15" t="s">
        <v>132</v>
      </c>
      <c r="BE273" s="207">
        <f>IF(N273="základní",J273,0)</f>
        <v>0</v>
      </c>
      <c r="BF273" s="207">
        <f>IF(N273="snížená",J273,0)</f>
        <v>0</v>
      </c>
      <c r="BG273" s="207">
        <f>IF(N273="zákl. přenesená",J273,0)</f>
        <v>0</v>
      </c>
      <c r="BH273" s="207">
        <f>IF(N273="sníž. přenesená",J273,0)</f>
        <v>0</v>
      </c>
      <c r="BI273" s="207">
        <f>IF(N273="nulová",J273,0)</f>
        <v>0</v>
      </c>
      <c r="BJ273" s="15" t="s">
        <v>139</v>
      </c>
      <c r="BK273" s="208">
        <f>ROUND(I273*H273,3)</f>
        <v>0</v>
      </c>
      <c r="BL273" s="15" t="s">
        <v>138</v>
      </c>
      <c r="BM273" s="15" t="s">
        <v>349</v>
      </c>
    </row>
    <row r="274" s="11" customFormat="1">
      <c r="B274" s="209"/>
      <c r="C274" s="210"/>
      <c r="D274" s="211" t="s">
        <v>141</v>
      </c>
      <c r="E274" s="212" t="s">
        <v>1</v>
      </c>
      <c r="F274" s="213" t="s">
        <v>350</v>
      </c>
      <c r="G274" s="210"/>
      <c r="H274" s="214">
        <v>25.920000000000002</v>
      </c>
      <c r="I274" s="215"/>
      <c r="J274" s="210"/>
      <c r="K274" s="210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141</v>
      </c>
      <c r="AU274" s="220" t="s">
        <v>80</v>
      </c>
      <c r="AV274" s="11" t="s">
        <v>80</v>
      </c>
      <c r="AW274" s="11" t="s">
        <v>143</v>
      </c>
      <c r="AX274" s="11" t="s">
        <v>74</v>
      </c>
      <c r="AY274" s="220" t="s">
        <v>132</v>
      </c>
    </row>
    <row r="275" s="11" customFormat="1">
      <c r="B275" s="209"/>
      <c r="C275" s="210"/>
      <c r="D275" s="211" t="s">
        <v>141</v>
      </c>
      <c r="E275" s="212" t="s">
        <v>1</v>
      </c>
      <c r="F275" s="213" t="s">
        <v>351</v>
      </c>
      <c r="G275" s="210"/>
      <c r="H275" s="214">
        <v>4.4509499999999997</v>
      </c>
      <c r="I275" s="215"/>
      <c r="J275" s="210"/>
      <c r="K275" s="210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141</v>
      </c>
      <c r="AU275" s="220" t="s">
        <v>80</v>
      </c>
      <c r="AV275" s="11" t="s">
        <v>80</v>
      </c>
      <c r="AW275" s="11" t="s">
        <v>143</v>
      </c>
      <c r="AX275" s="11" t="s">
        <v>74</v>
      </c>
      <c r="AY275" s="220" t="s">
        <v>132</v>
      </c>
    </row>
    <row r="276" s="11" customFormat="1">
      <c r="B276" s="209"/>
      <c r="C276" s="210"/>
      <c r="D276" s="211" t="s">
        <v>141</v>
      </c>
      <c r="E276" s="212" t="s">
        <v>1</v>
      </c>
      <c r="F276" s="213" t="s">
        <v>352</v>
      </c>
      <c r="G276" s="210"/>
      <c r="H276" s="214">
        <v>7.6799999999999997</v>
      </c>
      <c r="I276" s="215"/>
      <c r="J276" s="210"/>
      <c r="K276" s="210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141</v>
      </c>
      <c r="AU276" s="220" t="s">
        <v>80</v>
      </c>
      <c r="AV276" s="11" t="s">
        <v>80</v>
      </c>
      <c r="AW276" s="11" t="s">
        <v>143</v>
      </c>
      <c r="AX276" s="11" t="s">
        <v>74</v>
      </c>
      <c r="AY276" s="220" t="s">
        <v>132</v>
      </c>
    </row>
    <row r="277" s="11" customFormat="1">
      <c r="B277" s="209"/>
      <c r="C277" s="210"/>
      <c r="D277" s="211" t="s">
        <v>141</v>
      </c>
      <c r="E277" s="212" t="s">
        <v>1</v>
      </c>
      <c r="F277" s="213" t="s">
        <v>353</v>
      </c>
      <c r="G277" s="210"/>
      <c r="H277" s="214">
        <v>143.36000000000001</v>
      </c>
      <c r="I277" s="215"/>
      <c r="J277" s="210"/>
      <c r="K277" s="210"/>
      <c r="L277" s="216"/>
      <c r="M277" s="217"/>
      <c r="N277" s="218"/>
      <c r="O277" s="218"/>
      <c r="P277" s="218"/>
      <c r="Q277" s="218"/>
      <c r="R277" s="218"/>
      <c r="S277" s="218"/>
      <c r="T277" s="219"/>
      <c r="AT277" s="220" t="s">
        <v>141</v>
      </c>
      <c r="AU277" s="220" t="s">
        <v>80</v>
      </c>
      <c r="AV277" s="11" t="s">
        <v>80</v>
      </c>
      <c r="AW277" s="11" t="s">
        <v>143</v>
      </c>
      <c r="AX277" s="11" t="s">
        <v>74</v>
      </c>
      <c r="AY277" s="220" t="s">
        <v>132</v>
      </c>
    </row>
    <row r="278" s="11" customFormat="1">
      <c r="B278" s="209"/>
      <c r="C278" s="210"/>
      <c r="D278" s="211" t="s">
        <v>141</v>
      </c>
      <c r="E278" s="212" t="s">
        <v>1</v>
      </c>
      <c r="F278" s="213" t="s">
        <v>354</v>
      </c>
      <c r="G278" s="210"/>
      <c r="H278" s="214">
        <v>143.36000000000001</v>
      </c>
      <c r="I278" s="215"/>
      <c r="J278" s="210"/>
      <c r="K278" s="210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141</v>
      </c>
      <c r="AU278" s="220" t="s">
        <v>80</v>
      </c>
      <c r="AV278" s="11" t="s">
        <v>80</v>
      </c>
      <c r="AW278" s="11" t="s">
        <v>143</v>
      </c>
      <c r="AX278" s="11" t="s">
        <v>74</v>
      </c>
      <c r="AY278" s="220" t="s">
        <v>132</v>
      </c>
    </row>
    <row r="279" s="11" customFormat="1">
      <c r="B279" s="209"/>
      <c r="C279" s="210"/>
      <c r="D279" s="211" t="s">
        <v>141</v>
      </c>
      <c r="E279" s="212" t="s">
        <v>1</v>
      </c>
      <c r="F279" s="213" t="s">
        <v>355</v>
      </c>
      <c r="G279" s="210"/>
      <c r="H279" s="214">
        <v>34.560000000000002</v>
      </c>
      <c r="I279" s="215"/>
      <c r="J279" s="210"/>
      <c r="K279" s="210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141</v>
      </c>
      <c r="AU279" s="220" t="s">
        <v>80</v>
      </c>
      <c r="AV279" s="11" t="s">
        <v>80</v>
      </c>
      <c r="AW279" s="11" t="s">
        <v>143</v>
      </c>
      <c r="AX279" s="11" t="s">
        <v>74</v>
      </c>
      <c r="AY279" s="220" t="s">
        <v>132</v>
      </c>
    </row>
    <row r="280" s="11" customFormat="1">
      <c r="B280" s="209"/>
      <c r="C280" s="210"/>
      <c r="D280" s="211" t="s">
        <v>141</v>
      </c>
      <c r="E280" s="212" t="s">
        <v>1</v>
      </c>
      <c r="F280" s="213" t="s">
        <v>356</v>
      </c>
      <c r="G280" s="210"/>
      <c r="H280" s="214">
        <v>13.859999999999999</v>
      </c>
      <c r="I280" s="215"/>
      <c r="J280" s="210"/>
      <c r="K280" s="210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141</v>
      </c>
      <c r="AU280" s="220" t="s">
        <v>80</v>
      </c>
      <c r="AV280" s="11" t="s">
        <v>80</v>
      </c>
      <c r="AW280" s="11" t="s">
        <v>143</v>
      </c>
      <c r="AX280" s="11" t="s">
        <v>74</v>
      </c>
      <c r="AY280" s="220" t="s">
        <v>132</v>
      </c>
    </row>
    <row r="281" s="11" customFormat="1">
      <c r="B281" s="209"/>
      <c r="C281" s="210"/>
      <c r="D281" s="211" t="s">
        <v>141</v>
      </c>
      <c r="E281" s="212" t="s">
        <v>1</v>
      </c>
      <c r="F281" s="213" t="s">
        <v>357</v>
      </c>
      <c r="G281" s="210"/>
      <c r="H281" s="214">
        <v>16.170000000000002</v>
      </c>
      <c r="I281" s="215"/>
      <c r="J281" s="210"/>
      <c r="K281" s="210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141</v>
      </c>
      <c r="AU281" s="220" t="s">
        <v>80</v>
      </c>
      <c r="AV281" s="11" t="s">
        <v>80</v>
      </c>
      <c r="AW281" s="11" t="s">
        <v>143</v>
      </c>
      <c r="AX281" s="11" t="s">
        <v>74</v>
      </c>
      <c r="AY281" s="220" t="s">
        <v>132</v>
      </c>
    </row>
    <row r="282" s="11" customFormat="1">
      <c r="B282" s="209"/>
      <c r="C282" s="210"/>
      <c r="D282" s="211" t="s">
        <v>141</v>
      </c>
      <c r="E282" s="212" t="s">
        <v>1</v>
      </c>
      <c r="F282" s="213" t="s">
        <v>358</v>
      </c>
      <c r="G282" s="210"/>
      <c r="H282" s="214">
        <v>2.4750000000000001</v>
      </c>
      <c r="I282" s="215"/>
      <c r="J282" s="210"/>
      <c r="K282" s="210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141</v>
      </c>
      <c r="AU282" s="220" t="s">
        <v>80</v>
      </c>
      <c r="AV282" s="11" t="s">
        <v>80</v>
      </c>
      <c r="AW282" s="11" t="s">
        <v>143</v>
      </c>
      <c r="AX282" s="11" t="s">
        <v>74</v>
      </c>
      <c r="AY282" s="220" t="s">
        <v>132</v>
      </c>
    </row>
    <row r="283" s="11" customFormat="1">
      <c r="B283" s="209"/>
      <c r="C283" s="210"/>
      <c r="D283" s="211" t="s">
        <v>141</v>
      </c>
      <c r="E283" s="212" t="s">
        <v>1</v>
      </c>
      <c r="F283" s="213" t="s">
        <v>359</v>
      </c>
      <c r="G283" s="210"/>
      <c r="H283" s="214">
        <v>2.4750000000000001</v>
      </c>
      <c r="I283" s="215"/>
      <c r="J283" s="210"/>
      <c r="K283" s="210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141</v>
      </c>
      <c r="AU283" s="220" t="s">
        <v>80</v>
      </c>
      <c r="AV283" s="11" t="s">
        <v>80</v>
      </c>
      <c r="AW283" s="11" t="s">
        <v>143</v>
      </c>
      <c r="AX283" s="11" t="s">
        <v>74</v>
      </c>
      <c r="AY283" s="220" t="s">
        <v>132</v>
      </c>
    </row>
    <row r="284" s="11" customFormat="1">
      <c r="B284" s="209"/>
      <c r="C284" s="210"/>
      <c r="D284" s="211" t="s">
        <v>141</v>
      </c>
      <c r="E284" s="212" t="s">
        <v>1</v>
      </c>
      <c r="F284" s="213" t="s">
        <v>360</v>
      </c>
      <c r="G284" s="210"/>
      <c r="H284" s="214">
        <v>4.5</v>
      </c>
      <c r="I284" s="215"/>
      <c r="J284" s="210"/>
      <c r="K284" s="210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141</v>
      </c>
      <c r="AU284" s="220" t="s">
        <v>80</v>
      </c>
      <c r="AV284" s="11" t="s">
        <v>80</v>
      </c>
      <c r="AW284" s="11" t="s">
        <v>143</v>
      </c>
      <c r="AX284" s="11" t="s">
        <v>74</v>
      </c>
      <c r="AY284" s="220" t="s">
        <v>132</v>
      </c>
    </row>
    <row r="285" s="11" customFormat="1">
      <c r="B285" s="209"/>
      <c r="C285" s="210"/>
      <c r="D285" s="211" t="s">
        <v>141</v>
      </c>
      <c r="E285" s="212" t="s">
        <v>1</v>
      </c>
      <c r="F285" s="213" t="s">
        <v>361</v>
      </c>
      <c r="G285" s="210"/>
      <c r="H285" s="214">
        <v>10.32</v>
      </c>
      <c r="I285" s="215"/>
      <c r="J285" s="210"/>
      <c r="K285" s="210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141</v>
      </c>
      <c r="AU285" s="220" t="s">
        <v>80</v>
      </c>
      <c r="AV285" s="11" t="s">
        <v>80</v>
      </c>
      <c r="AW285" s="11" t="s">
        <v>143</v>
      </c>
      <c r="AX285" s="11" t="s">
        <v>74</v>
      </c>
      <c r="AY285" s="220" t="s">
        <v>132</v>
      </c>
    </row>
    <row r="286" s="12" customFormat="1">
      <c r="B286" s="221"/>
      <c r="C286" s="222"/>
      <c r="D286" s="211" t="s">
        <v>141</v>
      </c>
      <c r="E286" s="223" t="s">
        <v>1</v>
      </c>
      <c r="F286" s="224" t="s">
        <v>146</v>
      </c>
      <c r="G286" s="222"/>
      <c r="H286" s="225">
        <v>409.13094999999998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141</v>
      </c>
      <c r="AU286" s="231" t="s">
        <v>80</v>
      </c>
      <c r="AV286" s="12" t="s">
        <v>138</v>
      </c>
      <c r="AW286" s="12" t="s">
        <v>143</v>
      </c>
      <c r="AX286" s="12" t="s">
        <v>21</v>
      </c>
      <c r="AY286" s="231" t="s">
        <v>132</v>
      </c>
    </row>
    <row r="287" s="1" customFormat="1" ht="16.5" customHeight="1">
      <c r="B287" s="36"/>
      <c r="C287" s="197" t="s">
        <v>362</v>
      </c>
      <c r="D287" s="197" t="s">
        <v>134</v>
      </c>
      <c r="E287" s="198" t="s">
        <v>363</v>
      </c>
      <c r="F287" s="199" t="s">
        <v>364</v>
      </c>
      <c r="G287" s="200" t="s">
        <v>137</v>
      </c>
      <c r="H287" s="201">
        <v>325.5</v>
      </c>
      <c r="I287" s="202"/>
      <c r="J287" s="201">
        <f>ROUND(I287*H287,3)</f>
        <v>0</v>
      </c>
      <c r="K287" s="199" t="s">
        <v>1</v>
      </c>
      <c r="L287" s="41"/>
      <c r="M287" s="203" t="s">
        <v>1</v>
      </c>
      <c r="N287" s="204" t="s">
        <v>48</v>
      </c>
      <c r="O287" s="77"/>
      <c r="P287" s="205">
        <f>O287*H287</f>
        <v>0</v>
      </c>
      <c r="Q287" s="205">
        <v>0.0048900000000000002</v>
      </c>
      <c r="R287" s="205">
        <f>Q287*H287</f>
        <v>1.5916950000000001</v>
      </c>
      <c r="S287" s="205">
        <v>0</v>
      </c>
      <c r="T287" s="206">
        <f>S287*H287</f>
        <v>0</v>
      </c>
      <c r="AR287" s="15" t="s">
        <v>138</v>
      </c>
      <c r="AT287" s="15" t="s">
        <v>134</v>
      </c>
      <c r="AU287" s="15" t="s">
        <v>80</v>
      </c>
      <c r="AY287" s="15" t="s">
        <v>132</v>
      </c>
      <c r="BE287" s="207">
        <f>IF(N287="základní",J287,0)</f>
        <v>0</v>
      </c>
      <c r="BF287" s="207">
        <f>IF(N287="snížená",J287,0)</f>
        <v>0</v>
      </c>
      <c r="BG287" s="207">
        <f>IF(N287="zákl. přenesená",J287,0)</f>
        <v>0</v>
      </c>
      <c r="BH287" s="207">
        <f>IF(N287="sníž. přenesená",J287,0)</f>
        <v>0</v>
      </c>
      <c r="BI287" s="207">
        <f>IF(N287="nulová",J287,0)</f>
        <v>0</v>
      </c>
      <c r="BJ287" s="15" t="s">
        <v>139</v>
      </c>
      <c r="BK287" s="208">
        <f>ROUND(I287*H287,3)</f>
        <v>0</v>
      </c>
      <c r="BL287" s="15" t="s">
        <v>138</v>
      </c>
      <c r="BM287" s="15" t="s">
        <v>365</v>
      </c>
    </row>
    <row r="288" s="11" customFormat="1">
      <c r="B288" s="209"/>
      <c r="C288" s="210"/>
      <c r="D288" s="211" t="s">
        <v>141</v>
      </c>
      <c r="E288" s="212" t="s">
        <v>1</v>
      </c>
      <c r="F288" s="213" t="s">
        <v>366</v>
      </c>
      <c r="G288" s="210"/>
      <c r="H288" s="214">
        <v>325.5</v>
      </c>
      <c r="I288" s="215"/>
      <c r="J288" s="210"/>
      <c r="K288" s="210"/>
      <c r="L288" s="216"/>
      <c r="M288" s="217"/>
      <c r="N288" s="218"/>
      <c r="O288" s="218"/>
      <c r="P288" s="218"/>
      <c r="Q288" s="218"/>
      <c r="R288" s="218"/>
      <c r="S288" s="218"/>
      <c r="T288" s="219"/>
      <c r="AT288" s="220" t="s">
        <v>141</v>
      </c>
      <c r="AU288" s="220" t="s">
        <v>80</v>
      </c>
      <c r="AV288" s="11" t="s">
        <v>80</v>
      </c>
      <c r="AW288" s="11" t="s">
        <v>143</v>
      </c>
      <c r="AX288" s="11" t="s">
        <v>74</v>
      </c>
      <c r="AY288" s="220" t="s">
        <v>132</v>
      </c>
    </row>
    <row r="289" s="12" customFormat="1">
      <c r="B289" s="221"/>
      <c r="C289" s="222"/>
      <c r="D289" s="211" t="s">
        <v>141</v>
      </c>
      <c r="E289" s="223" t="s">
        <v>1</v>
      </c>
      <c r="F289" s="224" t="s">
        <v>146</v>
      </c>
      <c r="G289" s="222"/>
      <c r="H289" s="225">
        <v>325.5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141</v>
      </c>
      <c r="AU289" s="231" t="s">
        <v>80</v>
      </c>
      <c r="AV289" s="12" t="s">
        <v>138</v>
      </c>
      <c r="AW289" s="12" t="s">
        <v>143</v>
      </c>
      <c r="AX289" s="12" t="s">
        <v>21</v>
      </c>
      <c r="AY289" s="231" t="s">
        <v>132</v>
      </c>
    </row>
    <row r="290" s="1" customFormat="1" ht="16.5" customHeight="1">
      <c r="B290" s="36"/>
      <c r="C290" s="197" t="s">
        <v>367</v>
      </c>
      <c r="D290" s="197" t="s">
        <v>134</v>
      </c>
      <c r="E290" s="198" t="s">
        <v>368</v>
      </c>
      <c r="F290" s="199" t="s">
        <v>369</v>
      </c>
      <c r="G290" s="200" t="s">
        <v>137</v>
      </c>
      <c r="H290" s="201">
        <v>195.30000000000001</v>
      </c>
      <c r="I290" s="202"/>
      <c r="J290" s="201">
        <f>ROUND(I290*H290,3)</f>
        <v>0</v>
      </c>
      <c r="K290" s="199" t="s">
        <v>1</v>
      </c>
      <c r="L290" s="41"/>
      <c r="M290" s="203" t="s">
        <v>1</v>
      </c>
      <c r="N290" s="204" t="s">
        <v>48</v>
      </c>
      <c r="O290" s="77"/>
      <c r="P290" s="205">
        <f>O290*H290</f>
        <v>0</v>
      </c>
      <c r="Q290" s="205">
        <v>0.0095600000000000008</v>
      </c>
      <c r="R290" s="205">
        <f>Q290*H290</f>
        <v>1.8670680000000002</v>
      </c>
      <c r="S290" s="205">
        <v>0</v>
      </c>
      <c r="T290" s="206">
        <f>S290*H290</f>
        <v>0</v>
      </c>
      <c r="AR290" s="15" t="s">
        <v>138</v>
      </c>
      <c r="AT290" s="15" t="s">
        <v>134</v>
      </c>
      <c r="AU290" s="15" t="s">
        <v>80</v>
      </c>
      <c r="AY290" s="15" t="s">
        <v>132</v>
      </c>
      <c r="BE290" s="207">
        <f>IF(N290="základní",J290,0)</f>
        <v>0</v>
      </c>
      <c r="BF290" s="207">
        <f>IF(N290="snížená",J290,0)</f>
        <v>0</v>
      </c>
      <c r="BG290" s="207">
        <f>IF(N290="zákl. přenesená",J290,0)</f>
        <v>0</v>
      </c>
      <c r="BH290" s="207">
        <f>IF(N290="sníž. přenesená",J290,0)</f>
        <v>0</v>
      </c>
      <c r="BI290" s="207">
        <f>IF(N290="nulová",J290,0)</f>
        <v>0</v>
      </c>
      <c r="BJ290" s="15" t="s">
        <v>139</v>
      </c>
      <c r="BK290" s="208">
        <f>ROUND(I290*H290,3)</f>
        <v>0</v>
      </c>
      <c r="BL290" s="15" t="s">
        <v>138</v>
      </c>
      <c r="BM290" s="15" t="s">
        <v>370</v>
      </c>
    </row>
    <row r="291" s="11" customFormat="1">
      <c r="B291" s="209"/>
      <c r="C291" s="210"/>
      <c r="D291" s="211" t="s">
        <v>141</v>
      </c>
      <c r="E291" s="212" t="s">
        <v>1</v>
      </c>
      <c r="F291" s="213" t="s">
        <v>371</v>
      </c>
      <c r="G291" s="210"/>
      <c r="H291" s="214">
        <v>195.30000000000001</v>
      </c>
      <c r="I291" s="215"/>
      <c r="J291" s="210"/>
      <c r="K291" s="210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141</v>
      </c>
      <c r="AU291" s="220" t="s">
        <v>80</v>
      </c>
      <c r="AV291" s="11" t="s">
        <v>80</v>
      </c>
      <c r="AW291" s="11" t="s">
        <v>143</v>
      </c>
      <c r="AX291" s="11" t="s">
        <v>74</v>
      </c>
      <c r="AY291" s="220" t="s">
        <v>132</v>
      </c>
    </row>
    <row r="292" s="12" customFormat="1">
      <c r="B292" s="221"/>
      <c r="C292" s="222"/>
      <c r="D292" s="211" t="s">
        <v>141</v>
      </c>
      <c r="E292" s="223" t="s">
        <v>1</v>
      </c>
      <c r="F292" s="224" t="s">
        <v>146</v>
      </c>
      <c r="G292" s="222"/>
      <c r="H292" s="225">
        <v>195.30000000000001</v>
      </c>
      <c r="I292" s="226"/>
      <c r="J292" s="222"/>
      <c r="K292" s="222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141</v>
      </c>
      <c r="AU292" s="231" t="s">
        <v>80</v>
      </c>
      <c r="AV292" s="12" t="s">
        <v>138</v>
      </c>
      <c r="AW292" s="12" t="s">
        <v>143</v>
      </c>
      <c r="AX292" s="12" t="s">
        <v>21</v>
      </c>
      <c r="AY292" s="231" t="s">
        <v>132</v>
      </c>
    </row>
    <row r="293" s="1" customFormat="1" ht="16.5" customHeight="1">
      <c r="B293" s="36"/>
      <c r="C293" s="242" t="s">
        <v>372</v>
      </c>
      <c r="D293" s="242" t="s">
        <v>199</v>
      </c>
      <c r="E293" s="243" t="s">
        <v>373</v>
      </c>
      <c r="F293" s="244" t="s">
        <v>374</v>
      </c>
      <c r="G293" s="245" t="s">
        <v>137</v>
      </c>
      <c r="H293" s="246">
        <v>199.20599999999999</v>
      </c>
      <c r="I293" s="247"/>
      <c r="J293" s="246">
        <f>ROUND(I293*H293,3)</f>
        <v>0</v>
      </c>
      <c r="K293" s="244" t="s">
        <v>1</v>
      </c>
      <c r="L293" s="248"/>
      <c r="M293" s="249" t="s">
        <v>1</v>
      </c>
      <c r="N293" s="250" t="s">
        <v>48</v>
      </c>
      <c r="O293" s="77"/>
      <c r="P293" s="205">
        <f>O293*H293</f>
        <v>0</v>
      </c>
      <c r="Q293" s="205">
        <v>0.014999999999999999</v>
      </c>
      <c r="R293" s="205">
        <f>Q293*H293</f>
        <v>2.9880899999999997</v>
      </c>
      <c r="S293" s="205">
        <v>0</v>
      </c>
      <c r="T293" s="206">
        <f>S293*H293</f>
        <v>0</v>
      </c>
      <c r="AR293" s="15" t="s">
        <v>179</v>
      </c>
      <c r="AT293" s="15" t="s">
        <v>199</v>
      </c>
      <c r="AU293" s="15" t="s">
        <v>80</v>
      </c>
      <c r="AY293" s="15" t="s">
        <v>132</v>
      </c>
      <c r="BE293" s="207">
        <f>IF(N293="základní",J293,0)</f>
        <v>0</v>
      </c>
      <c r="BF293" s="207">
        <f>IF(N293="snížená",J293,0)</f>
        <v>0</v>
      </c>
      <c r="BG293" s="207">
        <f>IF(N293="zákl. přenesená",J293,0)</f>
        <v>0</v>
      </c>
      <c r="BH293" s="207">
        <f>IF(N293="sníž. přenesená",J293,0)</f>
        <v>0</v>
      </c>
      <c r="BI293" s="207">
        <f>IF(N293="nulová",J293,0)</f>
        <v>0</v>
      </c>
      <c r="BJ293" s="15" t="s">
        <v>139</v>
      </c>
      <c r="BK293" s="208">
        <f>ROUND(I293*H293,3)</f>
        <v>0</v>
      </c>
      <c r="BL293" s="15" t="s">
        <v>138</v>
      </c>
      <c r="BM293" s="15" t="s">
        <v>375</v>
      </c>
    </row>
    <row r="294" s="1" customFormat="1" ht="16.5" customHeight="1">
      <c r="B294" s="36"/>
      <c r="C294" s="197" t="s">
        <v>376</v>
      </c>
      <c r="D294" s="197" t="s">
        <v>134</v>
      </c>
      <c r="E294" s="198" t="s">
        <v>377</v>
      </c>
      <c r="F294" s="199" t="s">
        <v>378</v>
      </c>
      <c r="G294" s="200" t="s">
        <v>137</v>
      </c>
      <c r="H294" s="201">
        <v>195.30000000000001</v>
      </c>
      <c r="I294" s="202"/>
      <c r="J294" s="201">
        <f>ROUND(I294*H294,3)</f>
        <v>0</v>
      </c>
      <c r="K294" s="199" t="s">
        <v>1</v>
      </c>
      <c r="L294" s="41"/>
      <c r="M294" s="203" t="s">
        <v>1</v>
      </c>
      <c r="N294" s="204" t="s">
        <v>48</v>
      </c>
      <c r="O294" s="77"/>
      <c r="P294" s="205">
        <f>O294*H294</f>
        <v>0</v>
      </c>
      <c r="Q294" s="205">
        <v>9.0000000000000006E-05</v>
      </c>
      <c r="R294" s="205">
        <f>Q294*H294</f>
        <v>0.017577000000000002</v>
      </c>
      <c r="S294" s="205">
        <v>0</v>
      </c>
      <c r="T294" s="206">
        <f>S294*H294</f>
        <v>0</v>
      </c>
      <c r="AR294" s="15" t="s">
        <v>138</v>
      </c>
      <c r="AT294" s="15" t="s">
        <v>134</v>
      </c>
      <c r="AU294" s="15" t="s">
        <v>80</v>
      </c>
      <c r="AY294" s="15" t="s">
        <v>132</v>
      </c>
      <c r="BE294" s="207">
        <f>IF(N294="základní",J294,0)</f>
        <v>0</v>
      </c>
      <c r="BF294" s="207">
        <f>IF(N294="snížená",J294,0)</f>
        <v>0</v>
      </c>
      <c r="BG294" s="207">
        <f>IF(N294="zákl. přenesená",J294,0)</f>
        <v>0</v>
      </c>
      <c r="BH294" s="207">
        <f>IF(N294="sníž. přenesená",J294,0)</f>
        <v>0</v>
      </c>
      <c r="BI294" s="207">
        <f>IF(N294="nulová",J294,0)</f>
        <v>0</v>
      </c>
      <c r="BJ294" s="15" t="s">
        <v>139</v>
      </c>
      <c r="BK294" s="208">
        <f>ROUND(I294*H294,3)</f>
        <v>0</v>
      </c>
      <c r="BL294" s="15" t="s">
        <v>138</v>
      </c>
      <c r="BM294" s="15" t="s">
        <v>379</v>
      </c>
    </row>
    <row r="295" s="11" customFormat="1">
      <c r="B295" s="209"/>
      <c r="C295" s="210"/>
      <c r="D295" s="211" t="s">
        <v>141</v>
      </c>
      <c r="E295" s="212" t="s">
        <v>1</v>
      </c>
      <c r="F295" s="213" t="s">
        <v>371</v>
      </c>
      <c r="G295" s="210"/>
      <c r="H295" s="214">
        <v>195.30000000000001</v>
      </c>
      <c r="I295" s="215"/>
      <c r="J295" s="210"/>
      <c r="K295" s="210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141</v>
      </c>
      <c r="AU295" s="220" t="s">
        <v>80</v>
      </c>
      <c r="AV295" s="11" t="s">
        <v>80</v>
      </c>
      <c r="AW295" s="11" t="s">
        <v>143</v>
      </c>
      <c r="AX295" s="11" t="s">
        <v>74</v>
      </c>
      <c r="AY295" s="220" t="s">
        <v>132</v>
      </c>
    </row>
    <row r="296" s="12" customFormat="1">
      <c r="B296" s="221"/>
      <c r="C296" s="222"/>
      <c r="D296" s="211" t="s">
        <v>141</v>
      </c>
      <c r="E296" s="223" t="s">
        <v>1</v>
      </c>
      <c r="F296" s="224" t="s">
        <v>146</v>
      </c>
      <c r="G296" s="222"/>
      <c r="H296" s="225">
        <v>195.30000000000001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141</v>
      </c>
      <c r="AU296" s="231" t="s">
        <v>80</v>
      </c>
      <c r="AV296" s="12" t="s">
        <v>138</v>
      </c>
      <c r="AW296" s="12" t="s">
        <v>143</v>
      </c>
      <c r="AX296" s="12" t="s">
        <v>21</v>
      </c>
      <c r="AY296" s="231" t="s">
        <v>132</v>
      </c>
    </row>
    <row r="297" s="1" customFormat="1" ht="16.5" customHeight="1">
      <c r="B297" s="36"/>
      <c r="C297" s="197" t="s">
        <v>380</v>
      </c>
      <c r="D297" s="197" t="s">
        <v>134</v>
      </c>
      <c r="E297" s="198" t="s">
        <v>381</v>
      </c>
      <c r="F297" s="199" t="s">
        <v>382</v>
      </c>
      <c r="G297" s="200" t="s">
        <v>137</v>
      </c>
      <c r="H297" s="201">
        <v>520.79999999999995</v>
      </c>
      <c r="I297" s="202"/>
      <c r="J297" s="201">
        <f>ROUND(I297*H297,3)</f>
        <v>0</v>
      </c>
      <c r="K297" s="199" t="s">
        <v>1</v>
      </c>
      <c r="L297" s="41"/>
      <c r="M297" s="203" t="s">
        <v>1</v>
      </c>
      <c r="N297" s="204" t="s">
        <v>48</v>
      </c>
      <c r="O297" s="77"/>
      <c r="P297" s="205">
        <f>O297*H297</f>
        <v>0</v>
      </c>
      <c r="Q297" s="205">
        <v>0.00348</v>
      </c>
      <c r="R297" s="205">
        <f>Q297*H297</f>
        <v>1.8123839999999998</v>
      </c>
      <c r="S297" s="205">
        <v>0</v>
      </c>
      <c r="T297" s="206">
        <f>S297*H297</f>
        <v>0</v>
      </c>
      <c r="AR297" s="15" t="s">
        <v>138</v>
      </c>
      <c r="AT297" s="15" t="s">
        <v>134</v>
      </c>
      <c r="AU297" s="15" t="s">
        <v>80</v>
      </c>
      <c r="AY297" s="15" t="s">
        <v>132</v>
      </c>
      <c r="BE297" s="207">
        <f>IF(N297="základní",J297,0)</f>
        <v>0</v>
      </c>
      <c r="BF297" s="207">
        <f>IF(N297="snížená",J297,0)</f>
        <v>0</v>
      </c>
      <c r="BG297" s="207">
        <f>IF(N297="zákl. přenesená",J297,0)</f>
        <v>0</v>
      </c>
      <c r="BH297" s="207">
        <f>IF(N297="sníž. přenesená",J297,0)</f>
        <v>0</v>
      </c>
      <c r="BI297" s="207">
        <f>IF(N297="nulová",J297,0)</f>
        <v>0</v>
      </c>
      <c r="BJ297" s="15" t="s">
        <v>139</v>
      </c>
      <c r="BK297" s="208">
        <f>ROUND(I297*H297,3)</f>
        <v>0</v>
      </c>
      <c r="BL297" s="15" t="s">
        <v>138</v>
      </c>
      <c r="BM297" s="15" t="s">
        <v>383</v>
      </c>
    </row>
    <row r="298" s="11" customFormat="1">
      <c r="B298" s="209"/>
      <c r="C298" s="210"/>
      <c r="D298" s="211" t="s">
        <v>141</v>
      </c>
      <c r="E298" s="212" t="s">
        <v>1</v>
      </c>
      <c r="F298" s="213" t="s">
        <v>384</v>
      </c>
      <c r="G298" s="210"/>
      <c r="H298" s="214">
        <v>520.79999999999995</v>
      </c>
      <c r="I298" s="215"/>
      <c r="J298" s="210"/>
      <c r="K298" s="210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141</v>
      </c>
      <c r="AU298" s="220" t="s">
        <v>80</v>
      </c>
      <c r="AV298" s="11" t="s">
        <v>80</v>
      </c>
      <c r="AW298" s="11" t="s">
        <v>143</v>
      </c>
      <c r="AX298" s="11" t="s">
        <v>74</v>
      </c>
      <c r="AY298" s="220" t="s">
        <v>132</v>
      </c>
    </row>
    <row r="299" s="12" customFormat="1">
      <c r="B299" s="221"/>
      <c r="C299" s="222"/>
      <c r="D299" s="211" t="s">
        <v>141</v>
      </c>
      <c r="E299" s="223" t="s">
        <v>1</v>
      </c>
      <c r="F299" s="224" t="s">
        <v>146</v>
      </c>
      <c r="G299" s="222"/>
      <c r="H299" s="225">
        <v>520.79999999999995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141</v>
      </c>
      <c r="AU299" s="231" t="s">
        <v>80</v>
      </c>
      <c r="AV299" s="12" t="s">
        <v>138</v>
      </c>
      <c r="AW299" s="12" t="s">
        <v>143</v>
      </c>
      <c r="AX299" s="12" t="s">
        <v>21</v>
      </c>
      <c r="AY299" s="231" t="s">
        <v>132</v>
      </c>
    </row>
    <row r="300" s="1" customFormat="1" ht="16.5" customHeight="1">
      <c r="B300" s="36"/>
      <c r="C300" s="197" t="s">
        <v>385</v>
      </c>
      <c r="D300" s="197" t="s">
        <v>134</v>
      </c>
      <c r="E300" s="198" t="s">
        <v>386</v>
      </c>
      <c r="F300" s="199" t="s">
        <v>387</v>
      </c>
      <c r="G300" s="200" t="s">
        <v>137</v>
      </c>
      <c r="H300" s="201">
        <v>129</v>
      </c>
      <c r="I300" s="202"/>
      <c r="J300" s="201">
        <f>ROUND(I300*H300,3)</f>
        <v>0</v>
      </c>
      <c r="K300" s="199" t="s">
        <v>1</v>
      </c>
      <c r="L300" s="41"/>
      <c r="M300" s="203" t="s">
        <v>1</v>
      </c>
      <c r="N300" s="204" t="s">
        <v>48</v>
      </c>
      <c r="O300" s="77"/>
      <c r="P300" s="205">
        <f>O300*H300</f>
        <v>0</v>
      </c>
      <c r="Q300" s="205">
        <v>0.0023999999999999998</v>
      </c>
      <c r="R300" s="205">
        <f>Q300*H300</f>
        <v>0.30959999999999999</v>
      </c>
      <c r="S300" s="205">
        <v>0</v>
      </c>
      <c r="T300" s="206">
        <f>S300*H300</f>
        <v>0</v>
      </c>
      <c r="AR300" s="15" t="s">
        <v>138</v>
      </c>
      <c r="AT300" s="15" t="s">
        <v>134</v>
      </c>
      <c r="AU300" s="15" t="s">
        <v>80</v>
      </c>
      <c r="AY300" s="15" t="s">
        <v>132</v>
      </c>
      <c r="BE300" s="207">
        <f>IF(N300="základní",J300,0)</f>
        <v>0</v>
      </c>
      <c r="BF300" s="207">
        <f>IF(N300="snížená",J300,0)</f>
        <v>0</v>
      </c>
      <c r="BG300" s="207">
        <f>IF(N300="zákl. přenesená",J300,0)</f>
        <v>0</v>
      </c>
      <c r="BH300" s="207">
        <f>IF(N300="sníž. přenesená",J300,0)</f>
        <v>0</v>
      </c>
      <c r="BI300" s="207">
        <f>IF(N300="nulová",J300,0)</f>
        <v>0</v>
      </c>
      <c r="BJ300" s="15" t="s">
        <v>139</v>
      </c>
      <c r="BK300" s="208">
        <f>ROUND(I300*H300,3)</f>
        <v>0</v>
      </c>
      <c r="BL300" s="15" t="s">
        <v>138</v>
      </c>
      <c r="BM300" s="15" t="s">
        <v>388</v>
      </c>
    </row>
    <row r="301" s="11" customFormat="1">
      <c r="B301" s="209"/>
      <c r="C301" s="210"/>
      <c r="D301" s="211" t="s">
        <v>141</v>
      </c>
      <c r="E301" s="212" t="s">
        <v>1</v>
      </c>
      <c r="F301" s="213" t="s">
        <v>263</v>
      </c>
      <c r="G301" s="210"/>
      <c r="H301" s="214">
        <v>129</v>
      </c>
      <c r="I301" s="215"/>
      <c r="J301" s="210"/>
      <c r="K301" s="210"/>
      <c r="L301" s="216"/>
      <c r="M301" s="217"/>
      <c r="N301" s="218"/>
      <c r="O301" s="218"/>
      <c r="P301" s="218"/>
      <c r="Q301" s="218"/>
      <c r="R301" s="218"/>
      <c r="S301" s="218"/>
      <c r="T301" s="219"/>
      <c r="AT301" s="220" t="s">
        <v>141</v>
      </c>
      <c r="AU301" s="220" t="s">
        <v>80</v>
      </c>
      <c r="AV301" s="11" t="s">
        <v>80</v>
      </c>
      <c r="AW301" s="11" t="s">
        <v>143</v>
      </c>
      <c r="AX301" s="11" t="s">
        <v>74</v>
      </c>
      <c r="AY301" s="220" t="s">
        <v>132</v>
      </c>
    </row>
    <row r="302" s="12" customFormat="1">
      <c r="B302" s="221"/>
      <c r="C302" s="222"/>
      <c r="D302" s="211" t="s">
        <v>141</v>
      </c>
      <c r="E302" s="223" t="s">
        <v>1</v>
      </c>
      <c r="F302" s="224" t="s">
        <v>146</v>
      </c>
      <c r="G302" s="222"/>
      <c r="H302" s="225">
        <v>129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141</v>
      </c>
      <c r="AU302" s="231" t="s">
        <v>80</v>
      </c>
      <c r="AV302" s="12" t="s">
        <v>138</v>
      </c>
      <c r="AW302" s="12" t="s">
        <v>143</v>
      </c>
      <c r="AX302" s="12" t="s">
        <v>21</v>
      </c>
      <c r="AY302" s="231" t="s">
        <v>132</v>
      </c>
    </row>
    <row r="303" s="1" customFormat="1" ht="16.5" customHeight="1">
      <c r="B303" s="36"/>
      <c r="C303" s="197" t="s">
        <v>389</v>
      </c>
      <c r="D303" s="197" t="s">
        <v>134</v>
      </c>
      <c r="E303" s="198" t="s">
        <v>390</v>
      </c>
      <c r="F303" s="199" t="s">
        <v>391</v>
      </c>
      <c r="G303" s="200" t="s">
        <v>137</v>
      </c>
      <c r="H303" s="201">
        <v>214.071</v>
      </c>
      <c r="I303" s="202"/>
      <c r="J303" s="201">
        <f>ROUND(I303*H303,3)</f>
        <v>0</v>
      </c>
      <c r="K303" s="199" t="s">
        <v>1</v>
      </c>
      <c r="L303" s="41"/>
      <c r="M303" s="203" t="s">
        <v>1</v>
      </c>
      <c r="N303" s="204" t="s">
        <v>48</v>
      </c>
      <c r="O303" s="77"/>
      <c r="P303" s="205">
        <f>O303*H303</f>
        <v>0</v>
      </c>
      <c r="Q303" s="205">
        <v>0.0048900000000000002</v>
      </c>
      <c r="R303" s="205">
        <f>Q303*H303</f>
        <v>1.04680719</v>
      </c>
      <c r="S303" s="205">
        <v>0</v>
      </c>
      <c r="T303" s="206">
        <f>S303*H303</f>
        <v>0</v>
      </c>
      <c r="AR303" s="15" t="s">
        <v>138</v>
      </c>
      <c r="AT303" s="15" t="s">
        <v>134</v>
      </c>
      <c r="AU303" s="15" t="s">
        <v>80</v>
      </c>
      <c r="AY303" s="15" t="s">
        <v>132</v>
      </c>
      <c r="BE303" s="207">
        <f>IF(N303="základní",J303,0)</f>
        <v>0</v>
      </c>
      <c r="BF303" s="207">
        <f>IF(N303="snížená",J303,0)</f>
        <v>0</v>
      </c>
      <c r="BG303" s="207">
        <f>IF(N303="zákl. přenesená",J303,0)</f>
        <v>0</v>
      </c>
      <c r="BH303" s="207">
        <f>IF(N303="sníž. přenesená",J303,0)</f>
        <v>0</v>
      </c>
      <c r="BI303" s="207">
        <f>IF(N303="nulová",J303,0)</f>
        <v>0</v>
      </c>
      <c r="BJ303" s="15" t="s">
        <v>139</v>
      </c>
      <c r="BK303" s="208">
        <f>ROUND(I303*H303,3)</f>
        <v>0</v>
      </c>
      <c r="BL303" s="15" t="s">
        <v>138</v>
      </c>
      <c r="BM303" s="15" t="s">
        <v>392</v>
      </c>
    </row>
    <row r="304" s="11" customFormat="1">
      <c r="B304" s="209"/>
      <c r="C304" s="210"/>
      <c r="D304" s="211" t="s">
        <v>141</v>
      </c>
      <c r="E304" s="212" t="s">
        <v>1</v>
      </c>
      <c r="F304" s="213" t="s">
        <v>393</v>
      </c>
      <c r="G304" s="210"/>
      <c r="H304" s="214">
        <v>10.368</v>
      </c>
      <c r="I304" s="215"/>
      <c r="J304" s="210"/>
      <c r="K304" s="210"/>
      <c r="L304" s="216"/>
      <c r="M304" s="217"/>
      <c r="N304" s="218"/>
      <c r="O304" s="218"/>
      <c r="P304" s="218"/>
      <c r="Q304" s="218"/>
      <c r="R304" s="218"/>
      <c r="S304" s="218"/>
      <c r="T304" s="219"/>
      <c r="AT304" s="220" t="s">
        <v>141</v>
      </c>
      <c r="AU304" s="220" t="s">
        <v>80</v>
      </c>
      <c r="AV304" s="11" t="s">
        <v>80</v>
      </c>
      <c r="AW304" s="11" t="s">
        <v>143</v>
      </c>
      <c r="AX304" s="11" t="s">
        <v>74</v>
      </c>
      <c r="AY304" s="220" t="s">
        <v>132</v>
      </c>
    </row>
    <row r="305" s="11" customFormat="1">
      <c r="B305" s="209"/>
      <c r="C305" s="210"/>
      <c r="D305" s="211" t="s">
        <v>141</v>
      </c>
      <c r="E305" s="212" t="s">
        <v>1</v>
      </c>
      <c r="F305" s="213" t="s">
        <v>394</v>
      </c>
      <c r="G305" s="210"/>
      <c r="H305" s="214">
        <v>3.1651199999999999</v>
      </c>
      <c r="I305" s="215"/>
      <c r="J305" s="210"/>
      <c r="K305" s="210"/>
      <c r="L305" s="216"/>
      <c r="M305" s="217"/>
      <c r="N305" s="218"/>
      <c r="O305" s="218"/>
      <c r="P305" s="218"/>
      <c r="Q305" s="218"/>
      <c r="R305" s="218"/>
      <c r="S305" s="218"/>
      <c r="T305" s="219"/>
      <c r="AT305" s="220" t="s">
        <v>141</v>
      </c>
      <c r="AU305" s="220" t="s">
        <v>80</v>
      </c>
      <c r="AV305" s="11" t="s">
        <v>80</v>
      </c>
      <c r="AW305" s="11" t="s">
        <v>143</v>
      </c>
      <c r="AX305" s="11" t="s">
        <v>74</v>
      </c>
      <c r="AY305" s="220" t="s">
        <v>132</v>
      </c>
    </row>
    <row r="306" s="11" customFormat="1">
      <c r="B306" s="209"/>
      <c r="C306" s="210"/>
      <c r="D306" s="211" t="s">
        <v>141</v>
      </c>
      <c r="E306" s="212" t="s">
        <v>1</v>
      </c>
      <c r="F306" s="213" t="s">
        <v>395</v>
      </c>
      <c r="G306" s="210"/>
      <c r="H306" s="214">
        <v>1.792</v>
      </c>
      <c r="I306" s="215"/>
      <c r="J306" s="210"/>
      <c r="K306" s="210"/>
      <c r="L306" s="216"/>
      <c r="M306" s="217"/>
      <c r="N306" s="218"/>
      <c r="O306" s="218"/>
      <c r="P306" s="218"/>
      <c r="Q306" s="218"/>
      <c r="R306" s="218"/>
      <c r="S306" s="218"/>
      <c r="T306" s="219"/>
      <c r="AT306" s="220" t="s">
        <v>141</v>
      </c>
      <c r="AU306" s="220" t="s">
        <v>80</v>
      </c>
      <c r="AV306" s="11" t="s">
        <v>80</v>
      </c>
      <c r="AW306" s="11" t="s">
        <v>143</v>
      </c>
      <c r="AX306" s="11" t="s">
        <v>74</v>
      </c>
      <c r="AY306" s="220" t="s">
        <v>132</v>
      </c>
    </row>
    <row r="307" s="11" customFormat="1">
      <c r="B307" s="209"/>
      <c r="C307" s="210"/>
      <c r="D307" s="211" t="s">
        <v>141</v>
      </c>
      <c r="E307" s="212" t="s">
        <v>1</v>
      </c>
      <c r="F307" s="213" t="s">
        <v>396</v>
      </c>
      <c r="G307" s="210"/>
      <c r="H307" s="214">
        <v>53.247999999999998</v>
      </c>
      <c r="I307" s="215"/>
      <c r="J307" s="210"/>
      <c r="K307" s="210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141</v>
      </c>
      <c r="AU307" s="220" t="s">
        <v>80</v>
      </c>
      <c r="AV307" s="11" t="s">
        <v>80</v>
      </c>
      <c r="AW307" s="11" t="s">
        <v>143</v>
      </c>
      <c r="AX307" s="11" t="s">
        <v>74</v>
      </c>
      <c r="AY307" s="220" t="s">
        <v>132</v>
      </c>
    </row>
    <row r="308" s="11" customFormat="1">
      <c r="B308" s="209"/>
      <c r="C308" s="210"/>
      <c r="D308" s="211" t="s">
        <v>141</v>
      </c>
      <c r="E308" s="212" t="s">
        <v>1</v>
      </c>
      <c r="F308" s="213" t="s">
        <v>397</v>
      </c>
      <c r="G308" s="210"/>
      <c r="H308" s="214">
        <v>22.9376</v>
      </c>
      <c r="I308" s="215"/>
      <c r="J308" s="210"/>
      <c r="K308" s="210"/>
      <c r="L308" s="216"/>
      <c r="M308" s="217"/>
      <c r="N308" s="218"/>
      <c r="O308" s="218"/>
      <c r="P308" s="218"/>
      <c r="Q308" s="218"/>
      <c r="R308" s="218"/>
      <c r="S308" s="218"/>
      <c r="T308" s="219"/>
      <c r="AT308" s="220" t="s">
        <v>141</v>
      </c>
      <c r="AU308" s="220" t="s">
        <v>80</v>
      </c>
      <c r="AV308" s="11" t="s">
        <v>80</v>
      </c>
      <c r="AW308" s="11" t="s">
        <v>143</v>
      </c>
      <c r="AX308" s="11" t="s">
        <v>74</v>
      </c>
      <c r="AY308" s="220" t="s">
        <v>132</v>
      </c>
    </row>
    <row r="309" s="11" customFormat="1">
      <c r="B309" s="209"/>
      <c r="C309" s="210"/>
      <c r="D309" s="211" t="s">
        <v>141</v>
      </c>
      <c r="E309" s="212" t="s">
        <v>1</v>
      </c>
      <c r="F309" s="213" t="s">
        <v>398</v>
      </c>
      <c r="G309" s="210"/>
      <c r="H309" s="214">
        <v>6.9119999999999999</v>
      </c>
      <c r="I309" s="215"/>
      <c r="J309" s="210"/>
      <c r="K309" s="210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141</v>
      </c>
      <c r="AU309" s="220" t="s">
        <v>80</v>
      </c>
      <c r="AV309" s="11" t="s">
        <v>80</v>
      </c>
      <c r="AW309" s="11" t="s">
        <v>143</v>
      </c>
      <c r="AX309" s="11" t="s">
        <v>74</v>
      </c>
      <c r="AY309" s="220" t="s">
        <v>132</v>
      </c>
    </row>
    <row r="310" s="11" customFormat="1">
      <c r="B310" s="209"/>
      <c r="C310" s="210"/>
      <c r="D310" s="211" t="s">
        <v>141</v>
      </c>
      <c r="E310" s="212" t="s">
        <v>1</v>
      </c>
      <c r="F310" s="213" t="s">
        <v>399</v>
      </c>
      <c r="G310" s="210"/>
      <c r="H310" s="214">
        <v>5.0880000000000001</v>
      </c>
      <c r="I310" s="215"/>
      <c r="J310" s="210"/>
      <c r="K310" s="210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141</v>
      </c>
      <c r="AU310" s="220" t="s">
        <v>80</v>
      </c>
      <c r="AV310" s="11" t="s">
        <v>80</v>
      </c>
      <c r="AW310" s="11" t="s">
        <v>143</v>
      </c>
      <c r="AX310" s="11" t="s">
        <v>74</v>
      </c>
      <c r="AY310" s="220" t="s">
        <v>132</v>
      </c>
    </row>
    <row r="311" s="11" customFormat="1">
      <c r="B311" s="209"/>
      <c r="C311" s="210"/>
      <c r="D311" s="211" t="s">
        <v>141</v>
      </c>
      <c r="E311" s="212" t="s">
        <v>1</v>
      </c>
      <c r="F311" s="213" t="s">
        <v>400</v>
      </c>
      <c r="G311" s="210"/>
      <c r="H311" s="214">
        <v>5.9359999999999999</v>
      </c>
      <c r="I311" s="215"/>
      <c r="J311" s="210"/>
      <c r="K311" s="210"/>
      <c r="L311" s="216"/>
      <c r="M311" s="217"/>
      <c r="N311" s="218"/>
      <c r="O311" s="218"/>
      <c r="P311" s="218"/>
      <c r="Q311" s="218"/>
      <c r="R311" s="218"/>
      <c r="S311" s="218"/>
      <c r="T311" s="219"/>
      <c r="AT311" s="220" t="s">
        <v>141</v>
      </c>
      <c r="AU311" s="220" t="s">
        <v>80</v>
      </c>
      <c r="AV311" s="11" t="s">
        <v>80</v>
      </c>
      <c r="AW311" s="11" t="s">
        <v>143</v>
      </c>
      <c r="AX311" s="11" t="s">
        <v>74</v>
      </c>
      <c r="AY311" s="220" t="s">
        <v>132</v>
      </c>
    </row>
    <row r="312" s="11" customFormat="1">
      <c r="B312" s="209"/>
      <c r="C312" s="210"/>
      <c r="D312" s="211" t="s">
        <v>141</v>
      </c>
      <c r="E312" s="212" t="s">
        <v>1</v>
      </c>
      <c r="F312" s="213" t="s">
        <v>401</v>
      </c>
      <c r="G312" s="210"/>
      <c r="H312" s="214">
        <v>0.89600000000000002</v>
      </c>
      <c r="I312" s="215"/>
      <c r="J312" s="210"/>
      <c r="K312" s="210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141</v>
      </c>
      <c r="AU312" s="220" t="s">
        <v>80</v>
      </c>
      <c r="AV312" s="11" t="s">
        <v>80</v>
      </c>
      <c r="AW312" s="11" t="s">
        <v>143</v>
      </c>
      <c r="AX312" s="11" t="s">
        <v>74</v>
      </c>
      <c r="AY312" s="220" t="s">
        <v>132</v>
      </c>
    </row>
    <row r="313" s="11" customFormat="1">
      <c r="B313" s="209"/>
      <c r="C313" s="210"/>
      <c r="D313" s="211" t="s">
        <v>141</v>
      </c>
      <c r="E313" s="212" t="s">
        <v>1</v>
      </c>
      <c r="F313" s="213" t="s">
        <v>402</v>
      </c>
      <c r="G313" s="210"/>
      <c r="H313" s="214">
        <v>0.89600000000000002</v>
      </c>
      <c r="I313" s="215"/>
      <c r="J313" s="210"/>
      <c r="K313" s="210"/>
      <c r="L313" s="216"/>
      <c r="M313" s="217"/>
      <c r="N313" s="218"/>
      <c r="O313" s="218"/>
      <c r="P313" s="218"/>
      <c r="Q313" s="218"/>
      <c r="R313" s="218"/>
      <c r="S313" s="218"/>
      <c r="T313" s="219"/>
      <c r="AT313" s="220" t="s">
        <v>141</v>
      </c>
      <c r="AU313" s="220" t="s">
        <v>80</v>
      </c>
      <c r="AV313" s="11" t="s">
        <v>80</v>
      </c>
      <c r="AW313" s="11" t="s">
        <v>143</v>
      </c>
      <c r="AX313" s="11" t="s">
        <v>74</v>
      </c>
      <c r="AY313" s="220" t="s">
        <v>132</v>
      </c>
    </row>
    <row r="314" s="11" customFormat="1">
      <c r="B314" s="209"/>
      <c r="C314" s="210"/>
      <c r="D314" s="211" t="s">
        <v>141</v>
      </c>
      <c r="E314" s="212" t="s">
        <v>1</v>
      </c>
      <c r="F314" s="213" t="s">
        <v>403</v>
      </c>
      <c r="G314" s="210"/>
      <c r="H314" s="214">
        <v>1.04</v>
      </c>
      <c r="I314" s="215"/>
      <c r="J314" s="210"/>
      <c r="K314" s="210"/>
      <c r="L314" s="216"/>
      <c r="M314" s="217"/>
      <c r="N314" s="218"/>
      <c r="O314" s="218"/>
      <c r="P314" s="218"/>
      <c r="Q314" s="218"/>
      <c r="R314" s="218"/>
      <c r="S314" s="218"/>
      <c r="T314" s="219"/>
      <c r="AT314" s="220" t="s">
        <v>141</v>
      </c>
      <c r="AU314" s="220" t="s">
        <v>80</v>
      </c>
      <c r="AV314" s="11" t="s">
        <v>80</v>
      </c>
      <c r="AW314" s="11" t="s">
        <v>143</v>
      </c>
      <c r="AX314" s="11" t="s">
        <v>74</v>
      </c>
      <c r="AY314" s="220" t="s">
        <v>132</v>
      </c>
    </row>
    <row r="315" s="11" customFormat="1">
      <c r="B315" s="209"/>
      <c r="C315" s="210"/>
      <c r="D315" s="211" t="s">
        <v>141</v>
      </c>
      <c r="E315" s="212" t="s">
        <v>1</v>
      </c>
      <c r="F315" s="213" t="s">
        <v>404</v>
      </c>
      <c r="G315" s="210"/>
      <c r="H315" s="214">
        <v>2.1440000000000001</v>
      </c>
      <c r="I315" s="215"/>
      <c r="J315" s="210"/>
      <c r="K315" s="210"/>
      <c r="L315" s="216"/>
      <c r="M315" s="217"/>
      <c r="N315" s="218"/>
      <c r="O315" s="218"/>
      <c r="P315" s="218"/>
      <c r="Q315" s="218"/>
      <c r="R315" s="218"/>
      <c r="S315" s="218"/>
      <c r="T315" s="219"/>
      <c r="AT315" s="220" t="s">
        <v>141</v>
      </c>
      <c r="AU315" s="220" t="s">
        <v>80</v>
      </c>
      <c r="AV315" s="11" t="s">
        <v>80</v>
      </c>
      <c r="AW315" s="11" t="s">
        <v>143</v>
      </c>
      <c r="AX315" s="11" t="s">
        <v>74</v>
      </c>
      <c r="AY315" s="220" t="s">
        <v>132</v>
      </c>
    </row>
    <row r="316" s="11" customFormat="1">
      <c r="B316" s="209"/>
      <c r="C316" s="210"/>
      <c r="D316" s="211" t="s">
        <v>141</v>
      </c>
      <c r="E316" s="212" t="s">
        <v>1</v>
      </c>
      <c r="F316" s="213" t="s">
        <v>405</v>
      </c>
      <c r="G316" s="210"/>
      <c r="H316" s="214">
        <v>8.9440000000000008</v>
      </c>
      <c r="I316" s="215"/>
      <c r="J316" s="210"/>
      <c r="K316" s="210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141</v>
      </c>
      <c r="AU316" s="220" t="s">
        <v>80</v>
      </c>
      <c r="AV316" s="11" t="s">
        <v>80</v>
      </c>
      <c r="AW316" s="11" t="s">
        <v>143</v>
      </c>
      <c r="AX316" s="11" t="s">
        <v>74</v>
      </c>
      <c r="AY316" s="220" t="s">
        <v>132</v>
      </c>
    </row>
    <row r="317" s="11" customFormat="1">
      <c r="B317" s="209"/>
      <c r="C317" s="210"/>
      <c r="D317" s="211" t="s">
        <v>141</v>
      </c>
      <c r="E317" s="212" t="s">
        <v>1</v>
      </c>
      <c r="F317" s="213" t="s">
        <v>406</v>
      </c>
      <c r="G317" s="210"/>
      <c r="H317" s="214">
        <v>12.800000000000001</v>
      </c>
      <c r="I317" s="215"/>
      <c r="J317" s="210"/>
      <c r="K317" s="210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141</v>
      </c>
      <c r="AU317" s="220" t="s">
        <v>80</v>
      </c>
      <c r="AV317" s="11" t="s">
        <v>80</v>
      </c>
      <c r="AW317" s="11" t="s">
        <v>143</v>
      </c>
      <c r="AX317" s="11" t="s">
        <v>74</v>
      </c>
      <c r="AY317" s="220" t="s">
        <v>132</v>
      </c>
    </row>
    <row r="318" s="11" customFormat="1">
      <c r="B318" s="209"/>
      <c r="C318" s="210"/>
      <c r="D318" s="211" t="s">
        <v>141</v>
      </c>
      <c r="E318" s="212" t="s">
        <v>1</v>
      </c>
      <c r="F318" s="213" t="s">
        <v>407</v>
      </c>
      <c r="G318" s="210"/>
      <c r="H318" s="214">
        <v>8.7641600000000004</v>
      </c>
      <c r="I318" s="215"/>
      <c r="J318" s="210"/>
      <c r="K318" s="210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141</v>
      </c>
      <c r="AU318" s="220" t="s">
        <v>80</v>
      </c>
      <c r="AV318" s="11" t="s">
        <v>80</v>
      </c>
      <c r="AW318" s="11" t="s">
        <v>143</v>
      </c>
      <c r="AX318" s="11" t="s">
        <v>74</v>
      </c>
      <c r="AY318" s="220" t="s">
        <v>132</v>
      </c>
    </row>
    <row r="319" s="11" customFormat="1">
      <c r="B319" s="209"/>
      <c r="C319" s="210"/>
      <c r="D319" s="211" t="s">
        <v>141</v>
      </c>
      <c r="E319" s="212" t="s">
        <v>1</v>
      </c>
      <c r="F319" s="213" t="s">
        <v>408</v>
      </c>
      <c r="G319" s="210"/>
      <c r="H319" s="214">
        <v>69.140000000000001</v>
      </c>
      <c r="I319" s="215"/>
      <c r="J319" s="210"/>
      <c r="K319" s="210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141</v>
      </c>
      <c r="AU319" s="220" t="s">
        <v>80</v>
      </c>
      <c r="AV319" s="11" t="s">
        <v>80</v>
      </c>
      <c r="AW319" s="11" t="s">
        <v>143</v>
      </c>
      <c r="AX319" s="11" t="s">
        <v>74</v>
      </c>
      <c r="AY319" s="220" t="s">
        <v>132</v>
      </c>
    </row>
    <row r="320" s="12" customFormat="1">
      <c r="B320" s="221"/>
      <c r="C320" s="222"/>
      <c r="D320" s="211" t="s">
        <v>141</v>
      </c>
      <c r="E320" s="223" t="s">
        <v>1</v>
      </c>
      <c r="F320" s="224" t="s">
        <v>146</v>
      </c>
      <c r="G320" s="222"/>
      <c r="H320" s="225">
        <v>214.07087999999999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141</v>
      </c>
      <c r="AU320" s="231" t="s">
        <v>80</v>
      </c>
      <c r="AV320" s="12" t="s">
        <v>138</v>
      </c>
      <c r="AW320" s="12" t="s">
        <v>143</v>
      </c>
      <c r="AX320" s="12" t="s">
        <v>21</v>
      </c>
      <c r="AY320" s="231" t="s">
        <v>132</v>
      </c>
    </row>
    <row r="321" s="1" customFormat="1" ht="16.5" customHeight="1">
      <c r="B321" s="36"/>
      <c r="C321" s="197" t="s">
        <v>409</v>
      </c>
      <c r="D321" s="197" t="s">
        <v>134</v>
      </c>
      <c r="E321" s="198" t="s">
        <v>410</v>
      </c>
      <c r="F321" s="199" t="s">
        <v>411</v>
      </c>
      <c r="G321" s="200" t="s">
        <v>137</v>
      </c>
      <c r="H321" s="201">
        <v>34.045000000000002</v>
      </c>
      <c r="I321" s="202"/>
      <c r="J321" s="201">
        <f>ROUND(I321*H321,3)</f>
        <v>0</v>
      </c>
      <c r="K321" s="199" t="s">
        <v>1</v>
      </c>
      <c r="L321" s="41"/>
      <c r="M321" s="203" t="s">
        <v>1</v>
      </c>
      <c r="N321" s="204" t="s">
        <v>48</v>
      </c>
      <c r="O321" s="77"/>
      <c r="P321" s="205">
        <f>O321*H321</f>
        <v>0</v>
      </c>
      <c r="Q321" s="205">
        <v>0.0048900000000000002</v>
      </c>
      <c r="R321" s="205">
        <f>Q321*H321</f>
        <v>0.16648005000000002</v>
      </c>
      <c r="S321" s="205">
        <v>0</v>
      </c>
      <c r="T321" s="206">
        <f>S321*H321</f>
        <v>0</v>
      </c>
      <c r="AR321" s="15" t="s">
        <v>138</v>
      </c>
      <c r="AT321" s="15" t="s">
        <v>134</v>
      </c>
      <c r="AU321" s="15" t="s">
        <v>80</v>
      </c>
      <c r="AY321" s="15" t="s">
        <v>132</v>
      </c>
      <c r="BE321" s="207">
        <f>IF(N321="základní",J321,0)</f>
        <v>0</v>
      </c>
      <c r="BF321" s="207">
        <f>IF(N321="snížená",J321,0)</f>
        <v>0</v>
      </c>
      <c r="BG321" s="207">
        <f>IF(N321="zákl. přenesená",J321,0)</f>
        <v>0</v>
      </c>
      <c r="BH321" s="207">
        <f>IF(N321="sníž. přenesená",J321,0)</f>
        <v>0</v>
      </c>
      <c r="BI321" s="207">
        <f>IF(N321="nulová",J321,0)</f>
        <v>0</v>
      </c>
      <c r="BJ321" s="15" t="s">
        <v>139</v>
      </c>
      <c r="BK321" s="208">
        <f>ROUND(I321*H321,3)</f>
        <v>0</v>
      </c>
      <c r="BL321" s="15" t="s">
        <v>138</v>
      </c>
      <c r="BM321" s="15" t="s">
        <v>412</v>
      </c>
    </row>
    <row r="322" s="11" customFormat="1">
      <c r="B322" s="209"/>
      <c r="C322" s="210"/>
      <c r="D322" s="211" t="s">
        <v>141</v>
      </c>
      <c r="E322" s="212" t="s">
        <v>1</v>
      </c>
      <c r="F322" s="213" t="s">
        <v>413</v>
      </c>
      <c r="G322" s="210"/>
      <c r="H322" s="214">
        <v>6.9119999999999999</v>
      </c>
      <c r="I322" s="215"/>
      <c r="J322" s="210"/>
      <c r="K322" s="210"/>
      <c r="L322" s="216"/>
      <c r="M322" s="217"/>
      <c r="N322" s="218"/>
      <c r="O322" s="218"/>
      <c r="P322" s="218"/>
      <c r="Q322" s="218"/>
      <c r="R322" s="218"/>
      <c r="S322" s="218"/>
      <c r="T322" s="219"/>
      <c r="AT322" s="220" t="s">
        <v>141</v>
      </c>
      <c r="AU322" s="220" t="s">
        <v>80</v>
      </c>
      <c r="AV322" s="11" t="s">
        <v>80</v>
      </c>
      <c r="AW322" s="11" t="s">
        <v>143</v>
      </c>
      <c r="AX322" s="11" t="s">
        <v>74</v>
      </c>
      <c r="AY322" s="220" t="s">
        <v>132</v>
      </c>
    </row>
    <row r="323" s="11" customFormat="1">
      <c r="B323" s="209"/>
      <c r="C323" s="210"/>
      <c r="D323" s="211" t="s">
        <v>141</v>
      </c>
      <c r="E323" s="212" t="s">
        <v>1</v>
      </c>
      <c r="F323" s="213" t="s">
        <v>414</v>
      </c>
      <c r="G323" s="210"/>
      <c r="H323" s="214">
        <v>3.5167999999999999</v>
      </c>
      <c r="I323" s="215"/>
      <c r="J323" s="210"/>
      <c r="K323" s="210"/>
      <c r="L323" s="216"/>
      <c r="M323" s="217"/>
      <c r="N323" s="218"/>
      <c r="O323" s="218"/>
      <c r="P323" s="218"/>
      <c r="Q323" s="218"/>
      <c r="R323" s="218"/>
      <c r="S323" s="218"/>
      <c r="T323" s="219"/>
      <c r="AT323" s="220" t="s">
        <v>141</v>
      </c>
      <c r="AU323" s="220" t="s">
        <v>80</v>
      </c>
      <c r="AV323" s="11" t="s">
        <v>80</v>
      </c>
      <c r="AW323" s="11" t="s">
        <v>143</v>
      </c>
      <c r="AX323" s="11" t="s">
        <v>74</v>
      </c>
      <c r="AY323" s="220" t="s">
        <v>132</v>
      </c>
    </row>
    <row r="324" s="11" customFormat="1">
      <c r="B324" s="209"/>
      <c r="C324" s="210"/>
      <c r="D324" s="211" t="s">
        <v>141</v>
      </c>
      <c r="E324" s="212" t="s">
        <v>1</v>
      </c>
      <c r="F324" s="213" t="s">
        <v>415</v>
      </c>
      <c r="G324" s="210"/>
      <c r="H324" s="214">
        <v>0.76800000000000002</v>
      </c>
      <c r="I324" s="215"/>
      <c r="J324" s="210"/>
      <c r="K324" s="210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141</v>
      </c>
      <c r="AU324" s="220" t="s">
        <v>80</v>
      </c>
      <c r="AV324" s="11" t="s">
        <v>80</v>
      </c>
      <c r="AW324" s="11" t="s">
        <v>143</v>
      </c>
      <c r="AX324" s="11" t="s">
        <v>74</v>
      </c>
      <c r="AY324" s="220" t="s">
        <v>132</v>
      </c>
    </row>
    <row r="325" s="11" customFormat="1">
      <c r="B325" s="209"/>
      <c r="C325" s="210"/>
      <c r="D325" s="211" t="s">
        <v>141</v>
      </c>
      <c r="E325" s="212" t="s">
        <v>1</v>
      </c>
      <c r="F325" s="213" t="s">
        <v>416</v>
      </c>
      <c r="G325" s="210"/>
      <c r="H325" s="214">
        <v>8.1920000000000002</v>
      </c>
      <c r="I325" s="215"/>
      <c r="J325" s="210"/>
      <c r="K325" s="210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141</v>
      </c>
      <c r="AU325" s="220" t="s">
        <v>80</v>
      </c>
      <c r="AV325" s="11" t="s">
        <v>80</v>
      </c>
      <c r="AW325" s="11" t="s">
        <v>143</v>
      </c>
      <c r="AX325" s="11" t="s">
        <v>74</v>
      </c>
      <c r="AY325" s="220" t="s">
        <v>132</v>
      </c>
    </row>
    <row r="326" s="11" customFormat="1">
      <c r="B326" s="209"/>
      <c r="C326" s="210"/>
      <c r="D326" s="211" t="s">
        <v>141</v>
      </c>
      <c r="E326" s="212" t="s">
        <v>1</v>
      </c>
      <c r="F326" s="213" t="s">
        <v>417</v>
      </c>
      <c r="G326" s="210"/>
      <c r="H326" s="214">
        <v>8.1920000000000002</v>
      </c>
      <c r="I326" s="215"/>
      <c r="J326" s="210"/>
      <c r="K326" s="210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141</v>
      </c>
      <c r="AU326" s="220" t="s">
        <v>80</v>
      </c>
      <c r="AV326" s="11" t="s">
        <v>80</v>
      </c>
      <c r="AW326" s="11" t="s">
        <v>143</v>
      </c>
      <c r="AX326" s="11" t="s">
        <v>74</v>
      </c>
      <c r="AY326" s="220" t="s">
        <v>132</v>
      </c>
    </row>
    <row r="327" s="11" customFormat="1">
      <c r="B327" s="209"/>
      <c r="C327" s="210"/>
      <c r="D327" s="211" t="s">
        <v>141</v>
      </c>
      <c r="E327" s="212" t="s">
        <v>1</v>
      </c>
      <c r="F327" s="213" t="s">
        <v>418</v>
      </c>
      <c r="G327" s="210"/>
      <c r="H327" s="214">
        <v>6.4640000000000004</v>
      </c>
      <c r="I327" s="215"/>
      <c r="J327" s="210"/>
      <c r="K327" s="210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141</v>
      </c>
      <c r="AU327" s="220" t="s">
        <v>80</v>
      </c>
      <c r="AV327" s="11" t="s">
        <v>80</v>
      </c>
      <c r="AW327" s="11" t="s">
        <v>143</v>
      </c>
      <c r="AX327" s="11" t="s">
        <v>74</v>
      </c>
      <c r="AY327" s="220" t="s">
        <v>132</v>
      </c>
    </row>
    <row r="328" s="12" customFormat="1">
      <c r="B328" s="221"/>
      <c r="C328" s="222"/>
      <c r="D328" s="211" t="s">
        <v>141</v>
      </c>
      <c r="E328" s="223" t="s">
        <v>1</v>
      </c>
      <c r="F328" s="224" t="s">
        <v>146</v>
      </c>
      <c r="G328" s="222"/>
      <c r="H328" s="225">
        <v>34.044800000000002</v>
      </c>
      <c r="I328" s="226"/>
      <c r="J328" s="222"/>
      <c r="K328" s="222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141</v>
      </c>
      <c r="AU328" s="231" t="s">
        <v>80</v>
      </c>
      <c r="AV328" s="12" t="s">
        <v>138</v>
      </c>
      <c r="AW328" s="12" t="s">
        <v>143</v>
      </c>
      <c r="AX328" s="12" t="s">
        <v>21</v>
      </c>
      <c r="AY328" s="231" t="s">
        <v>132</v>
      </c>
    </row>
    <row r="329" s="1" customFormat="1" ht="16.5" customHeight="1">
      <c r="B329" s="36"/>
      <c r="C329" s="197" t="s">
        <v>419</v>
      </c>
      <c r="D329" s="197" t="s">
        <v>134</v>
      </c>
      <c r="E329" s="198" t="s">
        <v>420</v>
      </c>
      <c r="F329" s="199" t="s">
        <v>421</v>
      </c>
      <c r="G329" s="200" t="s">
        <v>137</v>
      </c>
      <c r="H329" s="201">
        <v>149.208</v>
      </c>
      <c r="I329" s="202"/>
      <c r="J329" s="201">
        <f>ROUND(I329*H329,3)</f>
        <v>0</v>
      </c>
      <c r="K329" s="199" t="s">
        <v>1</v>
      </c>
      <c r="L329" s="41"/>
      <c r="M329" s="203" t="s">
        <v>1</v>
      </c>
      <c r="N329" s="204" t="s">
        <v>48</v>
      </c>
      <c r="O329" s="77"/>
      <c r="P329" s="205">
        <f>O329*H329</f>
        <v>0</v>
      </c>
      <c r="Q329" s="205">
        <v>0.0085000000000000006</v>
      </c>
      <c r="R329" s="205">
        <f>Q329*H329</f>
        <v>1.2682680000000002</v>
      </c>
      <c r="S329" s="205">
        <v>0</v>
      </c>
      <c r="T329" s="206">
        <f>S329*H329</f>
        <v>0</v>
      </c>
      <c r="AR329" s="15" t="s">
        <v>138</v>
      </c>
      <c r="AT329" s="15" t="s">
        <v>134</v>
      </c>
      <c r="AU329" s="15" t="s">
        <v>80</v>
      </c>
      <c r="AY329" s="15" t="s">
        <v>132</v>
      </c>
      <c r="BE329" s="207">
        <f>IF(N329="základní",J329,0)</f>
        <v>0</v>
      </c>
      <c r="BF329" s="207">
        <f>IF(N329="snížená",J329,0)</f>
        <v>0</v>
      </c>
      <c r="BG329" s="207">
        <f>IF(N329="zákl. přenesená",J329,0)</f>
        <v>0</v>
      </c>
      <c r="BH329" s="207">
        <f>IF(N329="sníž. přenesená",J329,0)</f>
        <v>0</v>
      </c>
      <c r="BI329" s="207">
        <f>IF(N329="nulová",J329,0)</f>
        <v>0</v>
      </c>
      <c r="BJ329" s="15" t="s">
        <v>139</v>
      </c>
      <c r="BK329" s="208">
        <f>ROUND(I329*H329,3)</f>
        <v>0</v>
      </c>
      <c r="BL329" s="15" t="s">
        <v>138</v>
      </c>
      <c r="BM329" s="15" t="s">
        <v>422</v>
      </c>
    </row>
    <row r="330" s="11" customFormat="1">
      <c r="B330" s="209"/>
      <c r="C330" s="210"/>
      <c r="D330" s="211" t="s">
        <v>141</v>
      </c>
      <c r="E330" s="212" t="s">
        <v>1</v>
      </c>
      <c r="F330" s="213" t="s">
        <v>423</v>
      </c>
      <c r="G330" s="210"/>
      <c r="H330" s="214">
        <v>19.734000000000002</v>
      </c>
      <c r="I330" s="215"/>
      <c r="J330" s="210"/>
      <c r="K330" s="210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141</v>
      </c>
      <c r="AU330" s="220" t="s">
        <v>80</v>
      </c>
      <c r="AV330" s="11" t="s">
        <v>80</v>
      </c>
      <c r="AW330" s="11" t="s">
        <v>143</v>
      </c>
      <c r="AX330" s="11" t="s">
        <v>74</v>
      </c>
      <c r="AY330" s="220" t="s">
        <v>132</v>
      </c>
    </row>
    <row r="331" s="11" customFormat="1">
      <c r="B331" s="209"/>
      <c r="C331" s="210"/>
      <c r="D331" s="211" t="s">
        <v>141</v>
      </c>
      <c r="E331" s="212" t="s">
        <v>1</v>
      </c>
      <c r="F331" s="213" t="s">
        <v>424</v>
      </c>
      <c r="G331" s="210"/>
      <c r="H331" s="214">
        <v>20.297999999999998</v>
      </c>
      <c r="I331" s="215"/>
      <c r="J331" s="210"/>
      <c r="K331" s="210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141</v>
      </c>
      <c r="AU331" s="220" t="s">
        <v>80</v>
      </c>
      <c r="AV331" s="11" t="s">
        <v>80</v>
      </c>
      <c r="AW331" s="11" t="s">
        <v>143</v>
      </c>
      <c r="AX331" s="11" t="s">
        <v>74</v>
      </c>
      <c r="AY331" s="220" t="s">
        <v>132</v>
      </c>
    </row>
    <row r="332" s="11" customFormat="1">
      <c r="B332" s="209"/>
      <c r="C332" s="210"/>
      <c r="D332" s="211" t="s">
        <v>141</v>
      </c>
      <c r="E332" s="212" t="s">
        <v>1</v>
      </c>
      <c r="F332" s="213" t="s">
        <v>425</v>
      </c>
      <c r="G332" s="210"/>
      <c r="H332" s="214">
        <v>2.9249999999999998</v>
      </c>
      <c r="I332" s="215"/>
      <c r="J332" s="210"/>
      <c r="K332" s="210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141</v>
      </c>
      <c r="AU332" s="220" t="s">
        <v>80</v>
      </c>
      <c r="AV332" s="11" t="s">
        <v>80</v>
      </c>
      <c r="AW332" s="11" t="s">
        <v>143</v>
      </c>
      <c r="AX332" s="11" t="s">
        <v>74</v>
      </c>
      <c r="AY332" s="220" t="s">
        <v>132</v>
      </c>
    </row>
    <row r="333" s="11" customFormat="1">
      <c r="B333" s="209"/>
      <c r="C333" s="210"/>
      <c r="D333" s="211" t="s">
        <v>141</v>
      </c>
      <c r="E333" s="212" t="s">
        <v>1</v>
      </c>
      <c r="F333" s="213" t="s">
        <v>426</v>
      </c>
      <c r="G333" s="210"/>
      <c r="H333" s="214">
        <v>3.0750000000000002</v>
      </c>
      <c r="I333" s="215"/>
      <c r="J333" s="210"/>
      <c r="K333" s="210"/>
      <c r="L333" s="216"/>
      <c r="M333" s="217"/>
      <c r="N333" s="218"/>
      <c r="O333" s="218"/>
      <c r="P333" s="218"/>
      <c r="Q333" s="218"/>
      <c r="R333" s="218"/>
      <c r="S333" s="218"/>
      <c r="T333" s="219"/>
      <c r="AT333" s="220" t="s">
        <v>141</v>
      </c>
      <c r="AU333" s="220" t="s">
        <v>80</v>
      </c>
      <c r="AV333" s="11" t="s">
        <v>80</v>
      </c>
      <c r="AW333" s="11" t="s">
        <v>143</v>
      </c>
      <c r="AX333" s="11" t="s">
        <v>74</v>
      </c>
      <c r="AY333" s="220" t="s">
        <v>132</v>
      </c>
    </row>
    <row r="334" s="11" customFormat="1">
      <c r="B334" s="209"/>
      <c r="C334" s="210"/>
      <c r="D334" s="211" t="s">
        <v>141</v>
      </c>
      <c r="E334" s="212" t="s">
        <v>1</v>
      </c>
      <c r="F334" s="213" t="s">
        <v>427</v>
      </c>
      <c r="G334" s="210"/>
      <c r="H334" s="214">
        <v>79.890000000000001</v>
      </c>
      <c r="I334" s="215"/>
      <c r="J334" s="210"/>
      <c r="K334" s="210"/>
      <c r="L334" s="216"/>
      <c r="M334" s="217"/>
      <c r="N334" s="218"/>
      <c r="O334" s="218"/>
      <c r="P334" s="218"/>
      <c r="Q334" s="218"/>
      <c r="R334" s="218"/>
      <c r="S334" s="218"/>
      <c r="T334" s="219"/>
      <c r="AT334" s="220" t="s">
        <v>141</v>
      </c>
      <c r="AU334" s="220" t="s">
        <v>80</v>
      </c>
      <c r="AV334" s="11" t="s">
        <v>80</v>
      </c>
      <c r="AW334" s="11" t="s">
        <v>143</v>
      </c>
      <c r="AX334" s="11" t="s">
        <v>74</v>
      </c>
      <c r="AY334" s="220" t="s">
        <v>132</v>
      </c>
    </row>
    <row r="335" s="11" customFormat="1">
      <c r="B335" s="209"/>
      <c r="C335" s="210"/>
      <c r="D335" s="211" t="s">
        <v>141</v>
      </c>
      <c r="E335" s="212" t="s">
        <v>1</v>
      </c>
      <c r="F335" s="213" t="s">
        <v>428</v>
      </c>
      <c r="G335" s="210"/>
      <c r="H335" s="214">
        <v>23.286000000000001</v>
      </c>
      <c r="I335" s="215"/>
      <c r="J335" s="210"/>
      <c r="K335" s="210"/>
      <c r="L335" s="216"/>
      <c r="M335" s="217"/>
      <c r="N335" s="218"/>
      <c r="O335" s="218"/>
      <c r="P335" s="218"/>
      <c r="Q335" s="218"/>
      <c r="R335" s="218"/>
      <c r="S335" s="218"/>
      <c r="T335" s="219"/>
      <c r="AT335" s="220" t="s">
        <v>141</v>
      </c>
      <c r="AU335" s="220" t="s">
        <v>80</v>
      </c>
      <c r="AV335" s="11" t="s">
        <v>80</v>
      </c>
      <c r="AW335" s="11" t="s">
        <v>143</v>
      </c>
      <c r="AX335" s="11" t="s">
        <v>74</v>
      </c>
      <c r="AY335" s="220" t="s">
        <v>132</v>
      </c>
    </row>
    <row r="336" s="12" customFormat="1">
      <c r="B336" s="221"/>
      <c r="C336" s="222"/>
      <c r="D336" s="211" t="s">
        <v>141</v>
      </c>
      <c r="E336" s="223" t="s">
        <v>1</v>
      </c>
      <c r="F336" s="224" t="s">
        <v>146</v>
      </c>
      <c r="G336" s="222"/>
      <c r="H336" s="225">
        <v>149.208</v>
      </c>
      <c r="I336" s="226"/>
      <c r="J336" s="222"/>
      <c r="K336" s="222"/>
      <c r="L336" s="227"/>
      <c r="M336" s="228"/>
      <c r="N336" s="229"/>
      <c r="O336" s="229"/>
      <c r="P336" s="229"/>
      <c r="Q336" s="229"/>
      <c r="R336" s="229"/>
      <c r="S336" s="229"/>
      <c r="T336" s="230"/>
      <c r="AT336" s="231" t="s">
        <v>141</v>
      </c>
      <c r="AU336" s="231" t="s">
        <v>80</v>
      </c>
      <c r="AV336" s="12" t="s">
        <v>138</v>
      </c>
      <c r="AW336" s="12" t="s">
        <v>143</v>
      </c>
      <c r="AX336" s="12" t="s">
        <v>21</v>
      </c>
      <c r="AY336" s="231" t="s">
        <v>132</v>
      </c>
    </row>
    <row r="337" s="1" customFormat="1" ht="16.5" customHeight="1">
      <c r="B337" s="36"/>
      <c r="C337" s="242" t="s">
        <v>429</v>
      </c>
      <c r="D337" s="242" t="s">
        <v>199</v>
      </c>
      <c r="E337" s="243" t="s">
        <v>430</v>
      </c>
      <c r="F337" s="244" t="s">
        <v>431</v>
      </c>
      <c r="G337" s="245" t="s">
        <v>137</v>
      </c>
      <c r="H337" s="246">
        <v>152.19200000000001</v>
      </c>
      <c r="I337" s="247"/>
      <c r="J337" s="246">
        <f>ROUND(I337*H337,3)</f>
        <v>0</v>
      </c>
      <c r="K337" s="244" t="s">
        <v>1</v>
      </c>
      <c r="L337" s="248"/>
      <c r="M337" s="249" t="s">
        <v>1</v>
      </c>
      <c r="N337" s="250" t="s">
        <v>48</v>
      </c>
      <c r="O337" s="77"/>
      <c r="P337" s="205">
        <f>O337*H337</f>
        <v>0</v>
      </c>
      <c r="Q337" s="205">
        <v>0.0035999999999999999</v>
      </c>
      <c r="R337" s="205">
        <f>Q337*H337</f>
        <v>0.54789120000000002</v>
      </c>
      <c r="S337" s="205">
        <v>0</v>
      </c>
      <c r="T337" s="206">
        <f>S337*H337</f>
        <v>0</v>
      </c>
      <c r="AR337" s="15" t="s">
        <v>179</v>
      </c>
      <c r="AT337" s="15" t="s">
        <v>199</v>
      </c>
      <c r="AU337" s="15" t="s">
        <v>80</v>
      </c>
      <c r="AY337" s="15" t="s">
        <v>132</v>
      </c>
      <c r="BE337" s="207">
        <f>IF(N337="základní",J337,0)</f>
        <v>0</v>
      </c>
      <c r="BF337" s="207">
        <f>IF(N337="snížená",J337,0)</f>
        <v>0</v>
      </c>
      <c r="BG337" s="207">
        <f>IF(N337="zákl. přenesená",J337,0)</f>
        <v>0</v>
      </c>
      <c r="BH337" s="207">
        <f>IF(N337="sníž. přenesená",J337,0)</f>
        <v>0</v>
      </c>
      <c r="BI337" s="207">
        <f>IF(N337="nulová",J337,0)</f>
        <v>0</v>
      </c>
      <c r="BJ337" s="15" t="s">
        <v>139</v>
      </c>
      <c r="BK337" s="208">
        <f>ROUND(I337*H337,3)</f>
        <v>0</v>
      </c>
      <c r="BL337" s="15" t="s">
        <v>138</v>
      </c>
      <c r="BM337" s="15" t="s">
        <v>432</v>
      </c>
    </row>
    <row r="338" s="1" customFormat="1" ht="16.5" customHeight="1">
      <c r="B338" s="36"/>
      <c r="C338" s="197" t="s">
        <v>433</v>
      </c>
      <c r="D338" s="197" t="s">
        <v>134</v>
      </c>
      <c r="E338" s="198" t="s">
        <v>434</v>
      </c>
      <c r="F338" s="199" t="s">
        <v>435</v>
      </c>
      <c r="G338" s="200" t="s">
        <v>137</v>
      </c>
      <c r="H338" s="201">
        <v>1398.5229999999999</v>
      </c>
      <c r="I338" s="202"/>
      <c r="J338" s="201">
        <f>ROUND(I338*H338,3)</f>
        <v>0</v>
      </c>
      <c r="K338" s="199" t="s">
        <v>1</v>
      </c>
      <c r="L338" s="41"/>
      <c r="M338" s="203" t="s">
        <v>1</v>
      </c>
      <c r="N338" s="204" t="s">
        <v>48</v>
      </c>
      <c r="O338" s="77"/>
      <c r="P338" s="205">
        <f>O338*H338</f>
        <v>0</v>
      </c>
      <c r="Q338" s="205">
        <v>0.0094400000000000005</v>
      </c>
      <c r="R338" s="205">
        <f>Q338*H338</f>
        <v>13.202057119999999</v>
      </c>
      <c r="S338" s="205">
        <v>0</v>
      </c>
      <c r="T338" s="206">
        <f>S338*H338</f>
        <v>0</v>
      </c>
      <c r="AR338" s="15" t="s">
        <v>138</v>
      </c>
      <c r="AT338" s="15" t="s">
        <v>134</v>
      </c>
      <c r="AU338" s="15" t="s">
        <v>80</v>
      </c>
      <c r="AY338" s="15" t="s">
        <v>132</v>
      </c>
      <c r="BE338" s="207">
        <f>IF(N338="základní",J338,0)</f>
        <v>0</v>
      </c>
      <c r="BF338" s="207">
        <f>IF(N338="snížená",J338,0)</f>
        <v>0</v>
      </c>
      <c r="BG338" s="207">
        <f>IF(N338="zákl. přenesená",J338,0)</f>
        <v>0</v>
      </c>
      <c r="BH338" s="207">
        <f>IF(N338="sníž. přenesená",J338,0)</f>
        <v>0</v>
      </c>
      <c r="BI338" s="207">
        <f>IF(N338="nulová",J338,0)</f>
        <v>0</v>
      </c>
      <c r="BJ338" s="15" t="s">
        <v>139</v>
      </c>
      <c r="BK338" s="208">
        <f>ROUND(I338*H338,3)</f>
        <v>0</v>
      </c>
      <c r="BL338" s="15" t="s">
        <v>138</v>
      </c>
      <c r="BM338" s="15" t="s">
        <v>436</v>
      </c>
    </row>
    <row r="339" s="11" customFormat="1">
      <c r="B339" s="209"/>
      <c r="C339" s="210"/>
      <c r="D339" s="211" t="s">
        <v>141</v>
      </c>
      <c r="E339" s="212" t="s">
        <v>1</v>
      </c>
      <c r="F339" s="213" t="s">
        <v>437</v>
      </c>
      <c r="G339" s="210"/>
      <c r="H339" s="214">
        <v>595.35400000000004</v>
      </c>
      <c r="I339" s="215"/>
      <c r="J339" s="210"/>
      <c r="K339" s="210"/>
      <c r="L339" s="216"/>
      <c r="M339" s="217"/>
      <c r="N339" s="218"/>
      <c r="O339" s="218"/>
      <c r="P339" s="218"/>
      <c r="Q339" s="218"/>
      <c r="R339" s="218"/>
      <c r="S339" s="218"/>
      <c r="T339" s="219"/>
      <c r="AT339" s="220" t="s">
        <v>141</v>
      </c>
      <c r="AU339" s="220" t="s">
        <v>80</v>
      </c>
      <c r="AV339" s="11" t="s">
        <v>80</v>
      </c>
      <c r="AW339" s="11" t="s">
        <v>143</v>
      </c>
      <c r="AX339" s="11" t="s">
        <v>74</v>
      </c>
      <c r="AY339" s="220" t="s">
        <v>132</v>
      </c>
    </row>
    <row r="340" s="11" customFormat="1">
      <c r="B340" s="209"/>
      <c r="C340" s="210"/>
      <c r="D340" s="211" t="s">
        <v>141</v>
      </c>
      <c r="E340" s="212" t="s">
        <v>1</v>
      </c>
      <c r="F340" s="213" t="s">
        <v>438</v>
      </c>
      <c r="G340" s="210"/>
      <c r="H340" s="214">
        <v>635.32225000000005</v>
      </c>
      <c r="I340" s="215"/>
      <c r="J340" s="210"/>
      <c r="K340" s="210"/>
      <c r="L340" s="216"/>
      <c r="M340" s="217"/>
      <c r="N340" s="218"/>
      <c r="O340" s="218"/>
      <c r="P340" s="218"/>
      <c r="Q340" s="218"/>
      <c r="R340" s="218"/>
      <c r="S340" s="218"/>
      <c r="T340" s="219"/>
      <c r="AT340" s="220" t="s">
        <v>141</v>
      </c>
      <c r="AU340" s="220" t="s">
        <v>80</v>
      </c>
      <c r="AV340" s="11" t="s">
        <v>80</v>
      </c>
      <c r="AW340" s="11" t="s">
        <v>143</v>
      </c>
      <c r="AX340" s="11" t="s">
        <v>74</v>
      </c>
      <c r="AY340" s="220" t="s">
        <v>132</v>
      </c>
    </row>
    <row r="341" s="11" customFormat="1">
      <c r="B341" s="209"/>
      <c r="C341" s="210"/>
      <c r="D341" s="211" t="s">
        <v>141</v>
      </c>
      <c r="E341" s="212" t="s">
        <v>1</v>
      </c>
      <c r="F341" s="213" t="s">
        <v>439</v>
      </c>
      <c r="G341" s="210"/>
      <c r="H341" s="214">
        <v>126.8862</v>
      </c>
      <c r="I341" s="215"/>
      <c r="J341" s="210"/>
      <c r="K341" s="210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141</v>
      </c>
      <c r="AU341" s="220" t="s">
        <v>80</v>
      </c>
      <c r="AV341" s="11" t="s">
        <v>80</v>
      </c>
      <c r="AW341" s="11" t="s">
        <v>143</v>
      </c>
      <c r="AX341" s="11" t="s">
        <v>74</v>
      </c>
      <c r="AY341" s="220" t="s">
        <v>132</v>
      </c>
    </row>
    <row r="342" s="11" customFormat="1">
      <c r="B342" s="209"/>
      <c r="C342" s="210"/>
      <c r="D342" s="211" t="s">
        <v>141</v>
      </c>
      <c r="E342" s="212" t="s">
        <v>1</v>
      </c>
      <c r="F342" s="213" t="s">
        <v>440</v>
      </c>
      <c r="G342" s="210"/>
      <c r="H342" s="214">
        <v>144.13659999999999</v>
      </c>
      <c r="I342" s="215"/>
      <c r="J342" s="210"/>
      <c r="K342" s="210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141</v>
      </c>
      <c r="AU342" s="220" t="s">
        <v>80</v>
      </c>
      <c r="AV342" s="11" t="s">
        <v>80</v>
      </c>
      <c r="AW342" s="11" t="s">
        <v>143</v>
      </c>
      <c r="AX342" s="11" t="s">
        <v>74</v>
      </c>
      <c r="AY342" s="220" t="s">
        <v>132</v>
      </c>
    </row>
    <row r="343" s="11" customFormat="1">
      <c r="B343" s="209"/>
      <c r="C343" s="210"/>
      <c r="D343" s="211" t="s">
        <v>141</v>
      </c>
      <c r="E343" s="212" t="s">
        <v>1</v>
      </c>
      <c r="F343" s="213" t="s">
        <v>441</v>
      </c>
      <c r="G343" s="210"/>
      <c r="H343" s="214">
        <v>-79.890000000000001</v>
      </c>
      <c r="I343" s="215"/>
      <c r="J343" s="210"/>
      <c r="K343" s="210"/>
      <c r="L343" s="216"/>
      <c r="M343" s="217"/>
      <c r="N343" s="218"/>
      <c r="O343" s="218"/>
      <c r="P343" s="218"/>
      <c r="Q343" s="218"/>
      <c r="R343" s="218"/>
      <c r="S343" s="218"/>
      <c r="T343" s="219"/>
      <c r="AT343" s="220" t="s">
        <v>141</v>
      </c>
      <c r="AU343" s="220" t="s">
        <v>80</v>
      </c>
      <c r="AV343" s="11" t="s">
        <v>80</v>
      </c>
      <c r="AW343" s="11" t="s">
        <v>143</v>
      </c>
      <c r="AX343" s="11" t="s">
        <v>74</v>
      </c>
      <c r="AY343" s="220" t="s">
        <v>132</v>
      </c>
    </row>
    <row r="344" s="11" customFormat="1">
      <c r="B344" s="209"/>
      <c r="C344" s="210"/>
      <c r="D344" s="211" t="s">
        <v>141</v>
      </c>
      <c r="E344" s="212" t="s">
        <v>1</v>
      </c>
      <c r="F344" s="213" t="s">
        <v>442</v>
      </c>
      <c r="G344" s="210"/>
      <c r="H344" s="214">
        <v>-23.286000000000001</v>
      </c>
      <c r="I344" s="215"/>
      <c r="J344" s="210"/>
      <c r="K344" s="210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141</v>
      </c>
      <c r="AU344" s="220" t="s">
        <v>80</v>
      </c>
      <c r="AV344" s="11" t="s">
        <v>80</v>
      </c>
      <c r="AW344" s="11" t="s">
        <v>143</v>
      </c>
      <c r="AX344" s="11" t="s">
        <v>74</v>
      </c>
      <c r="AY344" s="220" t="s">
        <v>132</v>
      </c>
    </row>
    <row r="345" s="12" customFormat="1">
      <c r="B345" s="221"/>
      <c r="C345" s="222"/>
      <c r="D345" s="211" t="s">
        <v>141</v>
      </c>
      <c r="E345" s="223" t="s">
        <v>1</v>
      </c>
      <c r="F345" s="224" t="s">
        <v>146</v>
      </c>
      <c r="G345" s="222"/>
      <c r="H345" s="225">
        <v>1398.52305</v>
      </c>
      <c r="I345" s="226"/>
      <c r="J345" s="222"/>
      <c r="K345" s="222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141</v>
      </c>
      <c r="AU345" s="231" t="s">
        <v>80</v>
      </c>
      <c r="AV345" s="12" t="s">
        <v>138</v>
      </c>
      <c r="AW345" s="12" t="s">
        <v>143</v>
      </c>
      <c r="AX345" s="12" t="s">
        <v>21</v>
      </c>
      <c r="AY345" s="231" t="s">
        <v>132</v>
      </c>
    </row>
    <row r="346" s="1" customFormat="1" ht="16.5" customHeight="1">
      <c r="B346" s="36"/>
      <c r="C346" s="242" t="s">
        <v>443</v>
      </c>
      <c r="D346" s="242" t="s">
        <v>199</v>
      </c>
      <c r="E346" s="243" t="s">
        <v>373</v>
      </c>
      <c r="F346" s="244" t="s">
        <v>374</v>
      </c>
      <c r="G346" s="245" t="s">
        <v>137</v>
      </c>
      <c r="H346" s="246">
        <v>1426.4929999999999</v>
      </c>
      <c r="I346" s="247"/>
      <c r="J346" s="246">
        <f>ROUND(I346*H346,3)</f>
        <v>0</v>
      </c>
      <c r="K346" s="244" t="s">
        <v>1</v>
      </c>
      <c r="L346" s="248"/>
      <c r="M346" s="249" t="s">
        <v>1</v>
      </c>
      <c r="N346" s="250" t="s">
        <v>48</v>
      </c>
      <c r="O346" s="77"/>
      <c r="P346" s="205">
        <f>O346*H346</f>
        <v>0</v>
      </c>
      <c r="Q346" s="205">
        <v>0.014999999999999999</v>
      </c>
      <c r="R346" s="205">
        <f>Q346*H346</f>
        <v>21.397394999999999</v>
      </c>
      <c r="S346" s="205">
        <v>0</v>
      </c>
      <c r="T346" s="206">
        <f>S346*H346</f>
        <v>0</v>
      </c>
      <c r="AR346" s="15" t="s">
        <v>179</v>
      </c>
      <c r="AT346" s="15" t="s">
        <v>199</v>
      </c>
      <c r="AU346" s="15" t="s">
        <v>80</v>
      </c>
      <c r="AY346" s="15" t="s">
        <v>132</v>
      </c>
      <c r="BE346" s="207">
        <f>IF(N346="základní",J346,0)</f>
        <v>0</v>
      </c>
      <c r="BF346" s="207">
        <f>IF(N346="snížená",J346,0)</f>
        <v>0</v>
      </c>
      <c r="BG346" s="207">
        <f>IF(N346="zákl. přenesená",J346,0)</f>
        <v>0</v>
      </c>
      <c r="BH346" s="207">
        <f>IF(N346="sníž. přenesená",J346,0)</f>
        <v>0</v>
      </c>
      <c r="BI346" s="207">
        <f>IF(N346="nulová",J346,0)</f>
        <v>0</v>
      </c>
      <c r="BJ346" s="15" t="s">
        <v>139</v>
      </c>
      <c r="BK346" s="208">
        <f>ROUND(I346*H346,3)</f>
        <v>0</v>
      </c>
      <c r="BL346" s="15" t="s">
        <v>138</v>
      </c>
      <c r="BM346" s="15" t="s">
        <v>444</v>
      </c>
    </row>
    <row r="347" s="1" customFormat="1" ht="16.5" customHeight="1">
      <c r="B347" s="36"/>
      <c r="C347" s="197" t="s">
        <v>445</v>
      </c>
      <c r="D347" s="197" t="s">
        <v>134</v>
      </c>
      <c r="E347" s="198" t="s">
        <v>446</v>
      </c>
      <c r="F347" s="199" t="s">
        <v>447</v>
      </c>
      <c r="G347" s="200" t="s">
        <v>252</v>
      </c>
      <c r="H347" s="201">
        <v>96.299999999999997</v>
      </c>
      <c r="I347" s="202"/>
      <c r="J347" s="201">
        <f>ROUND(I347*H347,3)</f>
        <v>0</v>
      </c>
      <c r="K347" s="199" t="s">
        <v>1</v>
      </c>
      <c r="L347" s="41"/>
      <c r="M347" s="203" t="s">
        <v>1</v>
      </c>
      <c r="N347" s="204" t="s">
        <v>48</v>
      </c>
      <c r="O347" s="77"/>
      <c r="P347" s="205">
        <f>O347*H347</f>
        <v>0</v>
      </c>
      <c r="Q347" s="205">
        <v>0.0016800000000000001</v>
      </c>
      <c r="R347" s="205">
        <f>Q347*H347</f>
        <v>0.16178400000000001</v>
      </c>
      <c r="S347" s="205">
        <v>0</v>
      </c>
      <c r="T347" s="206">
        <f>S347*H347</f>
        <v>0</v>
      </c>
      <c r="AR347" s="15" t="s">
        <v>138</v>
      </c>
      <c r="AT347" s="15" t="s">
        <v>134</v>
      </c>
      <c r="AU347" s="15" t="s">
        <v>80</v>
      </c>
      <c r="AY347" s="15" t="s">
        <v>132</v>
      </c>
      <c r="BE347" s="207">
        <f>IF(N347="základní",J347,0)</f>
        <v>0</v>
      </c>
      <c r="BF347" s="207">
        <f>IF(N347="snížená",J347,0)</f>
        <v>0</v>
      </c>
      <c r="BG347" s="207">
        <f>IF(N347="zákl. přenesená",J347,0)</f>
        <v>0</v>
      </c>
      <c r="BH347" s="207">
        <f>IF(N347="sníž. přenesená",J347,0)</f>
        <v>0</v>
      </c>
      <c r="BI347" s="207">
        <f>IF(N347="nulová",J347,0)</f>
        <v>0</v>
      </c>
      <c r="BJ347" s="15" t="s">
        <v>139</v>
      </c>
      <c r="BK347" s="208">
        <f>ROUND(I347*H347,3)</f>
        <v>0</v>
      </c>
      <c r="BL347" s="15" t="s">
        <v>138</v>
      </c>
      <c r="BM347" s="15" t="s">
        <v>448</v>
      </c>
    </row>
    <row r="348" s="11" customFormat="1">
      <c r="B348" s="209"/>
      <c r="C348" s="210"/>
      <c r="D348" s="211" t="s">
        <v>141</v>
      </c>
      <c r="E348" s="212" t="s">
        <v>1</v>
      </c>
      <c r="F348" s="213" t="s">
        <v>449</v>
      </c>
      <c r="G348" s="210"/>
      <c r="H348" s="214">
        <v>55.899999999999999</v>
      </c>
      <c r="I348" s="215"/>
      <c r="J348" s="210"/>
      <c r="K348" s="210"/>
      <c r="L348" s="216"/>
      <c r="M348" s="217"/>
      <c r="N348" s="218"/>
      <c r="O348" s="218"/>
      <c r="P348" s="218"/>
      <c r="Q348" s="218"/>
      <c r="R348" s="218"/>
      <c r="S348" s="218"/>
      <c r="T348" s="219"/>
      <c r="AT348" s="220" t="s">
        <v>141</v>
      </c>
      <c r="AU348" s="220" t="s">
        <v>80</v>
      </c>
      <c r="AV348" s="11" t="s">
        <v>80</v>
      </c>
      <c r="AW348" s="11" t="s">
        <v>143</v>
      </c>
      <c r="AX348" s="11" t="s">
        <v>74</v>
      </c>
      <c r="AY348" s="220" t="s">
        <v>132</v>
      </c>
    </row>
    <row r="349" s="11" customFormat="1">
      <c r="B349" s="209"/>
      <c r="C349" s="210"/>
      <c r="D349" s="211" t="s">
        <v>141</v>
      </c>
      <c r="E349" s="212" t="s">
        <v>1</v>
      </c>
      <c r="F349" s="213" t="s">
        <v>450</v>
      </c>
      <c r="G349" s="210"/>
      <c r="H349" s="214">
        <v>40.399999999999999</v>
      </c>
      <c r="I349" s="215"/>
      <c r="J349" s="210"/>
      <c r="K349" s="210"/>
      <c r="L349" s="216"/>
      <c r="M349" s="217"/>
      <c r="N349" s="218"/>
      <c r="O349" s="218"/>
      <c r="P349" s="218"/>
      <c r="Q349" s="218"/>
      <c r="R349" s="218"/>
      <c r="S349" s="218"/>
      <c r="T349" s="219"/>
      <c r="AT349" s="220" t="s">
        <v>141</v>
      </c>
      <c r="AU349" s="220" t="s">
        <v>80</v>
      </c>
      <c r="AV349" s="11" t="s">
        <v>80</v>
      </c>
      <c r="AW349" s="11" t="s">
        <v>143</v>
      </c>
      <c r="AX349" s="11" t="s">
        <v>74</v>
      </c>
      <c r="AY349" s="220" t="s">
        <v>132</v>
      </c>
    </row>
    <row r="350" s="12" customFormat="1">
      <c r="B350" s="221"/>
      <c r="C350" s="222"/>
      <c r="D350" s="211" t="s">
        <v>141</v>
      </c>
      <c r="E350" s="223" t="s">
        <v>1</v>
      </c>
      <c r="F350" s="224" t="s">
        <v>146</v>
      </c>
      <c r="G350" s="222"/>
      <c r="H350" s="225">
        <v>96.299999999999997</v>
      </c>
      <c r="I350" s="226"/>
      <c r="J350" s="222"/>
      <c r="K350" s="222"/>
      <c r="L350" s="227"/>
      <c r="M350" s="228"/>
      <c r="N350" s="229"/>
      <c r="O350" s="229"/>
      <c r="P350" s="229"/>
      <c r="Q350" s="229"/>
      <c r="R350" s="229"/>
      <c r="S350" s="229"/>
      <c r="T350" s="230"/>
      <c r="AT350" s="231" t="s">
        <v>141</v>
      </c>
      <c r="AU350" s="231" t="s">
        <v>80</v>
      </c>
      <c r="AV350" s="12" t="s">
        <v>138</v>
      </c>
      <c r="AW350" s="12" t="s">
        <v>143</v>
      </c>
      <c r="AX350" s="12" t="s">
        <v>21</v>
      </c>
      <c r="AY350" s="231" t="s">
        <v>132</v>
      </c>
    </row>
    <row r="351" s="1" customFormat="1" ht="16.5" customHeight="1">
      <c r="B351" s="36"/>
      <c r="C351" s="242" t="s">
        <v>451</v>
      </c>
      <c r="D351" s="242" t="s">
        <v>199</v>
      </c>
      <c r="E351" s="243" t="s">
        <v>452</v>
      </c>
      <c r="F351" s="244" t="s">
        <v>453</v>
      </c>
      <c r="G351" s="245" t="s">
        <v>137</v>
      </c>
      <c r="H351" s="246">
        <v>19.645</v>
      </c>
      <c r="I351" s="247"/>
      <c r="J351" s="246">
        <f>ROUND(I351*H351,3)</f>
        <v>0</v>
      </c>
      <c r="K351" s="244" t="s">
        <v>1</v>
      </c>
      <c r="L351" s="248"/>
      <c r="M351" s="249" t="s">
        <v>1</v>
      </c>
      <c r="N351" s="250" t="s">
        <v>48</v>
      </c>
      <c r="O351" s="77"/>
      <c r="P351" s="205">
        <f>O351*H351</f>
        <v>0</v>
      </c>
      <c r="Q351" s="205">
        <v>0.0074999999999999997</v>
      </c>
      <c r="R351" s="205">
        <f>Q351*H351</f>
        <v>0.14733749999999998</v>
      </c>
      <c r="S351" s="205">
        <v>0</v>
      </c>
      <c r="T351" s="206">
        <f>S351*H351</f>
        <v>0</v>
      </c>
      <c r="AR351" s="15" t="s">
        <v>179</v>
      </c>
      <c r="AT351" s="15" t="s">
        <v>199</v>
      </c>
      <c r="AU351" s="15" t="s">
        <v>80</v>
      </c>
      <c r="AY351" s="15" t="s">
        <v>132</v>
      </c>
      <c r="BE351" s="207">
        <f>IF(N351="základní",J351,0)</f>
        <v>0</v>
      </c>
      <c r="BF351" s="207">
        <f>IF(N351="snížená",J351,0)</f>
        <v>0</v>
      </c>
      <c r="BG351" s="207">
        <f>IF(N351="zákl. přenesená",J351,0)</f>
        <v>0</v>
      </c>
      <c r="BH351" s="207">
        <f>IF(N351="sníž. přenesená",J351,0)</f>
        <v>0</v>
      </c>
      <c r="BI351" s="207">
        <f>IF(N351="nulová",J351,0)</f>
        <v>0</v>
      </c>
      <c r="BJ351" s="15" t="s">
        <v>139</v>
      </c>
      <c r="BK351" s="208">
        <f>ROUND(I351*H351,3)</f>
        <v>0</v>
      </c>
      <c r="BL351" s="15" t="s">
        <v>138</v>
      </c>
      <c r="BM351" s="15" t="s">
        <v>454</v>
      </c>
    </row>
    <row r="352" s="1" customFormat="1" ht="16.5" customHeight="1">
      <c r="B352" s="36"/>
      <c r="C352" s="197" t="s">
        <v>455</v>
      </c>
      <c r="D352" s="197" t="s">
        <v>134</v>
      </c>
      <c r="E352" s="198" t="s">
        <v>456</v>
      </c>
      <c r="F352" s="199" t="s">
        <v>457</v>
      </c>
      <c r="G352" s="200" t="s">
        <v>137</v>
      </c>
      <c r="H352" s="201">
        <v>130</v>
      </c>
      <c r="I352" s="202"/>
      <c r="J352" s="201">
        <f>ROUND(I352*H352,3)</f>
        <v>0</v>
      </c>
      <c r="K352" s="199" t="s">
        <v>1</v>
      </c>
      <c r="L352" s="41"/>
      <c r="M352" s="203" t="s">
        <v>1</v>
      </c>
      <c r="N352" s="204" t="s">
        <v>48</v>
      </c>
      <c r="O352" s="77"/>
      <c r="P352" s="205">
        <f>O352*H352</f>
        <v>0</v>
      </c>
      <c r="Q352" s="205">
        <v>0.0030000000000000001</v>
      </c>
      <c r="R352" s="205">
        <f>Q352*H352</f>
        <v>0.39000000000000001</v>
      </c>
      <c r="S352" s="205">
        <v>0</v>
      </c>
      <c r="T352" s="206">
        <f>S352*H352</f>
        <v>0</v>
      </c>
      <c r="AR352" s="15" t="s">
        <v>138</v>
      </c>
      <c r="AT352" s="15" t="s">
        <v>134</v>
      </c>
      <c r="AU352" s="15" t="s">
        <v>80</v>
      </c>
      <c r="AY352" s="15" t="s">
        <v>132</v>
      </c>
      <c r="BE352" s="207">
        <f>IF(N352="základní",J352,0)</f>
        <v>0</v>
      </c>
      <c r="BF352" s="207">
        <f>IF(N352="snížená",J352,0)</f>
        <v>0</v>
      </c>
      <c r="BG352" s="207">
        <f>IF(N352="zákl. přenesená",J352,0)</f>
        <v>0</v>
      </c>
      <c r="BH352" s="207">
        <f>IF(N352="sníž. přenesená",J352,0)</f>
        <v>0</v>
      </c>
      <c r="BI352" s="207">
        <f>IF(N352="nulová",J352,0)</f>
        <v>0</v>
      </c>
      <c r="BJ352" s="15" t="s">
        <v>139</v>
      </c>
      <c r="BK352" s="208">
        <f>ROUND(I352*H352,3)</f>
        <v>0</v>
      </c>
      <c r="BL352" s="15" t="s">
        <v>138</v>
      </c>
      <c r="BM352" s="15" t="s">
        <v>458</v>
      </c>
    </row>
    <row r="353" s="11" customFormat="1">
      <c r="B353" s="209"/>
      <c r="C353" s="210"/>
      <c r="D353" s="211" t="s">
        <v>141</v>
      </c>
      <c r="E353" s="212" t="s">
        <v>1</v>
      </c>
      <c r="F353" s="213" t="s">
        <v>459</v>
      </c>
      <c r="G353" s="210"/>
      <c r="H353" s="214">
        <v>130</v>
      </c>
      <c r="I353" s="215"/>
      <c r="J353" s="210"/>
      <c r="K353" s="210"/>
      <c r="L353" s="216"/>
      <c r="M353" s="217"/>
      <c r="N353" s="218"/>
      <c r="O353" s="218"/>
      <c r="P353" s="218"/>
      <c r="Q353" s="218"/>
      <c r="R353" s="218"/>
      <c r="S353" s="218"/>
      <c r="T353" s="219"/>
      <c r="AT353" s="220" t="s">
        <v>141</v>
      </c>
      <c r="AU353" s="220" t="s">
        <v>80</v>
      </c>
      <c r="AV353" s="11" t="s">
        <v>80</v>
      </c>
      <c r="AW353" s="11" t="s">
        <v>143</v>
      </c>
      <c r="AX353" s="11" t="s">
        <v>74</v>
      </c>
      <c r="AY353" s="220" t="s">
        <v>132</v>
      </c>
    </row>
    <row r="354" s="12" customFormat="1">
      <c r="B354" s="221"/>
      <c r="C354" s="222"/>
      <c r="D354" s="211" t="s">
        <v>141</v>
      </c>
      <c r="E354" s="223" t="s">
        <v>1</v>
      </c>
      <c r="F354" s="224" t="s">
        <v>146</v>
      </c>
      <c r="G354" s="222"/>
      <c r="H354" s="225">
        <v>130</v>
      </c>
      <c r="I354" s="226"/>
      <c r="J354" s="222"/>
      <c r="K354" s="222"/>
      <c r="L354" s="227"/>
      <c r="M354" s="228"/>
      <c r="N354" s="229"/>
      <c r="O354" s="229"/>
      <c r="P354" s="229"/>
      <c r="Q354" s="229"/>
      <c r="R354" s="229"/>
      <c r="S354" s="229"/>
      <c r="T354" s="230"/>
      <c r="AT354" s="231" t="s">
        <v>141</v>
      </c>
      <c r="AU354" s="231" t="s">
        <v>80</v>
      </c>
      <c r="AV354" s="12" t="s">
        <v>138</v>
      </c>
      <c r="AW354" s="12" t="s">
        <v>143</v>
      </c>
      <c r="AX354" s="12" t="s">
        <v>21</v>
      </c>
      <c r="AY354" s="231" t="s">
        <v>132</v>
      </c>
    </row>
    <row r="355" s="1" customFormat="1" ht="16.5" customHeight="1">
      <c r="B355" s="36"/>
      <c r="C355" s="197" t="s">
        <v>460</v>
      </c>
      <c r="D355" s="197" t="s">
        <v>134</v>
      </c>
      <c r="E355" s="198" t="s">
        <v>461</v>
      </c>
      <c r="F355" s="199" t="s">
        <v>462</v>
      </c>
      <c r="G355" s="200" t="s">
        <v>137</v>
      </c>
      <c r="H355" s="201">
        <v>46.031999999999996</v>
      </c>
      <c r="I355" s="202"/>
      <c r="J355" s="201">
        <f>ROUND(I355*H355,3)</f>
        <v>0</v>
      </c>
      <c r="K355" s="199" t="s">
        <v>1</v>
      </c>
      <c r="L355" s="41"/>
      <c r="M355" s="203" t="s">
        <v>1</v>
      </c>
      <c r="N355" s="204" t="s">
        <v>48</v>
      </c>
      <c r="O355" s="77"/>
      <c r="P355" s="205">
        <f>O355*H355</f>
        <v>0</v>
      </c>
      <c r="Q355" s="205">
        <v>6.0000000000000002E-05</v>
      </c>
      <c r="R355" s="205">
        <f>Q355*H355</f>
        <v>0.0027619199999999997</v>
      </c>
      <c r="S355" s="205">
        <v>0</v>
      </c>
      <c r="T355" s="206">
        <f>S355*H355</f>
        <v>0</v>
      </c>
      <c r="AR355" s="15" t="s">
        <v>138</v>
      </c>
      <c r="AT355" s="15" t="s">
        <v>134</v>
      </c>
      <c r="AU355" s="15" t="s">
        <v>80</v>
      </c>
      <c r="AY355" s="15" t="s">
        <v>132</v>
      </c>
      <c r="BE355" s="207">
        <f>IF(N355="základní",J355,0)</f>
        <v>0</v>
      </c>
      <c r="BF355" s="207">
        <f>IF(N355="snížená",J355,0)</f>
        <v>0</v>
      </c>
      <c r="BG355" s="207">
        <f>IF(N355="zákl. přenesená",J355,0)</f>
        <v>0</v>
      </c>
      <c r="BH355" s="207">
        <f>IF(N355="sníž. přenesená",J355,0)</f>
        <v>0</v>
      </c>
      <c r="BI355" s="207">
        <f>IF(N355="nulová",J355,0)</f>
        <v>0</v>
      </c>
      <c r="BJ355" s="15" t="s">
        <v>139</v>
      </c>
      <c r="BK355" s="208">
        <f>ROUND(I355*H355,3)</f>
        <v>0</v>
      </c>
      <c r="BL355" s="15" t="s">
        <v>138</v>
      </c>
      <c r="BM355" s="15" t="s">
        <v>463</v>
      </c>
    </row>
    <row r="356" s="11" customFormat="1">
      <c r="B356" s="209"/>
      <c r="C356" s="210"/>
      <c r="D356" s="211" t="s">
        <v>141</v>
      </c>
      <c r="E356" s="212" t="s">
        <v>1</v>
      </c>
      <c r="F356" s="213" t="s">
        <v>464</v>
      </c>
      <c r="G356" s="210"/>
      <c r="H356" s="214">
        <v>19.734000000000002</v>
      </c>
      <c r="I356" s="215"/>
      <c r="J356" s="210"/>
      <c r="K356" s="210"/>
      <c r="L356" s="216"/>
      <c r="M356" s="217"/>
      <c r="N356" s="218"/>
      <c r="O356" s="218"/>
      <c r="P356" s="218"/>
      <c r="Q356" s="218"/>
      <c r="R356" s="218"/>
      <c r="S356" s="218"/>
      <c r="T356" s="219"/>
      <c r="AT356" s="220" t="s">
        <v>141</v>
      </c>
      <c r="AU356" s="220" t="s">
        <v>80</v>
      </c>
      <c r="AV356" s="11" t="s">
        <v>80</v>
      </c>
      <c r="AW356" s="11" t="s">
        <v>143</v>
      </c>
      <c r="AX356" s="11" t="s">
        <v>74</v>
      </c>
      <c r="AY356" s="220" t="s">
        <v>132</v>
      </c>
    </row>
    <row r="357" s="11" customFormat="1">
      <c r="B357" s="209"/>
      <c r="C357" s="210"/>
      <c r="D357" s="211" t="s">
        <v>141</v>
      </c>
      <c r="E357" s="212" t="s">
        <v>1</v>
      </c>
      <c r="F357" s="213" t="s">
        <v>465</v>
      </c>
      <c r="G357" s="210"/>
      <c r="H357" s="214">
        <v>20.297999999999998</v>
      </c>
      <c r="I357" s="215"/>
      <c r="J357" s="210"/>
      <c r="K357" s="210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141</v>
      </c>
      <c r="AU357" s="220" t="s">
        <v>80</v>
      </c>
      <c r="AV357" s="11" t="s">
        <v>80</v>
      </c>
      <c r="AW357" s="11" t="s">
        <v>143</v>
      </c>
      <c r="AX357" s="11" t="s">
        <v>74</v>
      </c>
      <c r="AY357" s="220" t="s">
        <v>132</v>
      </c>
    </row>
    <row r="358" s="11" customFormat="1">
      <c r="B358" s="209"/>
      <c r="C358" s="210"/>
      <c r="D358" s="211" t="s">
        <v>141</v>
      </c>
      <c r="E358" s="212" t="s">
        <v>1</v>
      </c>
      <c r="F358" s="213" t="s">
        <v>466</v>
      </c>
      <c r="G358" s="210"/>
      <c r="H358" s="214">
        <v>2.9249999999999998</v>
      </c>
      <c r="I358" s="215"/>
      <c r="J358" s="210"/>
      <c r="K358" s="210"/>
      <c r="L358" s="216"/>
      <c r="M358" s="217"/>
      <c r="N358" s="218"/>
      <c r="O358" s="218"/>
      <c r="P358" s="218"/>
      <c r="Q358" s="218"/>
      <c r="R358" s="218"/>
      <c r="S358" s="218"/>
      <c r="T358" s="219"/>
      <c r="AT358" s="220" t="s">
        <v>141</v>
      </c>
      <c r="AU358" s="220" t="s">
        <v>80</v>
      </c>
      <c r="AV358" s="11" t="s">
        <v>80</v>
      </c>
      <c r="AW358" s="11" t="s">
        <v>143</v>
      </c>
      <c r="AX358" s="11" t="s">
        <v>74</v>
      </c>
      <c r="AY358" s="220" t="s">
        <v>132</v>
      </c>
    </row>
    <row r="359" s="11" customFormat="1">
      <c r="B359" s="209"/>
      <c r="C359" s="210"/>
      <c r="D359" s="211" t="s">
        <v>141</v>
      </c>
      <c r="E359" s="212" t="s">
        <v>1</v>
      </c>
      <c r="F359" s="213" t="s">
        <v>467</v>
      </c>
      <c r="G359" s="210"/>
      <c r="H359" s="214">
        <v>3.0750000000000002</v>
      </c>
      <c r="I359" s="215"/>
      <c r="J359" s="210"/>
      <c r="K359" s="210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141</v>
      </c>
      <c r="AU359" s="220" t="s">
        <v>80</v>
      </c>
      <c r="AV359" s="11" t="s">
        <v>80</v>
      </c>
      <c r="AW359" s="11" t="s">
        <v>143</v>
      </c>
      <c r="AX359" s="11" t="s">
        <v>74</v>
      </c>
      <c r="AY359" s="220" t="s">
        <v>132</v>
      </c>
    </row>
    <row r="360" s="12" customFormat="1">
      <c r="B360" s="221"/>
      <c r="C360" s="222"/>
      <c r="D360" s="211" t="s">
        <v>141</v>
      </c>
      <c r="E360" s="223" t="s">
        <v>1</v>
      </c>
      <c r="F360" s="224" t="s">
        <v>146</v>
      </c>
      <c r="G360" s="222"/>
      <c r="H360" s="225">
        <v>46.031999999999996</v>
      </c>
      <c r="I360" s="226"/>
      <c r="J360" s="222"/>
      <c r="K360" s="222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141</v>
      </c>
      <c r="AU360" s="231" t="s">
        <v>80</v>
      </c>
      <c r="AV360" s="12" t="s">
        <v>138</v>
      </c>
      <c r="AW360" s="12" t="s">
        <v>143</v>
      </c>
      <c r="AX360" s="12" t="s">
        <v>21</v>
      </c>
      <c r="AY360" s="231" t="s">
        <v>132</v>
      </c>
    </row>
    <row r="361" s="1" customFormat="1" ht="16.5" customHeight="1">
      <c r="B361" s="36"/>
      <c r="C361" s="197" t="s">
        <v>468</v>
      </c>
      <c r="D361" s="197" t="s">
        <v>134</v>
      </c>
      <c r="E361" s="198" t="s">
        <v>469</v>
      </c>
      <c r="F361" s="199" t="s">
        <v>470</v>
      </c>
      <c r="G361" s="200" t="s">
        <v>137</v>
      </c>
      <c r="H361" s="201">
        <v>1398.5229999999999</v>
      </c>
      <c r="I361" s="202"/>
      <c r="J361" s="201">
        <f>ROUND(I361*H361,3)</f>
        <v>0</v>
      </c>
      <c r="K361" s="199" t="s">
        <v>1</v>
      </c>
      <c r="L361" s="41"/>
      <c r="M361" s="203" t="s">
        <v>1</v>
      </c>
      <c r="N361" s="204" t="s">
        <v>48</v>
      </c>
      <c r="O361" s="77"/>
      <c r="P361" s="205">
        <f>O361*H361</f>
        <v>0</v>
      </c>
      <c r="Q361" s="205">
        <v>6.0000000000000002E-05</v>
      </c>
      <c r="R361" s="205">
        <f>Q361*H361</f>
        <v>0.083911379999999994</v>
      </c>
      <c r="S361" s="205">
        <v>0</v>
      </c>
      <c r="T361" s="206">
        <f>S361*H361</f>
        <v>0</v>
      </c>
      <c r="AR361" s="15" t="s">
        <v>138</v>
      </c>
      <c r="AT361" s="15" t="s">
        <v>134</v>
      </c>
      <c r="AU361" s="15" t="s">
        <v>80</v>
      </c>
      <c r="AY361" s="15" t="s">
        <v>132</v>
      </c>
      <c r="BE361" s="207">
        <f>IF(N361="základní",J361,0)</f>
        <v>0</v>
      </c>
      <c r="BF361" s="207">
        <f>IF(N361="snížená",J361,0)</f>
        <v>0</v>
      </c>
      <c r="BG361" s="207">
        <f>IF(N361="zákl. přenesená",J361,0)</f>
        <v>0</v>
      </c>
      <c r="BH361" s="207">
        <f>IF(N361="sníž. přenesená",J361,0)</f>
        <v>0</v>
      </c>
      <c r="BI361" s="207">
        <f>IF(N361="nulová",J361,0)</f>
        <v>0</v>
      </c>
      <c r="BJ361" s="15" t="s">
        <v>139</v>
      </c>
      <c r="BK361" s="208">
        <f>ROUND(I361*H361,3)</f>
        <v>0</v>
      </c>
      <c r="BL361" s="15" t="s">
        <v>138</v>
      </c>
      <c r="BM361" s="15" t="s">
        <v>471</v>
      </c>
    </row>
    <row r="362" s="11" customFormat="1">
      <c r="B362" s="209"/>
      <c r="C362" s="210"/>
      <c r="D362" s="211" t="s">
        <v>141</v>
      </c>
      <c r="E362" s="212" t="s">
        <v>1</v>
      </c>
      <c r="F362" s="213" t="s">
        <v>437</v>
      </c>
      <c r="G362" s="210"/>
      <c r="H362" s="214">
        <v>595.35400000000004</v>
      </c>
      <c r="I362" s="215"/>
      <c r="J362" s="210"/>
      <c r="K362" s="210"/>
      <c r="L362" s="216"/>
      <c r="M362" s="217"/>
      <c r="N362" s="218"/>
      <c r="O362" s="218"/>
      <c r="P362" s="218"/>
      <c r="Q362" s="218"/>
      <c r="R362" s="218"/>
      <c r="S362" s="218"/>
      <c r="T362" s="219"/>
      <c r="AT362" s="220" t="s">
        <v>141</v>
      </c>
      <c r="AU362" s="220" t="s">
        <v>80</v>
      </c>
      <c r="AV362" s="11" t="s">
        <v>80</v>
      </c>
      <c r="AW362" s="11" t="s">
        <v>143</v>
      </c>
      <c r="AX362" s="11" t="s">
        <v>74</v>
      </c>
      <c r="AY362" s="220" t="s">
        <v>132</v>
      </c>
    </row>
    <row r="363" s="11" customFormat="1">
      <c r="B363" s="209"/>
      <c r="C363" s="210"/>
      <c r="D363" s="211" t="s">
        <v>141</v>
      </c>
      <c r="E363" s="212" t="s">
        <v>1</v>
      </c>
      <c r="F363" s="213" t="s">
        <v>438</v>
      </c>
      <c r="G363" s="210"/>
      <c r="H363" s="214">
        <v>635.32225000000005</v>
      </c>
      <c r="I363" s="215"/>
      <c r="J363" s="210"/>
      <c r="K363" s="210"/>
      <c r="L363" s="216"/>
      <c r="M363" s="217"/>
      <c r="N363" s="218"/>
      <c r="O363" s="218"/>
      <c r="P363" s="218"/>
      <c r="Q363" s="218"/>
      <c r="R363" s="218"/>
      <c r="S363" s="218"/>
      <c r="T363" s="219"/>
      <c r="AT363" s="220" t="s">
        <v>141</v>
      </c>
      <c r="AU363" s="220" t="s">
        <v>80</v>
      </c>
      <c r="AV363" s="11" t="s">
        <v>80</v>
      </c>
      <c r="AW363" s="11" t="s">
        <v>143</v>
      </c>
      <c r="AX363" s="11" t="s">
        <v>74</v>
      </c>
      <c r="AY363" s="220" t="s">
        <v>132</v>
      </c>
    </row>
    <row r="364" s="11" customFormat="1">
      <c r="B364" s="209"/>
      <c r="C364" s="210"/>
      <c r="D364" s="211" t="s">
        <v>141</v>
      </c>
      <c r="E364" s="212" t="s">
        <v>1</v>
      </c>
      <c r="F364" s="213" t="s">
        <v>439</v>
      </c>
      <c r="G364" s="210"/>
      <c r="H364" s="214">
        <v>126.8862</v>
      </c>
      <c r="I364" s="215"/>
      <c r="J364" s="210"/>
      <c r="K364" s="210"/>
      <c r="L364" s="216"/>
      <c r="M364" s="217"/>
      <c r="N364" s="218"/>
      <c r="O364" s="218"/>
      <c r="P364" s="218"/>
      <c r="Q364" s="218"/>
      <c r="R364" s="218"/>
      <c r="S364" s="218"/>
      <c r="T364" s="219"/>
      <c r="AT364" s="220" t="s">
        <v>141</v>
      </c>
      <c r="AU364" s="220" t="s">
        <v>80</v>
      </c>
      <c r="AV364" s="11" t="s">
        <v>80</v>
      </c>
      <c r="AW364" s="11" t="s">
        <v>143</v>
      </c>
      <c r="AX364" s="11" t="s">
        <v>74</v>
      </c>
      <c r="AY364" s="220" t="s">
        <v>132</v>
      </c>
    </row>
    <row r="365" s="11" customFormat="1">
      <c r="B365" s="209"/>
      <c r="C365" s="210"/>
      <c r="D365" s="211" t="s">
        <v>141</v>
      </c>
      <c r="E365" s="212" t="s">
        <v>1</v>
      </c>
      <c r="F365" s="213" t="s">
        <v>440</v>
      </c>
      <c r="G365" s="210"/>
      <c r="H365" s="214">
        <v>144.13659999999999</v>
      </c>
      <c r="I365" s="215"/>
      <c r="J365" s="210"/>
      <c r="K365" s="210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141</v>
      </c>
      <c r="AU365" s="220" t="s">
        <v>80</v>
      </c>
      <c r="AV365" s="11" t="s">
        <v>80</v>
      </c>
      <c r="AW365" s="11" t="s">
        <v>143</v>
      </c>
      <c r="AX365" s="11" t="s">
        <v>74</v>
      </c>
      <c r="AY365" s="220" t="s">
        <v>132</v>
      </c>
    </row>
    <row r="366" s="11" customFormat="1">
      <c r="B366" s="209"/>
      <c r="C366" s="210"/>
      <c r="D366" s="211" t="s">
        <v>141</v>
      </c>
      <c r="E366" s="212" t="s">
        <v>1</v>
      </c>
      <c r="F366" s="213" t="s">
        <v>441</v>
      </c>
      <c r="G366" s="210"/>
      <c r="H366" s="214">
        <v>-79.890000000000001</v>
      </c>
      <c r="I366" s="215"/>
      <c r="J366" s="210"/>
      <c r="K366" s="210"/>
      <c r="L366" s="216"/>
      <c r="M366" s="217"/>
      <c r="N366" s="218"/>
      <c r="O366" s="218"/>
      <c r="P366" s="218"/>
      <c r="Q366" s="218"/>
      <c r="R366" s="218"/>
      <c r="S366" s="218"/>
      <c r="T366" s="219"/>
      <c r="AT366" s="220" t="s">
        <v>141</v>
      </c>
      <c r="AU366" s="220" t="s">
        <v>80</v>
      </c>
      <c r="AV366" s="11" t="s">
        <v>80</v>
      </c>
      <c r="AW366" s="11" t="s">
        <v>143</v>
      </c>
      <c r="AX366" s="11" t="s">
        <v>74</v>
      </c>
      <c r="AY366" s="220" t="s">
        <v>132</v>
      </c>
    </row>
    <row r="367" s="11" customFormat="1">
      <c r="B367" s="209"/>
      <c r="C367" s="210"/>
      <c r="D367" s="211" t="s">
        <v>141</v>
      </c>
      <c r="E367" s="212" t="s">
        <v>1</v>
      </c>
      <c r="F367" s="213" t="s">
        <v>442</v>
      </c>
      <c r="G367" s="210"/>
      <c r="H367" s="214">
        <v>-23.286000000000001</v>
      </c>
      <c r="I367" s="215"/>
      <c r="J367" s="210"/>
      <c r="K367" s="210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141</v>
      </c>
      <c r="AU367" s="220" t="s">
        <v>80</v>
      </c>
      <c r="AV367" s="11" t="s">
        <v>80</v>
      </c>
      <c r="AW367" s="11" t="s">
        <v>143</v>
      </c>
      <c r="AX367" s="11" t="s">
        <v>74</v>
      </c>
      <c r="AY367" s="220" t="s">
        <v>132</v>
      </c>
    </row>
    <row r="368" s="12" customFormat="1">
      <c r="B368" s="221"/>
      <c r="C368" s="222"/>
      <c r="D368" s="211" t="s">
        <v>141</v>
      </c>
      <c r="E368" s="223" t="s">
        <v>1</v>
      </c>
      <c r="F368" s="224" t="s">
        <v>146</v>
      </c>
      <c r="G368" s="222"/>
      <c r="H368" s="225">
        <v>1398.52305</v>
      </c>
      <c r="I368" s="226"/>
      <c r="J368" s="222"/>
      <c r="K368" s="222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141</v>
      </c>
      <c r="AU368" s="231" t="s">
        <v>80</v>
      </c>
      <c r="AV368" s="12" t="s">
        <v>138</v>
      </c>
      <c r="AW368" s="12" t="s">
        <v>143</v>
      </c>
      <c r="AX368" s="12" t="s">
        <v>21</v>
      </c>
      <c r="AY368" s="231" t="s">
        <v>132</v>
      </c>
    </row>
    <row r="369" s="1" customFormat="1" ht="16.5" customHeight="1">
      <c r="B369" s="36"/>
      <c r="C369" s="197" t="s">
        <v>472</v>
      </c>
      <c r="D369" s="197" t="s">
        <v>134</v>
      </c>
      <c r="E369" s="198" t="s">
        <v>473</v>
      </c>
      <c r="F369" s="199" t="s">
        <v>474</v>
      </c>
      <c r="G369" s="200" t="s">
        <v>252</v>
      </c>
      <c r="H369" s="201">
        <v>4007.1950000000002</v>
      </c>
      <c r="I369" s="202"/>
      <c r="J369" s="201">
        <f>ROUND(I369*H369,3)</f>
        <v>0</v>
      </c>
      <c r="K369" s="199" t="s">
        <v>1</v>
      </c>
      <c r="L369" s="41"/>
      <c r="M369" s="203" t="s">
        <v>1</v>
      </c>
      <c r="N369" s="204" t="s">
        <v>48</v>
      </c>
      <c r="O369" s="77"/>
      <c r="P369" s="205">
        <f>O369*H369</f>
        <v>0</v>
      </c>
      <c r="Q369" s="205">
        <v>0.00025000000000000001</v>
      </c>
      <c r="R369" s="205">
        <f>Q369*H369</f>
        <v>1.0017987500000001</v>
      </c>
      <c r="S369" s="205">
        <v>0</v>
      </c>
      <c r="T369" s="206">
        <f>S369*H369</f>
        <v>0</v>
      </c>
      <c r="AR369" s="15" t="s">
        <v>138</v>
      </c>
      <c r="AT369" s="15" t="s">
        <v>134</v>
      </c>
      <c r="AU369" s="15" t="s">
        <v>80</v>
      </c>
      <c r="AY369" s="15" t="s">
        <v>132</v>
      </c>
      <c r="BE369" s="207">
        <f>IF(N369="základní",J369,0)</f>
        <v>0</v>
      </c>
      <c r="BF369" s="207">
        <f>IF(N369="snížená",J369,0)</f>
        <v>0</v>
      </c>
      <c r="BG369" s="207">
        <f>IF(N369="zákl. přenesená",J369,0)</f>
        <v>0</v>
      </c>
      <c r="BH369" s="207">
        <f>IF(N369="sníž. přenesená",J369,0)</f>
        <v>0</v>
      </c>
      <c r="BI369" s="207">
        <f>IF(N369="nulová",J369,0)</f>
        <v>0</v>
      </c>
      <c r="BJ369" s="15" t="s">
        <v>139</v>
      </c>
      <c r="BK369" s="208">
        <f>ROUND(I369*H369,3)</f>
        <v>0</v>
      </c>
      <c r="BL369" s="15" t="s">
        <v>138</v>
      </c>
      <c r="BM369" s="15" t="s">
        <v>475</v>
      </c>
    </row>
    <row r="370" s="11" customFormat="1">
      <c r="B370" s="209"/>
      <c r="C370" s="210"/>
      <c r="D370" s="211" t="s">
        <v>141</v>
      </c>
      <c r="E370" s="212" t="s">
        <v>1</v>
      </c>
      <c r="F370" s="213" t="s">
        <v>476</v>
      </c>
      <c r="G370" s="210"/>
      <c r="H370" s="214">
        <v>1627.8</v>
      </c>
      <c r="I370" s="215"/>
      <c r="J370" s="210"/>
      <c r="K370" s="210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141</v>
      </c>
      <c r="AU370" s="220" t="s">
        <v>80</v>
      </c>
      <c r="AV370" s="11" t="s">
        <v>80</v>
      </c>
      <c r="AW370" s="11" t="s">
        <v>143</v>
      </c>
      <c r="AX370" s="11" t="s">
        <v>74</v>
      </c>
      <c r="AY370" s="220" t="s">
        <v>132</v>
      </c>
    </row>
    <row r="371" s="11" customFormat="1">
      <c r="B371" s="209"/>
      <c r="C371" s="210"/>
      <c r="D371" s="211" t="s">
        <v>141</v>
      </c>
      <c r="E371" s="212" t="s">
        <v>1</v>
      </c>
      <c r="F371" s="213" t="s">
        <v>477</v>
      </c>
      <c r="G371" s="210"/>
      <c r="H371" s="214">
        <v>200.364</v>
      </c>
      <c r="I371" s="215"/>
      <c r="J371" s="210"/>
      <c r="K371" s="210"/>
      <c r="L371" s="216"/>
      <c r="M371" s="217"/>
      <c r="N371" s="218"/>
      <c r="O371" s="218"/>
      <c r="P371" s="218"/>
      <c r="Q371" s="218"/>
      <c r="R371" s="218"/>
      <c r="S371" s="218"/>
      <c r="T371" s="219"/>
      <c r="AT371" s="220" t="s">
        <v>141</v>
      </c>
      <c r="AU371" s="220" t="s">
        <v>80</v>
      </c>
      <c r="AV371" s="11" t="s">
        <v>80</v>
      </c>
      <c r="AW371" s="11" t="s">
        <v>143</v>
      </c>
      <c r="AX371" s="11" t="s">
        <v>74</v>
      </c>
      <c r="AY371" s="220" t="s">
        <v>132</v>
      </c>
    </row>
    <row r="372" s="11" customFormat="1">
      <c r="B372" s="209"/>
      <c r="C372" s="210"/>
      <c r="D372" s="211" t="s">
        <v>141</v>
      </c>
      <c r="E372" s="212" t="s">
        <v>1</v>
      </c>
      <c r="F372" s="213" t="s">
        <v>478</v>
      </c>
      <c r="G372" s="210"/>
      <c r="H372" s="214">
        <v>663.84699999999998</v>
      </c>
      <c r="I372" s="215"/>
      <c r="J372" s="210"/>
      <c r="K372" s="210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141</v>
      </c>
      <c r="AU372" s="220" t="s">
        <v>80</v>
      </c>
      <c r="AV372" s="11" t="s">
        <v>80</v>
      </c>
      <c r="AW372" s="11" t="s">
        <v>143</v>
      </c>
      <c r="AX372" s="11" t="s">
        <v>74</v>
      </c>
      <c r="AY372" s="220" t="s">
        <v>132</v>
      </c>
    </row>
    <row r="373" s="11" customFormat="1">
      <c r="B373" s="209"/>
      <c r="C373" s="210"/>
      <c r="D373" s="211" t="s">
        <v>141</v>
      </c>
      <c r="E373" s="212" t="s">
        <v>1</v>
      </c>
      <c r="F373" s="213" t="s">
        <v>479</v>
      </c>
      <c r="G373" s="210"/>
      <c r="H373" s="214">
        <v>29</v>
      </c>
      <c r="I373" s="215"/>
      <c r="J373" s="210"/>
      <c r="K373" s="210"/>
      <c r="L373" s="216"/>
      <c r="M373" s="217"/>
      <c r="N373" s="218"/>
      <c r="O373" s="218"/>
      <c r="P373" s="218"/>
      <c r="Q373" s="218"/>
      <c r="R373" s="218"/>
      <c r="S373" s="218"/>
      <c r="T373" s="219"/>
      <c r="AT373" s="220" t="s">
        <v>141</v>
      </c>
      <c r="AU373" s="220" t="s">
        <v>80</v>
      </c>
      <c r="AV373" s="11" t="s">
        <v>80</v>
      </c>
      <c r="AW373" s="11" t="s">
        <v>143</v>
      </c>
      <c r="AX373" s="11" t="s">
        <v>74</v>
      </c>
      <c r="AY373" s="220" t="s">
        <v>132</v>
      </c>
    </row>
    <row r="374" s="11" customFormat="1">
      <c r="B374" s="209"/>
      <c r="C374" s="210"/>
      <c r="D374" s="211" t="s">
        <v>141</v>
      </c>
      <c r="E374" s="212" t="s">
        <v>1</v>
      </c>
      <c r="F374" s="213" t="s">
        <v>480</v>
      </c>
      <c r="G374" s="210"/>
      <c r="H374" s="214">
        <v>1486.184</v>
      </c>
      <c r="I374" s="215"/>
      <c r="J374" s="210"/>
      <c r="K374" s="210"/>
      <c r="L374" s="216"/>
      <c r="M374" s="217"/>
      <c r="N374" s="218"/>
      <c r="O374" s="218"/>
      <c r="P374" s="218"/>
      <c r="Q374" s="218"/>
      <c r="R374" s="218"/>
      <c r="S374" s="218"/>
      <c r="T374" s="219"/>
      <c r="AT374" s="220" t="s">
        <v>141</v>
      </c>
      <c r="AU374" s="220" t="s">
        <v>80</v>
      </c>
      <c r="AV374" s="11" t="s">
        <v>80</v>
      </c>
      <c r="AW374" s="11" t="s">
        <v>143</v>
      </c>
      <c r="AX374" s="11" t="s">
        <v>74</v>
      </c>
      <c r="AY374" s="220" t="s">
        <v>132</v>
      </c>
    </row>
    <row r="375" s="12" customFormat="1">
      <c r="B375" s="221"/>
      <c r="C375" s="222"/>
      <c r="D375" s="211" t="s">
        <v>141</v>
      </c>
      <c r="E375" s="223" t="s">
        <v>1</v>
      </c>
      <c r="F375" s="224" t="s">
        <v>146</v>
      </c>
      <c r="G375" s="222"/>
      <c r="H375" s="225">
        <v>4007.1950000000002</v>
      </c>
      <c r="I375" s="226"/>
      <c r="J375" s="222"/>
      <c r="K375" s="222"/>
      <c r="L375" s="227"/>
      <c r="M375" s="228"/>
      <c r="N375" s="229"/>
      <c r="O375" s="229"/>
      <c r="P375" s="229"/>
      <c r="Q375" s="229"/>
      <c r="R375" s="229"/>
      <c r="S375" s="229"/>
      <c r="T375" s="230"/>
      <c r="AT375" s="231" t="s">
        <v>141</v>
      </c>
      <c r="AU375" s="231" t="s">
        <v>80</v>
      </c>
      <c r="AV375" s="12" t="s">
        <v>138</v>
      </c>
      <c r="AW375" s="12" t="s">
        <v>143</v>
      </c>
      <c r="AX375" s="12" t="s">
        <v>21</v>
      </c>
      <c r="AY375" s="231" t="s">
        <v>132</v>
      </c>
    </row>
    <row r="376" s="1" customFormat="1" ht="16.5" customHeight="1">
      <c r="B376" s="36"/>
      <c r="C376" s="242" t="s">
        <v>481</v>
      </c>
      <c r="D376" s="242" t="s">
        <v>199</v>
      </c>
      <c r="E376" s="243" t="s">
        <v>482</v>
      </c>
      <c r="F376" s="244" t="s">
        <v>483</v>
      </c>
      <c r="G376" s="245" t="s">
        <v>252</v>
      </c>
      <c r="H376" s="246">
        <v>1709.1900000000001</v>
      </c>
      <c r="I376" s="247"/>
      <c r="J376" s="246">
        <f>ROUND(I376*H376,3)</f>
        <v>0</v>
      </c>
      <c r="K376" s="244" t="s">
        <v>1</v>
      </c>
      <c r="L376" s="248"/>
      <c r="M376" s="249" t="s">
        <v>1</v>
      </c>
      <c r="N376" s="250" t="s">
        <v>48</v>
      </c>
      <c r="O376" s="77"/>
      <c r="P376" s="205">
        <f>O376*H376</f>
        <v>0</v>
      </c>
      <c r="Q376" s="205">
        <v>3.0000000000000001E-05</v>
      </c>
      <c r="R376" s="205">
        <f>Q376*H376</f>
        <v>0.0512757</v>
      </c>
      <c r="S376" s="205">
        <v>0</v>
      </c>
      <c r="T376" s="206">
        <f>S376*H376</f>
        <v>0</v>
      </c>
      <c r="AR376" s="15" t="s">
        <v>179</v>
      </c>
      <c r="AT376" s="15" t="s">
        <v>199</v>
      </c>
      <c r="AU376" s="15" t="s">
        <v>80</v>
      </c>
      <c r="AY376" s="15" t="s">
        <v>132</v>
      </c>
      <c r="BE376" s="207">
        <f>IF(N376="základní",J376,0)</f>
        <v>0</v>
      </c>
      <c r="BF376" s="207">
        <f>IF(N376="snížená",J376,0)</f>
        <v>0</v>
      </c>
      <c r="BG376" s="207">
        <f>IF(N376="zákl. přenesená",J376,0)</f>
        <v>0</v>
      </c>
      <c r="BH376" s="207">
        <f>IF(N376="sníž. přenesená",J376,0)</f>
        <v>0</v>
      </c>
      <c r="BI376" s="207">
        <f>IF(N376="nulová",J376,0)</f>
        <v>0</v>
      </c>
      <c r="BJ376" s="15" t="s">
        <v>139</v>
      </c>
      <c r="BK376" s="208">
        <f>ROUND(I376*H376,3)</f>
        <v>0</v>
      </c>
      <c r="BL376" s="15" t="s">
        <v>138</v>
      </c>
      <c r="BM376" s="15" t="s">
        <v>484</v>
      </c>
    </row>
    <row r="377" s="1" customFormat="1" ht="16.5" customHeight="1">
      <c r="B377" s="36"/>
      <c r="C377" s="242" t="s">
        <v>485</v>
      </c>
      <c r="D377" s="242" t="s">
        <v>199</v>
      </c>
      <c r="E377" s="243" t="s">
        <v>486</v>
      </c>
      <c r="F377" s="244" t="s">
        <v>487</v>
      </c>
      <c r="G377" s="245" t="s">
        <v>252</v>
      </c>
      <c r="H377" s="246">
        <v>210.38200000000001</v>
      </c>
      <c r="I377" s="247"/>
      <c r="J377" s="246">
        <f>ROUND(I377*H377,3)</f>
        <v>0</v>
      </c>
      <c r="K377" s="244" t="s">
        <v>1</v>
      </c>
      <c r="L377" s="248"/>
      <c r="M377" s="249" t="s">
        <v>1</v>
      </c>
      <c r="N377" s="250" t="s">
        <v>48</v>
      </c>
      <c r="O377" s="77"/>
      <c r="P377" s="205">
        <f>O377*H377</f>
        <v>0</v>
      </c>
      <c r="Q377" s="205">
        <v>0.00020000000000000001</v>
      </c>
      <c r="R377" s="205">
        <f>Q377*H377</f>
        <v>0.0420764</v>
      </c>
      <c r="S377" s="205">
        <v>0</v>
      </c>
      <c r="T377" s="206">
        <f>S377*H377</f>
        <v>0</v>
      </c>
      <c r="AR377" s="15" t="s">
        <v>179</v>
      </c>
      <c r="AT377" s="15" t="s">
        <v>199</v>
      </c>
      <c r="AU377" s="15" t="s">
        <v>80</v>
      </c>
      <c r="AY377" s="15" t="s">
        <v>132</v>
      </c>
      <c r="BE377" s="207">
        <f>IF(N377="základní",J377,0)</f>
        <v>0</v>
      </c>
      <c r="BF377" s="207">
        <f>IF(N377="snížená",J377,0)</f>
        <v>0</v>
      </c>
      <c r="BG377" s="207">
        <f>IF(N377="zákl. přenesená",J377,0)</f>
        <v>0</v>
      </c>
      <c r="BH377" s="207">
        <f>IF(N377="sníž. přenesená",J377,0)</f>
        <v>0</v>
      </c>
      <c r="BI377" s="207">
        <f>IF(N377="nulová",J377,0)</f>
        <v>0</v>
      </c>
      <c r="BJ377" s="15" t="s">
        <v>139</v>
      </c>
      <c r="BK377" s="208">
        <f>ROUND(I377*H377,3)</f>
        <v>0</v>
      </c>
      <c r="BL377" s="15" t="s">
        <v>138</v>
      </c>
      <c r="BM377" s="15" t="s">
        <v>488</v>
      </c>
    </row>
    <row r="378" s="1" customFormat="1" ht="16.5" customHeight="1">
      <c r="B378" s="36"/>
      <c r="C378" s="242" t="s">
        <v>489</v>
      </c>
      <c r="D378" s="242" t="s">
        <v>199</v>
      </c>
      <c r="E378" s="243" t="s">
        <v>490</v>
      </c>
      <c r="F378" s="244" t="s">
        <v>491</v>
      </c>
      <c r="G378" s="245" t="s">
        <v>252</v>
      </c>
      <c r="H378" s="246">
        <v>697.03899999999999</v>
      </c>
      <c r="I378" s="247"/>
      <c r="J378" s="246">
        <f>ROUND(I378*H378,3)</f>
        <v>0</v>
      </c>
      <c r="K378" s="244" t="s">
        <v>1</v>
      </c>
      <c r="L378" s="248"/>
      <c r="M378" s="249" t="s">
        <v>1</v>
      </c>
      <c r="N378" s="250" t="s">
        <v>48</v>
      </c>
      <c r="O378" s="77"/>
      <c r="P378" s="205">
        <f>O378*H378</f>
        <v>0</v>
      </c>
      <c r="Q378" s="205">
        <v>3.0000000000000001E-05</v>
      </c>
      <c r="R378" s="205">
        <f>Q378*H378</f>
        <v>0.02091117</v>
      </c>
      <c r="S378" s="205">
        <v>0</v>
      </c>
      <c r="T378" s="206">
        <f>S378*H378</f>
        <v>0</v>
      </c>
      <c r="AR378" s="15" t="s">
        <v>179</v>
      </c>
      <c r="AT378" s="15" t="s">
        <v>199</v>
      </c>
      <c r="AU378" s="15" t="s">
        <v>80</v>
      </c>
      <c r="AY378" s="15" t="s">
        <v>132</v>
      </c>
      <c r="BE378" s="207">
        <f>IF(N378="základní",J378,0)</f>
        <v>0</v>
      </c>
      <c r="BF378" s="207">
        <f>IF(N378="snížená",J378,0)</f>
        <v>0</v>
      </c>
      <c r="BG378" s="207">
        <f>IF(N378="zákl. přenesená",J378,0)</f>
        <v>0</v>
      </c>
      <c r="BH378" s="207">
        <f>IF(N378="sníž. přenesená",J378,0)</f>
        <v>0</v>
      </c>
      <c r="BI378" s="207">
        <f>IF(N378="nulová",J378,0)</f>
        <v>0</v>
      </c>
      <c r="BJ378" s="15" t="s">
        <v>139</v>
      </c>
      <c r="BK378" s="208">
        <f>ROUND(I378*H378,3)</f>
        <v>0</v>
      </c>
      <c r="BL378" s="15" t="s">
        <v>138</v>
      </c>
      <c r="BM378" s="15" t="s">
        <v>492</v>
      </c>
    </row>
    <row r="379" s="1" customFormat="1" ht="16.5" customHeight="1">
      <c r="B379" s="36"/>
      <c r="C379" s="242" t="s">
        <v>493</v>
      </c>
      <c r="D379" s="242" t="s">
        <v>199</v>
      </c>
      <c r="E379" s="243" t="s">
        <v>494</v>
      </c>
      <c r="F379" s="244" t="s">
        <v>495</v>
      </c>
      <c r="G379" s="245" t="s">
        <v>252</v>
      </c>
      <c r="H379" s="246">
        <v>30.449999999999999</v>
      </c>
      <c r="I379" s="247"/>
      <c r="J379" s="246">
        <f>ROUND(I379*H379,3)</f>
        <v>0</v>
      </c>
      <c r="K379" s="244" t="s">
        <v>1</v>
      </c>
      <c r="L379" s="248"/>
      <c r="M379" s="249" t="s">
        <v>1</v>
      </c>
      <c r="N379" s="250" t="s">
        <v>48</v>
      </c>
      <c r="O379" s="77"/>
      <c r="P379" s="205">
        <f>O379*H379</f>
        <v>0</v>
      </c>
      <c r="Q379" s="205">
        <v>0.00050000000000000001</v>
      </c>
      <c r="R379" s="205">
        <f>Q379*H379</f>
        <v>0.015225000000000001</v>
      </c>
      <c r="S379" s="205">
        <v>0</v>
      </c>
      <c r="T379" s="206">
        <f>S379*H379</f>
        <v>0</v>
      </c>
      <c r="AR379" s="15" t="s">
        <v>179</v>
      </c>
      <c r="AT379" s="15" t="s">
        <v>199</v>
      </c>
      <c r="AU379" s="15" t="s">
        <v>80</v>
      </c>
      <c r="AY379" s="15" t="s">
        <v>132</v>
      </c>
      <c r="BE379" s="207">
        <f>IF(N379="základní",J379,0)</f>
        <v>0</v>
      </c>
      <c r="BF379" s="207">
        <f>IF(N379="snížená",J379,0)</f>
        <v>0</v>
      </c>
      <c r="BG379" s="207">
        <f>IF(N379="zákl. přenesená",J379,0)</f>
        <v>0</v>
      </c>
      <c r="BH379" s="207">
        <f>IF(N379="sníž. přenesená",J379,0)</f>
        <v>0</v>
      </c>
      <c r="BI379" s="207">
        <f>IF(N379="nulová",J379,0)</f>
        <v>0</v>
      </c>
      <c r="BJ379" s="15" t="s">
        <v>139</v>
      </c>
      <c r="BK379" s="208">
        <f>ROUND(I379*H379,3)</f>
        <v>0</v>
      </c>
      <c r="BL379" s="15" t="s">
        <v>138</v>
      </c>
      <c r="BM379" s="15" t="s">
        <v>496</v>
      </c>
    </row>
    <row r="380" s="1" customFormat="1" ht="16.5" customHeight="1">
      <c r="B380" s="36"/>
      <c r="C380" s="242" t="s">
        <v>497</v>
      </c>
      <c r="D380" s="242" t="s">
        <v>199</v>
      </c>
      <c r="E380" s="243" t="s">
        <v>498</v>
      </c>
      <c r="F380" s="244" t="s">
        <v>499</v>
      </c>
      <c r="G380" s="245" t="s">
        <v>252</v>
      </c>
      <c r="H380" s="246">
        <v>1560.4929999999999</v>
      </c>
      <c r="I380" s="247"/>
      <c r="J380" s="246">
        <f>ROUND(I380*H380,3)</f>
        <v>0</v>
      </c>
      <c r="K380" s="244" t="s">
        <v>1</v>
      </c>
      <c r="L380" s="248"/>
      <c r="M380" s="249" t="s">
        <v>1</v>
      </c>
      <c r="N380" s="250" t="s">
        <v>48</v>
      </c>
      <c r="O380" s="77"/>
      <c r="P380" s="205">
        <f>O380*H380</f>
        <v>0</v>
      </c>
      <c r="Q380" s="205">
        <v>4.0000000000000003E-05</v>
      </c>
      <c r="R380" s="205">
        <f>Q380*H380</f>
        <v>0.062419720000000005</v>
      </c>
      <c r="S380" s="205">
        <v>0</v>
      </c>
      <c r="T380" s="206">
        <f>S380*H380</f>
        <v>0</v>
      </c>
      <c r="AR380" s="15" t="s">
        <v>179</v>
      </c>
      <c r="AT380" s="15" t="s">
        <v>199</v>
      </c>
      <c r="AU380" s="15" t="s">
        <v>80</v>
      </c>
      <c r="AY380" s="15" t="s">
        <v>132</v>
      </c>
      <c r="BE380" s="207">
        <f>IF(N380="základní",J380,0)</f>
        <v>0</v>
      </c>
      <c r="BF380" s="207">
        <f>IF(N380="snížená",J380,0)</f>
        <v>0</v>
      </c>
      <c r="BG380" s="207">
        <f>IF(N380="zákl. přenesená",J380,0)</f>
        <v>0</v>
      </c>
      <c r="BH380" s="207">
        <f>IF(N380="sníž. přenesená",J380,0)</f>
        <v>0</v>
      </c>
      <c r="BI380" s="207">
        <f>IF(N380="nulová",J380,0)</f>
        <v>0</v>
      </c>
      <c r="BJ380" s="15" t="s">
        <v>139</v>
      </c>
      <c r="BK380" s="208">
        <f>ROUND(I380*H380,3)</f>
        <v>0</v>
      </c>
      <c r="BL380" s="15" t="s">
        <v>138</v>
      </c>
      <c r="BM380" s="15" t="s">
        <v>500</v>
      </c>
    </row>
    <row r="381" s="1" customFormat="1" ht="16.5" customHeight="1">
      <c r="B381" s="36"/>
      <c r="C381" s="197" t="s">
        <v>501</v>
      </c>
      <c r="D381" s="197" t="s">
        <v>134</v>
      </c>
      <c r="E381" s="198" t="s">
        <v>502</v>
      </c>
      <c r="F381" s="199" t="s">
        <v>503</v>
      </c>
      <c r="G381" s="200" t="s">
        <v>137</v>
      </c>
      <c r="H381" s="201">
        <v>1432.884</v>
      </c>
      <c r="I381" s="202"/>
      <c r="J381" s="201">
        <f>ROUND(I381*H381,3)</f>
        <v>0</v>
      </c>
      <c r="K381" s="199" t="s">
        <v>1</v>
      </c>
      <c r="L381" s="41"/>
      <c r="M381" s="203" t="s">
        <v>1</v>
      </c>
      <c r="N381" s="204" t="s">
        <v>48</v>
      </c>
      <c r="O381" s="77"/>
      <c r="P381" s="205">
        <f>O381*H381</f>
        <v>0</v>
      </c>
      <c r="Q381" s="205">
        <v>0.01255</v>
      </c>
      <c r="R381" s="205">
        <f>Q381*H381</f>
        <v>17.982694200000001</v>
      </c>
      <c r="S381" s="205">
        <v>0</v>
      </c>
      <c r="T381" s="206">
        <f>S381*H381</f>
        <v>0</v>
      </c>
      <c r="AR381" s="15" t="s">
        <v>138</v>
      </c>
      <c r="AT381" s="15" t="s">
        <v>134</v>
      </c>
      <c r="AU381" s="15" t="s">
        <v>80</v>
      </c>
      <c r="AY381" s="15" t="s">
        <v>132</v>
      </c>
      <c r="BE381" s="207">
        <f>IF(N381="základní",J381,0)</f>
        <v>0</v>
      </c>
      <c r="BF381" s="207">
        <f>IF(N381="snížená",J381,0)</f>
        <v>0</v>
      </c>
      <c r="BG381" s="207">
        <f>IF(N381="zákl. přenesená",J381,0)</f>
        <v>0</v>
      </c>
      <c r="BH381" s="207">
        <f>IF(N381="sníž. přenesená",J381,0)</f>
        <v>0</v>
      </c>
      <c r="BI381" s="207">
        <f>IF(N381="nulová",J381,0)</f>
        <v>0</v>
      </c>
      <c r="BJ381" s="15" t="s">
        <v>139</v>
      </c>
      <c r="BK381" s="208">
        <f>ROUND(I381*H381,3)</f>
        <v>0</v>
      </c>
      <c r="BL381" s="15" t="s">
        <v>138</v>
      </c>
      <c r="BM381" s="15" t="s">
        <v>504</v>
      </c>
    </row>
    <row r="382" s="11" customFormat="1">
      <c r="B382" s="209"/>
      <c r="C382" s="210"/>
      <c r="D382" s="211" t="s">
        <v>141</v>
      </c>
      <c r="E382" s="212" t="s">
        <v>1</v>
      </c>
      <c r="F382" s="213" t="s">
        <v>505</v>
      </c>
      <c r="G382" s="210"/>
      <c r="H382" s="214">
        <v>542.47000000000003</v>
      </c>
      <c r="I382" s="215"/>
      <c r="J382" s="210"/>
      <c r="K382" s="210"/>
      <c r="L382" s="216"/>
      <c r="M382" s="217"/>
      <c r="N382" s="218"/>
      <c r="O382" s="218"/>
      <c r="P382" s="218"/>
      <c r="Q382" s="218"/>
      <c r="R382" s="218"/>
      <c r="S382" s="218"/>
      <c r="T382" s="219"/>
      <c r="AT382" s="220" t="s">
        <v>141</v>
      </c>
      <c r="AU382" s="220" t="s">
        <v>80</v>
      </c>
      <c r="AV382" s="11" t="s">
        <v>80</v>
      </c>
      <c r="AW382" s="11" t="s">
        <v>143</v>
      </c>
      <c r="AX382" s="11" t="s">
        <v>74</v>
      </c>
      <c r="AY382" s="220" t="s">
        <v>132</v>
      </c>
    </row>
    <row r="383" s="11" customFormat="1">
      <c r="B383" s="209"/>
      <c r="C383" s="210"/>
      <c r="D383" s="211" t="s">
        <v>141</v>
      </c>
      <c r="E383" s="212" t="s">
        <v>1</v>
      </c>
      <c r="F383" s="213" t="s">
        <v>506</v>
      </c>
      <c r="G383" s="210"/>
      <c r="H383" s="214">
        <v>620.93124999999998</v>
      </c>
      <c r="I383" s="215"/>
      <c r="J383" s="210"/>
      <c r="K383" s="210"/>
      <c r="L383" s="216"/>
      <c r="M383" s="217"/>
      <c r="N383" s="218"/>
      <c r="O383" s="218"/>
      <c r="P383" s="218"/>
      <c r="Q383" s="218"/>
      <c r="R383" s="218"/>
      <c r="S383" s="218"/>
      <c r="T383" s="219"/>
      <c r="AT383" s="220" t="s">
        <v>141</v>
      </c>
      <c r="AU383" s="220" t="s">
        <v>80</v>
      </c>
      <c r="AV383" s="11" t="s">
        <v>80</v>
      </c>
      <c r="AW383" s="11" t="s">
        <v>143</v>
      </c>
      <c r="AX383" s="11" t="s">
        <v>74</v>
      </c>
      <c r="AY383" s="220" t="s">
        <v>132</v>
      </c>
    </row>
    <row r="384" s="11" customFormat="1">
      <c r="B384" s="209"/>
      <c r="C384" s="210"/>
      <c r="D384" s="211" t="s">
        <v>141</v>
      </c>
      <c r="E384" s="212" t="s">
        <v>1</v>
      </c>
      <c r="F384" s="213" t="s">
        <v>507</v>
      </c>
      <c r="G384" s="210"/>
      <c r="H384" s="214">
        <v>126.5612</v>
      </c>
      <c r="I384" s="215"/>
      <c r="J384" s="210"/>
      <c r="K384" s="210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141</v>
      </c>
      <c r="AU384" s="220" t="s">
        <v>80</v>
      </c>
      <c r="AV384" s="11" t="s">
        <v>80</v>
      </c>
      <c r="AW384" s="11" t="s">
        <v>143</v>
      </c>
      <c r="AX384" s="11" t="s">
        <v>74</v>
      </c>
      <c r="AY384" s="220" t="s">
        <v>132</v>
      </c>
    </row>
    <row r="385" s="11" customFormat="1">
      <c r="B385" s="209"/>
      <c r="C385" s="210"/>
      <c r="D385" s="211" t="s">
        <v>141</v>
      </c>
      <c r="E385" s="212" t="s">
        <v>1</v>
      </c>
      <c r="F385" s="213" t="s">
        <v>508</v>
      </c>
      <c r="G385" s="210"/>
      <c r="H385" s="214">
        <v>142.92160000000001</v>
      </c>
      <c r="I385" s="215"/>
      <c r="J385" s="210"/>
      <c r="K385" s="210"/>
      <c r="L385" s="216"/>
      <c r="M385" s="217"/>
      <c r="N385" s="218"/>
      <c r="O385" s="218"/>
      <c r="P385" s="218"/>
      <c r="Q385" s="218"/>
      <c r="R385" s="218"/>
      <c r="S385" s="218"/>
      <c r="T385" s="219"/>
      <c r="AT385" s="220" t="s">
        <v>141</v>
      </c>
      <c r="AU385" s="220" t="s">
        <v>80</v>
      </c>
      <c r="AV385" s="11" t="s">
        <v>80</v>
      </c>
      <c r="AW385" s="11" t="s">
        <v>143</v>
      </c>
      <c r="AX385" s="11" t="s">
        <v>74</v>
      </c>
      <c r="AY385" s="220" t="s">
        <v>132</v>
      </c>
    </row>
    <row r="386" s="12" customFormat="1">
      <c r="B386" s="221"/>
      <c r="C386" s="222"/>
      <c r="D386" s="211" t="s">
        <v>141</v>
      </c>
      <c r="E386" s="223" t="s">
        <v>1</v>
      </c>
      <c r="F386" s="224" t="s">
        <v>146</v>
      </c>
      <c r="G386" s="222"/>
      <c r="H386" s="225">
        <v>1432.8840499999999</v>
      </c>
      <c r="I386" s="226"/>
      <c r="J386" s="222"/>
      <c r="K386" s="222"/>
      <c r="L386" s="227"/>
      <c r="M386" s="228"/>
      <c r="N386" s="229"/>
      <c r="O386" s="229"/>
      <c r="P386" s="229"/>
      <c r="Q386" s="229"/>
      <c r="R386" s="229"/>
      <c r="S386" s="229"/>
      <c r="T386" s="230"/>
      <c r="AT386" s="231" t="s">
        <v>141</v>
      </c>
      <c r="AU386" s="231" t="s">
        <v>80</v>
      </c>
      <c r="AV386" s="12" t="s">
        <v>138</v>
      </c>
      <c r="AW386" s="12" t="s">
        <v>143</v>
      </c>
      <c r="AX386" s="12" t="s">
        <v>21</v>
      </c>
      <c r="AY386" s="231" t="s">
        <v>132</v>
      </c>
    </row>
    <row r="387" s="1" customFormat="1" ht="16.5" customHeight="1">
      <c r="B387" s="36"/>
      <c r="C387" s="197" t="s">
        <v>509</v>
      </c>
      <c r="D387" s="197" t="s">
        <v>134</v>
      </c>
      <c r="E387" s="198" t="s">
        <v>510</v>
      </c>
      <c r="F387" s="199" t="s">
        <v>511</v>
      </c>
      <c r="G387" s="200" t="s">
        <v>248</v>
      </c>
      <c r="H387" s="201">
        <v>5</v>
      </c>
      <c r="I387" s="202"/>
      <c r="J387" s="201">
        <f>ROUND(I387*H387,3)</f>
        <v>0</v>
      </c>
      <c r="K387" s="199" t="s">
        <v>1</v>
      </c>
      <c r="L387" s="41"/>
      <c r="M387" s="203" t="s">
        <v>1</v>
      </c>
      <c r="N387" s="204" t="s">
        <v>48</v>
      </c>
      <c r="O387" s="77"/>
      <c r="P387" s="205">
        <f>O387*H387</f>
        <v>0</v>
      </c>
      <c r="Q387" s="205">
        <v>0</v>
      </c>
      <c r="R387" s="205">
        <f>Q387*H387</f>
        <v>0</v>
      </c>
      <c r="S387" s="205">
        <v>0</v>
      </c>
      <c r="T387" s="206">
        <f>S387*H387</f>
        <v>0</v>
      </c>
      <c r="AR387" s="15" t="s">
        <v>138</v>
      </c>
      <c r="AT387" s="15" t="s">
        <v>134</v>
      </c>
      <c r="AU387" s="15" t="s">
        <v>80</v>
      </c>
      <c r="AY387" s="15" t="s">
        <v>132</v>
      </c>
      <c r="BE387" s="207">
        <f>IF(N387="základní",J387,0)</f>
        <v>0</v>
      </c>
      <c r="BF387" s="207">
        <f>IF(N387="snížená",J387,0)</f>
        <v>0</v>
      </c>
      <c r="BG387" s="207">
        <f>IF(N387="zákl. přenesená",J387,0)</f>
        <v>0</v>
      </c>
      <c r="BH387" s="207">
        <f>IF(N387="sníž. přenesená",J387,0)</f>
        <v>0</v>
      </c>
      <c r="BI387" s="207">
        <f>IF(N387="nulová",J387,0)</f>
        <v>0</v>
      </c>
      <c r="BJ387" s="15" t="s">
        <v>139</v>
      </c>
      <c r="BK387" s="208">
        <f>ROUND(I387*H387,3)</f>
        <v>0</v>
      </c>
      <c r="BL387" s="15" t="s">
        <v>138</v>
      </c>
      <c r="BM387" s="15" t="s">
        <v>512</v>
      </c>
    </row>
    <row r="388" s="11" customFormat="1">
      <c r="B388" s="209"/>
      <c r="C388" s="210"/>
      <c r="D388" s="211" t="s">
        <v>141</v>
      </c>
      <c r="E388" s="212" t="s">
        <v>1</v>
      </c>
      <c r="F388" s="213" t="s">
        <v>139</v>
      </c>
      <c r="G388" s="210"/>
      <c r="H388" s="214">
        <v>5</v>
      </c>
      <c r="I388" s="215"/>
      <c r="J388" s="210"/>
      <c r="K388" s="210"/>
      <c r="L388" s="216"/>
      <c r="M388" s="217"/>
      <c r="N388" s="218"/>
      <c r="O388" s="218"/>
      <c r="P388" s="218"/>
      <c r="Q388" s="218"/>
      <c r="R388" s="218"/>
      <c r="S388" s="218"/>
      <c r="T388" s="219"/>
      <c r="AT388" s="220" t="s">
        <v>141</v>
      </c>
      <c r="AU388" s="220" t="s">
        <v>80</v>
      </c>
      <c r="AV388" s="11" t="s">
        <v>80</v>
      </c>
      <c r="AW388" s="11" t="s">
        <v>143</v>
      </c>
      <c r="AX388" s="11" t="s">
        <v>74</v>
      </c>
      <c r="AY388" s="220" t="s">
        <v>132</v>
      </c>
    </row>
    <row r="389" s="12" customFormat="1">
      <c r="B389" s="221"/>
      <c r="C389" s="222"/>
      <c r="D389" s="211" t="s">
        <v>141</v>
      </c>
      <c r="E389" s="223" t="s">
        <v>1</v>
      </c>
      <c r="F389" s="224" t="s">
        <v>146</v>
      </c>
      <c r="G389" s="222"/>
      <c r="H389" s="225">
        <v>5</v>
      </c>
      <c r="I389" s="226"/>
      <c r="J389" s="222"/>
      <c r="K389" s="222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141</v>
      </c>
      <c r="AU389" s="231" t="s">
        <v>80</v>
      </c>
      <c r="AV389" s="12" t="s">
        <v>138</v>
      </c>
      <c r="AW389" s="12" t="s">
        <v>143</v>
      </c>
      <c r="AX389" s="12" t="s">
        <v>21</v>
      </c>
      <c r="AY389" s="231" t="s">
        <v>132</v>
      </c>
    </row>
    <row r="390" s="1" customFormat="1" ht="16.5" customHeight="1">
      <c r="B390" s="36"/>
      <c r="C390" s="197" t="s">
        <v>513</v>
      </c>
      <c r="D390" s="197" t="s">
        <v>134</v>
      </c>
      <c r="E390" s="198" t="s">
        <v>514</v>
      </c>
      <c r="F390" s="199" t="s">
        <v>515</v>
      </c>
      <c r="G390" s="200" t="s">
        <v>137</v>
      </c>
      <c r="H390" s="201">
        <v>44.634</v>
      </c>
      <c r="I390" s="202"/>
      <c r="J390" s="201">
        <f>ROUND(I390*H390,3)</f>
        <v>0</v>
      </c>
      <c r="K390" s="199" t="s">
        <v>1</v>
      </c>
      <c r="L390" s="41"/>
      <c r="M390" s="203" t="s">
        <v>1</v>
      </c>
      <c r="N390" s="204" t="s">
        <v>48</v>
      </c>
      <c r="O390" s="77"/>
      <c r="P390" s="205">
        <f>O390*H390</f>
        <v>0</v>
      </c>
      <c r="Q390" s="205">
        <v>0.00628</v>
      </c>
      <c r="R390" s="205">
        <f>Q390*H390</f>
        <v>0.28030152000000003</v>
      </c>
      <c r="S390" s="205">
        <v>0</v>
      </c>
      <c r="T390" s="206">
        <f>S390*H390</f>
        <v>0</v>
      </c>
      <c r="AR390" s="15" t="s">
        <v>138</v>
      </c>
      <c r="AT390" s="15" t="s">
        <v>134</v>
      </c>
      <c r="AU390" s="15" t="s">
        <v>80</v>
      </c>
      <c r="AY390" s="15" t="s">
        <v>132</v>
      </c>
      <c r="BE390" s="207">
        <f>IF(N390="základní",J390,0)</f>
        <v>0</v>
      </c>
      <c r="BF390" s="207">
        <f>IF(N390="snížená",J390,0)</f>
        <v>0</v>
      </c>
      <c r="BG390" s="207">
        <f>IF(N390="zákl. přenesená",J390,0)</f>
        <v>0</v>
      </c>
      <c r="BH390" s="207">
        <f>IF(N390="sníž. přenesená",J390,0)</f>
        <v>0</v>
      </c>
      <c r="BI390" s="207">
        <f>IF(N390="nulová",J390,0)</f>
        <v>0</v>
      </c>
      <c r="BJ390" s="15" t="s">
        <v>139</v>
      </c>
      <c r="BK390" s="208">
        <f>ROUND(I390*H390,3)</f>
        <v>0</v>
      </c>
      <c r="BL390" s="15" t="s">
        <v>138</v>
      </c>
      <c r="BM390" s="15" t="s">
        <v>516</v>
      </c>
    </row>
    <row r="391" s="11" customFormat="1">
      <c r="B391" s="209"/>
      <c r="C391" s="210"/>
      <c r="D391" s="211" t="s">
        <v>141</v>
      </c>
      <c r="E391" s="212" t="s">
        <v>1</v>
      </c>
      <c r="F391" s="213" t="s">
        <v>517</v>
      </c>
      <c r="G391" s="210"/>
      <c r="H391" s="214">
        <v>19.949999999999999</v>
      </c>
      <c r="I391" s="215"/>
      <c r="J391" s="210"/>
      <c r="K391" s="210"/>
      <c r="L391" s="216"/>
      <c r="M391" s="217"/>
      <c r="N391" s="218"/>
      <c r="O391" s="218"/>
      <c r="P391" s="218"/>
      <c r="Q391" s="218"/>
      <c r="R391" s="218"/>
      <c r="S391" s="218"/>
      <c r="T391" s="219"/>
      <c r="AT391" s="220" t="s">
        <v>141</v>
      </c>
      <c r="AU391" s="220" t="s">
        <v>80</v>
      </c>
      <c r="AV391" s="11" t="s">
        <v>80</v>
      </c>
      <c r="AW391" s="11" t="s">
        <v>143</v>
      </c>
      <c r="AX391" s="11" t="s">
        <v>74</v>
      </c>
      <c r="AY391" s="220" t="s">
        <v>132</v>
      </c>
    </row>
    <row r="392" s="11" customFormat="1">
      <c r="B392" s="209"/>
      <c r="C392" s="210"/>
      <c r="D392" s="211" t="s">
        <v>141</v>
      </c>
      <c r="E392" s="212" t="s">
        <v>1</v>
      </c>
      <c r="F392" s="213" t="s">
        <v>518</v>
      </c>
      <c r="G392" s="210"/>
      <c r="H392" s="214">
        <v>20.513999999999999</v>
      </c>
      <c r="I392" s="215"/>
      <c r="J392" s="210"/>
      <c r="K392" s="210"/>
      <c r="L392" s="216"/>
      <c r="M392" s="217"/>
      <c r="N392" s="218"/>
      <c r="O392" s="218"/>
      <c r="P392" s="218"/>
      <c r="Q392" s="218"/>
      <c r="R392" s="218"/>
      <c r="S392" s="218"/>
      <c r="T392" s="219"/>
      <c r="AT392" s="220" t="s">
        <v>141</v>
      </c>
      <c r="AU392" s="220" t="s">
        <v>80</v>
      </c>
      <c r="AV392" s="11" t="s">
        <v>80</v>
      </c>
      <c r="AW392" s="11" t="s">
        <v>143</v>
      </c>
      <c r="AX392" s="11" t="s">
        <v>74</v>
      </c>
      <c r="AY392" s="220" t="s">
        <v>132</v>
      </c>
    </row>
    <row r="393" s="11" customFormat="1">
      <c r="B393" s="209"/>
      <c r="C393" s="210"/>
      <c r="D393" s="211" t="s">
        <v>141</v>
      </c>
      <c r="E393" s="212" t="s">
        <v>1</v>
      </c>
      <c r="F393" s="213" t="s">
        <v>519</v>
      </c>
      <c r="G393" s="210"/>
      <c r="H393" s="214">
        <v>2.6324999999999998</v>
      </c>
      <c r="I393" s="215"/>
      <c r="J393" s="210"/>
      <c r="K393" s="210"/>
      <c r="L393" s="216"/>
      <c r="M393" s="217"/>
      <c r="N393" s="218"/>
      <c r="O393" s="218"/>
      <c r="P393" s="218"/>
      <c r="Q393" s="218"/>
      <c r="R393" s="218"/>
      <c r="S393" s="218"/>
      <c r="T393" s="219"/>
      <c r="AT393" s="220" t="s">
        <v>141</v>
      </c>
      <c r="AU393" s="220" t="s">
        <v>80</v>
      </c>
      <c r="AV393" s="11" t="s">
        <v>80</v>
      </c>
      <c r="AW393" s="11" t="s">
        <v>143</v>
      </c>
      <c r="AX393" s="11" t="s">
        <v>74</v>
      </c>
      <c r="AY393" s="220" t="s">
        <v>132</v>
      </c>
    </row>
    <row r="394" s="11" customFormat="1">
      <c r="B394" s="209"/>
      <c r="C394" s="210"/>
      <c r="D394" s="211" t="s">
        <v>141</v>
      </c>
      <c r="E394" s="212" t="s">
        <v>1</v>
      </c>
      <c r="F394" s="213" t="s">
        <v>520</v>
      </c>
      <c r="G394" s="210"/>
      <c r="H394" s="214">
        <v>1.5375000000000001</v>
      </c>
      <c r="I394" s="215"/>
      <c r="J394" s="210"/>
      <c r="K394" s="210"/>
      <c r="L394" s="216"/>
      <c r="M394" s="217"/>
      <c r="N394" s="218"/>
      <c r="O394" s="218"/>
      <c r="P394" s="218"/>
      <c r="Q394" s="218"/>
      <c r="R394" s="218"/>
      <c r="S394" s="218"/>
      <c r="T394" s="219"/>
      <c r="AT394" s="220" t="s">
        <v>141</v>
      </c>
      <c r="AU394" s="220" t="s">
        <v>80</v>
      </c>
      <c r="AV394" s="11" t="s">
        <v>80</v>
      </c>
      <c r="AW394" s="11" t="s">
        <v>143</v>
      </c>
      <c r="AX394" s="11" t="s">
        <v>74</v>
      </c>
      <c r="AY394" s="220" t="s">
        <v>132</v>
      </c>
    </row>
    <row r="395" s="12" customFormat="1">
      <c r="B395" s="221"/>
      <c r="C395" s="222"/>
      <c r="D395" s="211" t="s">
        <v>141</v>
      </c>
      <c r="E395" s="223" t="s">
        <v>1</v>
      </c>
      <c r="F395" s="224" t="s">
        <v>146</v>
      </c>
      <c r="G395" s="222"/>
      <c r="H395" s="225">
        <v>44.634</v>
      </c>
      <c r="I395" s="226"/>
      <c r="J395" s="222"/>
      <c r="K395" s="222"/>
      <c r="L395" s="227"/>
      <c r="M395" s="228"/>
      <c r="N395" s="229"/>
      <c r="O395" s="229"/>
      <c r="P395" s="229"/>
      <c r="Q395" s="229"/>
      <c r="R395" s="229"/>
      <c r="S395" s="229"/>
      <c r="T395" s="230"/>
      <c r="AT395" s="231" t="s">
        <v>141</v>
      </c>
      <c r="AU395" s="231" t="s">
        <v>80</v>
      </c>
      <c r="AV395" s="12" t="s">
        <v>138</v>
      </c>
      <c r="AW395" s="12" t="s">
        <v>143</v>
      </c>
      <c r="AX395" s="12" t="s">
        <v>21</v>
      </c>
      <c r="AY395" s="231" t="s">
        <v>132</v>
      </c>
    </row>
    <row r="396" s="1" customFormat="1" ht="16.5" customHeight="1">
      <c r="B396" s="36"/>
      <c r="C396" s="197" t="s">
        <v>521</v>
      </c>
      <c r="D396" s="197" t="s">
        <v>134</v>
      </c>
      <c r="E396" s="198" t="s">
        <v>522</v>
      </c>
      <c r="F396" s="199" t="s">
        <v>523</v>
      </c>
      <c r="G396" s="200" t="s">
        <v>137</v>
      </c>
      <c r="H396" s="201">
        <v>1735.03</v>
      </c>
      <c r="I396" s="202"/>
      <c r="J396" s="201">
        <f>ROUND(I396*H396,3)</f>
        <v>0</v>
      </c>
      <c r="K396" s="199" t="s">
        <v>1</v>
      </c>
      <c r="L396" s="41"/>
      <c r="M396" s="203" t="s">
        <v>1</v>
      </c>
      <c r="N396" s="204" t="s">
        <v>48</v>
      </c>
      <c r="O396" s="77"/>
      <c r="P396" s="205">
        <f>O396*H396</f>
        <v>0</v>
      </c>
      <c r="Q396" s="205">
        <v>0.00348</v>
      </c>
      <c r="R396" s="205">
        <f>Q396*H396</f>
        <v>6.0379043999999995</v>
      </c>
      <c r="S396" s="205">
        <v>0</v>
      </c>
      <c r="T396" s="206">
        <f>S396*H396</f>
        <v>0</v>
      </c>
      <c r="AR396" s="15" t="s">
        <v>138</v>
      </c>
      <c r="AT396" s="15" t="s">
        <v>134</v>
      </c>
      <c r="AU396" s="15" t="s">
        <v>80</v>
      </c>
      <c r="AY396" s="15" t="s">
        <v>132</v>
      </c>
      <c r="BE396" s="207">
        <f>IF(N396="základní",J396,0)</f>
        <v>0</v>
      </c>
      <c r="BF396" s="207">
        <f>IF(N396="snížená",J396,0)</f>
        <v>0</v>
      </c>
      <c r="BG396" s="207">
        <f>IF(N396="zákl. přenesená",J396,0)</f>
        <v>0</v>
      </c>
      <c r="BH396" s="207">
        <f>IF(N396="sníž. přenesená",J396,0)</f>
        <v>0</v>
      </c>
      <c r="BI396" s="207">
        <f>IF(N396="nulová",J396,0)</f>
        <v>0</v>
      </c>
      <c r="BJ396" s="15" t="s">
        <v>139</v>
      </c>
      <c r="BK396" s="208">
        <f>ROUND(I396*H396,3)</f>
        <v>0</v>
      </c>
      <c r="BL396" s="15" t="s">
        <v>138</v>
      </c>
      <c r="BM396" s="15" t="s">
        <v>524</v>
      </c>
    </row>
    <row r="397" s="11" customFormat="1">
      <c r="B397" s="209"/>
      <c r="C397" s="210"/>
      <c r="D397" s="211" t="s">
        <v>141</v>
      </c>
      <c r="E397" s="212" t="s">
        <v>1</v>
      </c>
      <c r="F397" s="213" t="s">
        <v>525</v>
      </c>
      <c r="G397" s="210"/>
      <c r="H397" s="214">
        <v>1398.5229999999999</v>
      </c>
      <c r="I397" s="215"/>
      <c r="J397" s="210"/>
      <c r="K397" s="210"/>
      <c r="L397" s="216"/>
      <c r="M397" s="217"/>
      <c r="N397" s="218"/>
      <c r="O397" s="218"/>
      <c r="P397" s="218"/>
      <c r="Q397" s="218"/>
      <c r="R397" s="218"/>
      <c r="S397" s="218"/>
      <c r="T397" s="219"/>
      <c r="AT397" s="220" t="s">
        <v>141</v>
      </c>
      <c r="AU397" s="220" t="s">
        <v>80</v>
      </c>
      <c r="AV397" s="11" t="s">
        <v>80</v>
      </c>
      <c r="AW397" s="11" t="s">
        <v>143</v>
      </c>
      <c r="AX397" s="11" t="s">
        <v>74</v>
      </c>
      <c r="AY397" s="220" t="s">
        <v>132</v>
      </c>
    </row>
    <row r="398" s="11" customFormat="1">
      <c r="B398" s="209"/>
      <c r="C398" s="210"/>
      <c r="D398" s="211" t="s">
        <v>141</v>
      </c>
      <c r="E398" s="212" t="s">
        <v>1</v>
      </c>
      <c r="F398" s="213" t="s">
        <v>526</v>
      </c>
      <c r="G398" s="210"/>
      <c r="H398" s="214">
        <v>103.176</v>
      </c>
      <c r="I398" s="215"/>
      <c r="J398" s="210"/>
      <c r="K398" s="210"/>
      <c r="L398" s="216"/>
      <c r="M398" s="217"/>
      <c r="N398" s="218"/>
      <c r="O398" s="218"/>
      <c r="P398" s="218"/>
      <c r="Q398" s="218"/>
      <c r="R398" s="218"/>
      <c r="S398" s="218"/>
      <c r="T398" s="219"/>
      <c r="AT398" s="220" t="s">
        <v>141</v>
      </c>
      <c r="AU398" s="220" t="s">
        <v>80</v>
      </c>
      <c r="AV398" s="11" t="s">
        <v>80</v>
      </c>
      <c r="AW398" s="11" t="s">
        <v>143</v>
      </c>
      <c r="AX398" s="11" t="s">
        <v>74</v>
      </c>
      <c r="AY398" s="220" t="s">
        <v>132</v>
      </c>
    </row>
    <row r="399" s="11" customFormat="1">
      <c r="B399" s="209"/>
      <c r="C399" s="210"/>
      <c r="D399" s="211" t="s">
        <v>141</v>
      </c>
      <c r="E399" s="212" t="s">
        <v>1</v>
      </c>
      <c r="F399" s="213" t="s">
        <v>527</v>
      </c>
      <c r="G399" s="210"/>
      <c r="H399" s="214">
        <v>19.260000000000002</v>
      </c>
      <c r="I399" s="215"/>
      <c r="J399" s="210"/>
      <c r="K399" s="210"/>
      <c r="L399" s="216"/>
      <c r="M399" s="217"/>
      <c r="N399" s="218"/>
      <c r="O399" s="218"/>
      <c r="P399" s="218"/>
      <c r="Q399" s="218"/>
      <c r="R399" s="218"/>
      <c r="S399" s="218"/>
      <c r="T399" s="219"/>
      <c r="AT399" s="220" t="s">
        <v>141</v>
      </c>
      <c r="AU399" s="220" t="s">
        <v>80</v>
      </c>
      <c r="AV399" s="11" t="s">
        <v>80</v>
      </c>
      <c r="AW399" s="11" t="s">
        <v>143</v>
      </c>
      <c r="AX399" s="11" t="s">
        <v>74</v>
      </c>
      <c r="AY399" s="220" t="s">
        <v>132</v>
      </c>
    </row>
    <row r="400" s="11" customFormat="1">
      <c r="B400" s="209"/>
      <c r="C400" s="210"/>
      <c r="D400" s="211" t="s">
        <v>141</v>
      </c>
      <c r="E400" s="212" t="s">
        <v>1</v>
      </c>
      <c r="F400" s="213" t="s">
        <v>528</v>
      </c>
      <c r="G400" s="210"/>
      <c r="H400" s="214">
        <v>214.071</v>
      </c>
      <c r="I400" s="215"/>
      <c r="J400" s="210"/>
      <c r="K400" s="210"/>
      <c r="L400" s="216"/>
      <c r="M400" s="217"/>
      <c r="N400" s="218"/>
      <c r="O400" s="218"/>
      <c r="P400" s="218"/>
      <c r="Q400" s="218"/>
      <c r="R400" s="218"/>
      <c r="S400" s="218"/>
      <c r="T400" s="219"/>
      <c r="AT400" s="220" t="s">
        <v>141</v>
      </c>
      <c r="AU400" s="220" t="s">
        <v>80</v>
      </c>
      <c r="AV400" s="11" t="s">
        <v>80</v>
      </c>
      <c r="AW400" s="11" t="s">
        <v>143</v>
      </c>
      <c r="AX400" s="11" t="s">
        <v>74</v>
      </c>
      <c r="AY400" s="220" t="s">
        <v>132</v>
      </c>
    </row>
    <row r="401" s="12" customFormat="1">
      <c r="B401" s="221"/>
      <c r="C401" s="222"/>
      <c r="D401" s="211" t="s">
        <v>141</v>
      </c>
      <c r="E401" s="223" t="s">
        <v>1</v>
      </c>
      <c r="F401" s="224" t="s">
        <v>146</v>
      </c>
      <c r="G401" s="222"/>
      <c r="H401" s="225">
        <v>1735.03</v>
      </c>
      <c r="I401" s="226"/>
      <c r="J401" s="222"/>
      <c r="K401" s="222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141</v>
      </c>
      <c r="AU401" s="231" t="s">
        <v>80</v>
      </c>
      <c r="AV401" s="12" t="s">
        <v>138</v>
      </c>
      <c r="AW401" s="12" t="s">
        <v>143</v>
      </c>
      <c r="AX401" s="12" t="s">
        <v>21</v>
      </c>
      <c r="AY401" s="231" t="s">
        <v>132</v>
      </c>
    </row>
    <row r="402" s="1" customFormat="1" ht="16.5" customHeight="1">
      <c r="B402" s="36"/>
      <c r="C402" s="197" t="s">
        <v>529</v>
      </c>
      <c r="D402" s="197" t="s">
        <v>134</v>
      </c>
      <c r="E402" s="198" t="s">
        <v>530</v>
      </c>
      <c r="F402" s="199" t="s">
        <v>531</v>
      </c>
      <c r="G402" s="200" t="s">
        <v>137</v>
      </c>
      <c r="H402" s="201">
        <v>722.23099999999999</v>
      </c>
      <c r="I402" s="202"/>
      <c r="J402" s="201">
        <f>ROUND(I402*H402,3)</f>
        <v>0</v>
      </c>
      <c r="K402" s="199" t="s">
        <v>1</v>
      </c>
      <c r="L402" s="41"/>
      <c r="M402" s="203" t="s">
        <v>1</v>
      </c>
      <c r="N402" s="204" t="s">
        <v>48</v>
      </c>
      <c r="O402" s="77"/>
      <c r="P402" s="205">
        <f>O402*H402</f>
        <v>0</v>
      </c>
      <c r="Q402" s="205">
        <v>0.00012</v>
      </c>
      <c r="R402" s="205">
        <f>Q402*H402</f>
        <v>0.086667720000000004</v>
      </c>
      <c r="S402" s="205">
        <v>0</v>
      </c>
      <c r="T402" s="206">
        <f>S402*H402</f>
        <v>0</v>
      </c>
      <c r="AR402" s="15" t="s">
        <v>138</v>
      </c>
      <c r="AT402" s="15" t="s">
        <v>134</v>
      </c>
      <c r="AU402" s="15" t="s">
        <v>80</v>
      </c>
      <c r="AY402" s="15" t="s">
        <v>132</v>
      </c>
      <c r="BE402" s="207">
        <f>IF(N402="základní",J402,0)</f>
        <v>0</v>
      </c>
      <c r="BF402" s="207">
        <f>IF(N402="snížená",J402,0)</f>
        <v>0</v>
      </c>
      <c r="BG402" s="207">
        <f>IF(N402="zákl. přenesená",J402,0)</f>
        <v>0</v>
      </c>
      <c r="BH402" s="207">
        <f>IF(N402="sníž. přenesená",J402,0)</f>
        <v>0</v>
      </c>
      <c r="BI402" s="207">
        <f>IF(N402="nulová",J402,0)</f>
        <v>0</v>
      </c>
      <c r="BJ402" s="15" t="s">
        <v>139</v>
      </c>
      <c r="BK402" s="208">
        <f>ROUND(I402*H402,3)</f>
        <v>0</v>
      </c>
      <c r="BL402" s="15" t="s">
        <v>138</v>
      </c>
      <c r="BM402" s="15" t="s">
        <v>532</v>
      </c>
    </row>
    <row r="403" s="11" customFormat="1">
      <c r="B403" s="209"/>
      <c r="C403" s="210"/>
      <c r="D403" s="211" t="s">
        <v>141</v>
      </c>
      <c r="E403" s="212" t="s">
        <v>1</v>
      </c>
      <c r="F403" s="213" t="s">
        <v>350</v>
      </c>
      <c r="G403" s="210"/>
      <c r="H403" s="214">
        <v>25.920000000000002</v>
      </c>
      <c r="I403" s="215"/>
      <c r="J403" s="210"/>
      <c r="K403" s="210"/>
      <c r="L403" s="216"/>
      <c r="M403" s="217"/>
      <c r="N403" s="218"/>
      <c r="O403" s="218"/>
      <c r="P403" s="218"/>
      <c r="Q403" s="218"/>
      <c r="R403" s="218"/>
      <c r="S403" s="218"/>
      <c r="T403" s="219"/>
      <c r="AT403" s="220" t="s">
        <v>141</v>
      </c>
      <c r="AU403" s="220" t="s">
        <v>80</v>
      </c>
      <c r="AV403" s="11" t="s">
        <v>80</v>
      </c>
      <c r="AW403" s="11" t="s">
        <v>143</v>
      </c>
      <c r="AX403" s="11" t="s">
        <v>74</v>
      </c>
      <c r="AY403" s="220" t="s">
        <v>132</v>
      </c>
    </row>
    <row r="404" s="11" customFormat="1">
      <c r="B404" s="209"/>
      <c r="C404" s="210"/>
      <c r="D404" s="211" t="s">
        <v>141</v>
      </c>
      <c r="E404" s="212" t="s">
        <v>1</v>
      </c>
      <c r="F404" s="213" t="s">
        <v>351</v>
      </c>
      <c r="G404" s="210"/>
      <c r="H404" s="214">
        <v>4.4509499999999997</v>
      </c>
      <c r="I404" s="215"/>
      <c r="J404" s="210"/>
      <c r="K404" s="210"/>
      <c r="L404" s="216"/>
      <c r="M404" s="217"/>
      <c r="N404" s="218"/>
      <c r="O404" s="218"/>
      <c r="P404" s="218"/>
      <c r="Q404" s="218"/>
      <c r="R404" s="218"/>
      <c r="S404" s="218"/>
      <c r="T404" s="219"/>
      <c r="AT404" s="220" t="s">
        <v>141</v>
      </c>
      <c r="AU404" s="220" t="s">
        <v>80</v>
      </c>
      <c r="AV404" s="11" t="s">
        <v>80</v>
      </c>
      <c r="AW404" s="11" t="s">
        <v>143</v>
      </c>
      <c r="AX404" s="11" t="s">
        <v>74</v>
      </c>
      <c r="AY404" s="220" t="s">
        <v>132</v>
      </c>
    </row>
    <row r="405" s="11" customFormat="1">
      <c r="B405" s="209"/>
      <c r="C405" s="210"/>
      <c r="D405" s="211" t="s">
        <v>141</v>
      </c>
      <c r="E405" s="212" t="s">
        <v>1</v>
      </c>
      <c r="F405" s="213" t="s">
        <v>352</v>
      </c>
      <c r="G405" s="210"/>
      <c r="H405" s="214">
        <v>7.6799999999999997</v>
      </c>
      <c r="I405" s="215"/>
      <c r="J405" s="210"/>
      <c r="K405" s="210"/>
      <c r="L405" s="216"/>
      <c r="M405" s="217"/>
      <c r="N405" s="218"/>
      <c r="O405" s="218"/>
      <c r="P405" s="218"/>
      <c r="Q405" s="218"/>
      <c r="R405" s="218"/>
      <c r="S405" s="218"/>
      <c r="T405" s="219"/>
      <c r="AT405" s="220" t="s">
        <v>141</v>
      </c>
      <c r="AU405" s="220" t="s">
        <v>80</v>
      </c>
      <c r="AV405" s="11" t="s">
        <v>80</v>
      </c>
      <c r="AW405" s="11" t="s">
        <v>143</v>
      </c>
      <c r="AX405" s="11" t="s">
        <v>74</v>
      </c>
      <c r="AY405" s="220" t="s">
        <v>132</v>
      </c>
    </row>
    <row r="406" s="11" customFormat="1">
      <c r="B406" s="209"/>
      <c r="C406" s="210"/>
      <c r="D406" s="211" t="s">
        <v>141</v>
      </c>
      <c r="E406" s="212" t="s">
        <v>1</v>
      </c>
      <c r="F406" s="213" t="s">
        <v>353</v>
      </c>
      <c r="G406" s="210"/>
      <c r="H406" s="214">
        <v>143.36000000000001</v>
      </c>
      <c r="I406" s="215"/>
      <c r="J406" s="210"/>
      <c r="K406" s="210"/>
      <c r="L406" s="216"/>
      <c r="M406" s="217"/>
      <c r="N406" s="218"/>
      <c r="O406" s="218"/>
      <c r="P406" s="218"/>
      <c r="Q406" s="218"/>
      <c r="R406" s="218"/>
      <c r="S406" s="218"/>
      <c r="T406" s="219"/>
      <c r="AT406" s="220" t="s">
        <v>141</v>
      </c>
      <c r="AU406" s="220" t="s">
        <v>80</v>
      </c>
      <c r="AV406" s="11" t="s">
        <v>80</v>
      </c>
      <c r="AW406" s="11" t="s">
        <v>143</v>
      </c>
      <c r="AX406" s="11" t="s">
        <v>74</v>
      </c>
      <c r="AY406" s="220" t="s">
        <v>132</v>
      </c>
    </row>
    <row r="407" s="11" customFormat="1">
      <c r="B407" s="209"/>
      <c r="C407" s="210"/>
      <c r="D407" s="211" t="s">
        <v>141</v>
      </c>
      <c r="E407" s="212" t="s">
        <v>1</v>
      </c>
      <c r="F407" s="213" t="s">
        <v>354</v>
      </c>
      <c r="G407" s="210"/>
      <c r="H407" s="214">
        <v>143.36000000000001</v>
      </c>
      <c r="I407" s="215"/>
      <c r="J407" s="210"/>
      <c r="K407" s="210"/>
      <c r="L407" s="216"/>
      <c r="M407" s="217"/>
      <c r="N407" s="218"/>
      <c r="O407" s="218"/>
      <c r="P407" s="218"/>
      <c r="Q407" s="218"/>
      <c r="R407" s="218"/>
      <c r="S407" s="218"/>
      <c r="T407" s="219"/>
      <c r="AT407" s="220" t="s">
        <v>141</v>
      </c>
      <c r="AU407" s="220" t="s">
        <v>80</v>
      </c>
      <c r="AV407" s="11" t="s">
        <v>80</v>
      </c>
      <c r="AW407" s="11" t="s">
        <v>143</v>
      </c>
      <c r="AX407" s="11" t="s">
        <v>74</v>
      </c>
      <c r="AY407" s="220" t="s">
        <v>132</v>
      </c>
    </row>
    <row r="408" s="11" customFormat="1">
      <c r="B408" s="209"/>
      <c r="C408" s="210"/>
      <c r="D408" s="211" t="s">
        <v>141</v>
      </c>
      <c r="E408" s="212" t="s">
        <v>1</v>
      </c>
      <c r="F408" s="213" t="s">
        <v>355</v>
      </c>
      <c r="G408" s="210"/>
      <c r="H408" s="214">
        <v>34.560000000000002</v>
      </c>
      <c r="I408" s="215"/>
      <c r="J408" s="210"/>
      <c r="K408" s="210"/>
      <c r="L408" s="216"/>
      <c r="M408" s="217"/>
      <c r="N408" s="218"/>
      <c r="O408" s="218"/>
      <c r="P408" s="218"/>
      <c r="Q408" s="218"/>
      <c r="R408" s="218"/>
      <c r="S408" s="218"/>
      <c r="T408" s="219"/>
      <c r="AT408" s="220" t="s">
        <v>141</v>
      </c>
      <c r="AU408" s="220" t="s">
        <v>80</v>
      </c>
      <c r="AV408" s="11" t="s">
        <v>80</v>
      </c>
      <c r="AW408" s="11" t="s">
        <v>143</v>
      </c>
      <c r="AX408" s="11" t="s">
        <v>74</v>
      </c>
      <c r="AY408" s="220" t="s">
        <v>132</v>
      </c>
    </row>
    <row r="409" s="11" customFormat="1">
      <c r="B409" s="209"/>
      <c r="C409" s="210"/>
      <c r="D409" s="211" t="s">
        <v>141</v>
      </c>
      <c r="E409" s="212" t="s">
        <v>1</v>
      </c>
      <c r="F409" s="213" t="s">
        <v>356</v>
      </c>
      <c r="G409" s="210"/>
      <c r="H409" s="214">
        <v>13.859999999999999</v>
      </c>
      <c r="I409" s="215"/>
      <c r="J409" s="210"/>
      <c r="K409" s="210"/>
      <c r="L409" s="216"/>
      <c r="M409" s="217"/>
      <c r="N409" s="218"/>
      <c r="O409" s="218"/>
      <c r="P409" s="218"/>
      <c r="Q409" s="218"/>
      <c r="R409" s="218"/>
      <c r="S409" s="218"/>
      <c r="T409" s="219"/>
      <c r="AT409" s="220" t="s">
        <v>141</v>
      </c>
      <c r="AU409" s="220" t="s">
        <v>80</v>
      </c>
      <c r="AV409" s="11" t="s">
        <v>80</v>
      </c>
      <c r="AW409" s="11" t="s">
        <v>143</v>
      </c>
      <c r="AX409" s="11" t="s">
        <v>74</v>
      </c>
      <c r="AY409" s="220" t="s">
        <v>132</v>
      </c>
    </row>
    <row r="410" s="11" customFormat="1">
      <c r="B410" s="209"/>
      <c r="C410" s="210"/>
      <c r="D410" s="211" t="s">
        <v>141</v>
      </c>
      <c r="E410" s="212" t="s">
        <v>1</v>
      </c>
      <c r="F410" s="213" t="s">
        <v>357</v>
      </c>
      <c r="G410" s="210"/>
      <c r="H410" s="214">
        <v>16.170000000000002</v>
      </c>
      <c r="I410" s="215"/>
      <c r="J410" s="210"/>
      <c r="K410" s="210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141</v>
      </c>
      <c r="AU410" s="220" t="s">
        <v>80</v>
      </c>
      <c r="AV410" s="11" t="s">
        <v>80</v>
      </c>
      <c r="AW410" s="11" t="s">
        <v>143</v>
      </c>
      <c r="AX410" s="11" t="s">
        <v>74</v>
      </c>
      <c r="AY410" s="220" t="s">
        <v>132</v>
      </c>
    </row>
    <row r="411" s="11" customFormat="1">
      <c r="B411" s="209"/>
      <c r="C411" s="210"/>
      <c r="D411" s="211" t="s">
        <v>141</v>
      </c>
      <c r="E411" s="212" t="s">
        <v>1</v>
      </c>
      <c r="F411" s="213" t="s">
        <v>358</v>
      </c>
      <c r="G411" s="210"/>
      <c r="H411" s="214">
        <v>2.4750000000000001</v>
      </c>
      <c r="I411" s="215"/>
      <c r="J411" s="210"/>
      <c r="K411" s="210"/>
      <c r="L411" s="216"/>
      <c r="M411" s="217"/>
      <c r="N411" s="218"/>
      <c r="O411" s="218"/>
      <c r="P411" s="218"/>
      <c r="Q411" s="218"/>
      <c r="R411" s="218"/>
      <c r="S411" s="218"/>
      <c r="T411" s="219"/>
      <c r="AT411" s="220" t="s">
        <v>141</v>
      </c>
      <c r="AU411" s="220" t="s">
        <v>80</v>
      </c>
      <c r="AV411" s="11" t="s">
        <v>80</v>
      </c>
      <c r="AW411" s="11" t="s">
        <v>143</v>
      </c>
      <c r="AX411" s="11" t="s">
        <v>74</v>
      </c>
      <c r="AY411" s="220" t="s">
        <v>132</v>
      </c>
    </row>
    <row r="412" s="11" customFormat="1">
      <c r="B412" s="209"/>
      <c r="C412" s="210"/>
      <c r="D412" s="211" t="s">
        <v>141</v>
      </c>
      <c r="E412" s="212" t="s">
        <v>1</v>
      </c>
      <c r="F412" s="213" t="s">
        <v>359</v>
      </c>
      <c r="G412" s="210"/>
      <c r="H412" s="214">
        <v>2.4750000000000001</v>
      </c>
      <c r="I412" s="215"/>
      <c r="J412" s="210"/>
      <c r="K412" s="210"/>
      <c r="L412" s="216"/>
      <c r="M412" s="217"/>
      <c r="N412" s="218"/>
      <c r="O412" s="218"/>
      <c r="P412" s="218"/>
      <c r="Q412" s="218"/>
      <c r="R412" s="218"/>
      <c r="S412" s="218"/>
      <c r="T412" s="219"/>
      <c r="AT412" s="220" t="s">
        <v>141</v>
      </c>
      <c r="AU412" s="220" t="s">
        <v>80</v>
      </c>
      <c r="AV412" s="11" t="s">
        <v>80</v>
      </c>
      <c r="AW412" s="11" t="s">
        <v>143</v>
      </c>
      <c r="AX412" s="11" t="s">
        <v>74</v>
      </c>
      <c r="AY412" s="220" t="s">
        <v>132</v>
      </c>
    </row>
    <row r="413" s="11" customFormat="1">
      <c r="B413" s="209"/>
      <c r="C413" s="210"/>
      <c r="D413" s="211" t="s">
        <v>141</v>
      </c>
      <c r="E413" s="212" t="s">
        <v>1</v>
      </c>
      <c r="F413" s="213" t="s">
        <v>360</v>
      </c>
      <c r="G413" s="210"/>
      <c r="H413" s="214">
        <v>4.5</v>
      </c>
      <c r="I413" s="215"/>
      <c r="J413" s="210"/>
      <c r="K413" s="210"/>
      <c r="L413" s="216"/>
      <c r="M413" s="217"/>
      <c r="N413" s="218"/>
      <c r="O413" s="218"/>
      <c r="P413" s="218"/>
      <c r="Q413" s="218"/>
      <c r="R413" s="218"/>
      <c r="S413" s="218"/>
      <c r="T413" s="219"/>
      <c r="AT413" s="220" t="s">
        <v>141</v>
      </c>
      <c r="AU413" s="220" t="s">
        <v>80</v>
      </c>
      <c r="AV413" s="11" t="s">
        <v>80</v>
      </c>
      <c r="AW413" s="11" t="s">
        <v>143</v>
      </c>
      <c r="AX413" s="11" t="s">
        <v>74</v>
      </c>
      <c r="AY413" s="220" t="s">
        <v>132</v>
      </c>
    </row>
    <row r="414" s="11" customFormat="1">
      <c r="B414" s="209"/>
      <c r="C414" s="210"/>
      <c r="D414" s="211" t="s">
        <v>141</v>
      </c>
      <c r="E414" s="212" t="s">
        <v>1</v>
      </c>
      <c r="F414" s="213" t="s">
        <v>361</v>
      </c>
      <c r="G414" s="210"/>
      <c r="H414" s="214">
        <v>10.32</v>
      </c>
      <c r="I414" s="215"/>
      <c r="J414" s="210"/>
      <c r="K414" s="210"/>
      <c r="L414" s="216"/>
      <c r="M414" s="217"/>
      <c r="N414" s="218"/>
      <c r="O414" s="218"/>
      <c r="P414" s="218"/>
      <c r="Q414" s="218"/>
      <c r="R414" s="218"/>
      <c r="S414" s="218"/>
      <c r="T414" s="219"/>
      <c r="AT414" s="220" t="s">
        <v>141</v>
      </c>
      <c r="AU414" s="220" t="s">
        <v>80</v>
      </c>
      <c r="AV414" s="11" t="s">
        <v>80</v>
      </c>
      <c r="AW414" s="11" t="s">
        <v>143</v>
      </c>
      <c r="AX414" s="11" t="s">
        <v>74</v>
      </c>
      <c r="AY414" s="220" t="s">
        <v>132</v>
      </c>
    </row>
    <row r="415" s="11" customFormat="1">
      <c r="B415" s="209"/>
      <c r="C415" s="210"/>
      <c r="D415" s="211" t="s">
        <v>141</v>
      </c>
      <c r="E415" s="212" t="s">
        <v>1</v>
      </c>
      <c r="F415" s="213" t="s">
        <v>533</v>
      </c>
      <c r="G415" s="210"/>
      <c r="H415" s="214">
        <v>313.10000000000002</v>
      </c>
      <c r="I415" s="215"/>
      <c r="J415" s="210"/>
      <c r="K415" s="210"/>
      <c r="L415" s="216"/>
      <c r="M415" s="217"/>
      <c r="N415" s="218"/>
      <c r="O415" s="218"/>
      <c r="P415" s="218"/>
      <c r="Q415" s="218"/>
      <c r="R415" s="218"/>
      <c r="S415" s="218"/>
      <c r="T415" s="219"/>
      <c r="AT415" s="220" t="s">
        <v>141</v>
      </c>
      <c r="AU415" s="220" t="s">
        <v>80</v>
      </c>
      <c r="AV415" s="11" t="s">
        <v>80</v>
      </c>
      <c r="AW415" s="11" t="s">
        <v>143</v>
      </c>
      <c r="AX415" s="11" t="s">
        <v>74</v>
      </c>
      <c r="AY415" s="220" t="s">
        <v>132</v>
      </c>
    </row>
    <row r="416" s="12" customFormat="1">
      <c r="B416" s="221"/>
      <c r="C416" s="222"/>
      <c r="D416" s="211" t="s">
        <v>141</v>
      </c>
      <c r="E416" s="223" t="s">
        <v>1</v>
      </c>
      <c r="F416" s="224" t="s">
        <v>146</v>
      </c>
      <c r="G416" s="222"/>
      <c r="H416" s="225">
        <v>722.23095000000001</v>
      </c>
      <c r="I416" s="226"/>
      <c r="J416" s="222"/>
      <c r="K416" s="222"/>
      <c r="L416" s="227"/>
      <c r="M416" s="228"/>
      <c r="N416" s="229"/>
      <c r="O416" s="229"/>
      <c r="P416" s="229"/>
      <c r="Q416" s="229"/>
      <c r="R416" s="229"/>
      <c r="S416" s="229"/>
      <c r="T416" s="230"/>
      <c r="AT416" s="231" t="s">
        <v>141</v>
      </c>
      <c r="AU416" s="231" t="s">
        <v>80</v>
      </c>
      <c r="AV416" s="12" t="s">
        <v>138</v>
      </c>
      <c r="AW416" s="12" t="s">
        <v>143</v>
      </c>
      <c r="AX416" s="12" t="s">
        <v>21</v>
      </c>
      <c r="AY416" s="231" t="s">
        <v>132</v>
      </c>
    </row>
    <row r="417" s="1" customFormat="1" ht="16.5" customHeight="1">
      <c r="B417" s="36"/>
      <c r="C417" s="197" t="s">
        <v>534</v>
      </c>
      <c r="D417" s="197" t="s">
        <v>134</v>
      </c>
      <c r="E417" s="198" t="s">
        <v>535</v>
      </c>
      <c r="F417" s="199" t="s">
        <v>536</v>
      </c>
      <c r="G417" s="200" t="s">
        <v>137</v>
      </c>
      <c r="H417" s="201">
        <v>1452.144</v>
      </c>
      <c r="I417" s="202"/>
      <c r="J417" s="201">
        <f>ROUND(I417*H417,3)</f>
        <v>0</v>
      </c>
      <c r="K417" s="199" t="s">
        <v>1</v>
      </c>
      <c r="L417" s="41"/>
      <c r="M417" s="203" t="s">
        <v>1</v>
      </c>
      <c r="N417" s="204" t="s">
        <v>48</v>
      </c>
      <c r="O417" s="77"/>
      <c r="P417" s="205">
        <f>O417*H417</f>
        <v>0</v>
      </c>
      <c r="Q417" s="205">
        <v>0</v>
      </c>
      <c r="R417" s="205">
        <f>Q417*H417</f>
        <v>0</v>
      </c>
      <c r="S417" s="205">
        <v>0</v>
      </c>
      <c r="T417" s="206">
        <f>S417*H417</f>
        <v>0</v>
      </c>
      <c r="AR417" s="15" t="s">
        <v>138</v>
      </c>
      <c r="AT417" s="15" t="s">
        <v>134</v>
      </c>
      <c r="AU417" s="15" t="s">
        <v>80</v>
      </c>
      <c r="AY417" s="15" t="s">
        <v>132</v>
      </c>
      <c r="BE417" s="207">
        <f>IF(N417="základní",J417,0)</f>
        <v>0</v>
      </c>
      <c r="BF417" s="207">
        <f>IF(N417="snížená",J417,0)</f>
        <v>0</v>
      </c>
      <c r="BG417" s="207">
        <f>IF(N417="zákl. přenesená",J417,0)</f>
        <v>0</v>
      </c>
      <c r="BH417" s="207">
        <f>IF(N417="sníž. přenesená",J417,0)</f>
        <v>0</v>
      </c>
      <c r="BI417" s="207">
        <f>IF(N417="nulová",J417,0)</f>
        <v>0</v>
      </c>
      <c r="BJ417" s="15" t="s">
        <v>139</v>
      </c>
      <c r="BK417" s="208">
        <f>ROUND(I417*H417,3)</f>
        <v>0</v>
      </c>
      <c r="BL417" s="15" t="s">
        <v>138</v>
      </c>
      <c r="BM417" s="15" t="s">
        <v>537</v>
      </c>
    </row>
    <row r="418" s="11" customFormat="1">
      <c r="B418" s="209"/>
      <c r="C418" s="210"/>
      <c r="D418" s="211" t="s">
        <v>141</v>
      </c>
      <c r="E418" s="212" t="s">
        <v>1</v>
      </c>
      <c r="F418" s="213" t="s">
        <v>505</v>
      </c>
      <c r="G418" s="210"/>
      <c r="H418" s="214">
        <v>542.47000000000003</v>
      </c>
      <c r="I418" s="215"/>
      <c r="J418" s="210"/>
      <c r="K418" s="210"/>
      <c r="L418" s="216"/>
      <c r="M418" s="217"/>
      <c r="N418" s="218"/>
      <c r="O418" s="218"/>
      <c r="P418" s="218"/>
      <c r="Q418" s="218"/>
      <c r="R418" s="218"/>
      <c r="S418" s="218"/>
      <c r="T418" s="219"/>
      <c r="AT418" s="220" t="s">
        <v>141</v>
      </c>
      <c r="AU418" s="220" t="s">
        <v>80</v>
      </c>
      <c r="AV418" s="11" t="s">
        <v>80</v>
      </c>
      <c r="AW418" s="11" t="s">
        <v>143</v>
      </c>
      <c r="AX418" s="11" t="s">
        <v>74</v>
      </c>
      <c r="AY418" s="220" t="s">
        <v>132</v>
      </c>
    </row>
    <row r="419" s="11" customFormat="1">
      <c r="B419" s="209"/>
      <c r="C419" s="210"/>
      <c r="D419" s="211" t="s">
        <v>141</v>
      </c>
      <c r="E419" s="212" t="s">
        <v>1</v>
      </c>
      <c r="F419" s="213" t="s">
        <v>506</v>
      </c>
      <c r="G419" s="210"/>
      <c r="H419" s="214">
        <v>620.93124999999998</v>
      </c>
      <c r="I419" s="215"/>
      <c r="J419" s="210"/>
      <c r="K419" s="210"/>
      <c r="L419" s="216"/>
      <c r="M419" s="217"/>
      <c r="N419" s="218"/>
      <c r="O419" s="218"/>
      <c r="P419" s="218"/>
      <c r="Q419" s="218"/>
      <c r="R419" s="218"/>
      <c r="S419" s="218"/>
      <c r="T419" s="219"/>
      <c r="AT419" s="220" t="s">
        <v>141</v>
      </c>
      <c r="AU419" s="220" t="s">
        <v>80</v>
      </c>
      <c r="AV419" s="11" t="s">
        <v>80</v>
      </c>
      <c r="AW419" s="11" t="s">
        <v>143</v>
      </c>
      <c r="AX419" s="11" t="s">
        <v>74</v>
      </c>
      <c r="AY419" s="220" t="s">
        <v>132</v>
      </c>
    </row>
    <row r="420" s="11" customFormat="1">
      <c r="B420" s="209"/>
      <c r="C420" s="210"/>
      <c r="D420" s="211" t="s">
        <v>141</v>
      </c>
      <c r="E420" s="212" t="s">
        <v>1</v>
      </c>
      <c r="F420" s="213" t="s">
        <v>507</v>
      </c>
      <c r="G420" s="210"/>
      <c r="H420" s="214">
        <v>126.5612</v>
      </c>
      <c r="I420" s="215"/>
      <c r="J420" s="210"/>
      <c r="K420" s="210"/>
      <c r="L420" s="216"/>
      <c r="M420" s="217"/>
      <c r="N420" s="218"/>
      <c r="O420" s="218"/>
      <c r="P420" s="218"/>
      <c r="Q420" s="218"/>
      <c r="R420" s="218"/>
      <c r="S420" s="218"/>
      <c r="T420" s="219"/>
      <c r="AT420" s="220" t="s">
        <v>141</v>
      </c>
      <c r="AU420" s="220" t="s">
        <v>80</v>
      </c>
      <c r="AV420" s="11" t="s">
        <v>80</v>
      </c>
      <c r="AW420" s="11" t="s">
        <v>143</v>
      </c>
      <c r="AX420" s="11" t="s">
        <v>74</v>
      </c>
      <c r="AY420" s="220" t="s">
        <v>132</v>
      </c>
    </row>
    <row r="421" s="11" customFormat="1">
      <c r="B421" s="209"/>
      <c r="C421" s="210"/>
      <c r="D421" s="211" t="s">
        <v>141</v>
      </c>
      <c r="E421" s="212" t="s">
        <v>1</v>
      </c>
      <c r="F421" s="213" t="s">
        <v>508</v>
      </c>
      <c r="G421" s="210"/>
      <c r="H421" s="214">
        <v>142.92160000000001</v>
      </c>
      <c r="I421" s="215"/>
      <c r="J421" s="210"/>
      <c r="K421" s="210"/>
      <c r="L421" s="216"/>
      <c r="M421" s="217"/>
      <c r="N421" s="218"/>
      <c r="O421" s="218"/>
      <c r="P421" s="218"/>
      <c r="Q421" s="218"/>
      <c r="R421" s="218"/>
      <c r="S421" s="218"/>
      <c r="T421" s="219"/>
      <c r="AT421" s="220" t="s">
        <v>141</v>
      </c>
      <c r="AU421" s="220" t="s">
        <v>80</v>
      </c>
      <c r="AV421" s="11" t="s">
        <v>80</v>
      </c>
      <c r="AW421" s="11" t="s">
        <v>143</v>
      </c>
      <c r="AX421" s="11" t="s">
        <v>74</v>
      </c>
      <c r="AY421" s="220" t="s">
        <v>132</v>
      </c>
    </row>
    <row r="422" s="11" customFormat="1">
      <c r="B422" s="209"/>
      <c r="C422" s="210"/>
      <c r="D422" s="211" t="s">
        <v>141</v>
      </c>
      <c r="E422" s="212" t="s">
        <v>1</v>
      </c>
      <c r="F422" s="213" t="s">
        <v>538</v>
      </c>
      <c r="G422" s="210"/>
      <c r="H422" s="214">
        <v>19.260000000000002</v>
      </c>
      <c r="I422" s="215"/>
      <c r="J422" s="210"/>
      <c r="K422" s="210"/>
      <c r="L422" s="216"/>
      <c r="M422" s="217"/>
      <c r="N422" s="218"/>
      <c r="O422" s="218"/>
      <c r="P422" s="218"/>
      <c r="Q422" s="218"/>
      <c r="R422" s="218"/>
      <c r="S422" s="218"/>
      <c r="T422" s="219"/>
      <c r="AT422" s="220" t="s">
        <v>141</v>
      </c>
      <c r="AU422" s="220" t="s">
        <v>80</v>
      </c>
      <c r="AV422" s="11" t="s">
        <v>80</v>
      </c>
      <c r="AW422" s="11" t="s">
        <v>143</v>
      </c>
      <c r="AX422" s="11" t="s">
        <v>74</v>
      </c>
      <c r="AY422" s="220" t="s">
        <v>132</v>
      </c>
    </row>
    <row r="423" s="12" customFormat="1">
      <c r="B423" s="221"/>
      <c r="C423" s="222"/>
      <c r="D423" s="211" t="s">
        <v>141</v>
      </c>
      <c r="E423" s="223" t="s">
        <v>1</v>
      </c>
      <c r="F423" s="224" t="s">
        <v>146</v>
      </c>
      <c r="G423" s="222"/>
      <c r="H423" s="225">
        <v>1452.1440500000001</v>
      </c>
      <c r="I423" s="226"/>
      <c r="J423" s="222"/>
      <c r="K423" s="222"/>
      <c r="L423" s="227"/>
      <c r="M423" s="228"/>
      <c r="N423" s="229"/>
      <c r="O423" s="229"/>
      <c r="P423" s="229"/>
      <c r="Q423" s="229"/>
      <c r="R423" s="229"/>
      <c r="S423" s="229"/>
      <c r="T423" s="230"/>
      <c r="AT423" s="231" t="s">
        <v>141</v>
      </c>
      <c r="AU423" s="231" t="s">
        <v>80</v>
      </c>
      <c r="AV423" s="12" t="s">
        <v>138</v>
      </c>
      <c r="AW423" s="12" t="s">
        <v>143</v>
      </c>
      <c r="AX423" s="12" t="s">
        <v>21</v>
      </c>
      <c r="AY423" s="231" t="s">
        <v>132</v>
      </c>
    </row>
    <row r="424" s="1" customFormat="1" ht="16.5" customHeight="1">
      <c r="B424" s="36"/>
      <c r="C424" s="197" t="s">
        <v>539</v>
      </c>
      <c r="D424" s="197" t="s">
        <v>134</v>
      </c>
      <c r="E424" s="198" t="s">
        <v>540</v>
      </c>
      <c r="F424" s="199" t="s">
        <v>541</v>
      </c>
      <c r="G424" s="200" t="s">
        <v>157</v>
      </c>
      <c r="H424" s="201">
        <v>1.2</v>
      </c>
      <c r="I424" s="202"/>
      <c r="J424" s="201">
        <f>ROUND(I424*H424,3)</f>
        <v>0</v>
      </c>
      <c r="K424" s="199" t="s">
        <v>1</v>
      </c>
      <c r="L424" s="41"/>
      <c r="M424" s="203" t="s">
        <v>1</v>
      </c>
      <c r="N424" s="204" t="s">
        <v>48</v>
      </c>
      <c r="O424" s="77"/>
      <c r="P424" s="205">
        <f>O424*H424</f>
        <v>0</v>
      </c>
      <c r="Q424" s="205">
        <v>2.45329</v>
      </c>
      <c r="R424" s="205">
        <f>Q424*H424</f>
        <v>2.9439479999999998</v>
      </c>
      <c r="S424" s="205">
        <v>0</v>
      </c>
      <c r="T424" s="206">
        <f>S424*H424</f>
        <v>0</v>
      </c>
      <c r="AR424" s="15" t="s">
        <v>138</v>
      </c>
      <c r="AT424" s="15" t="s">
        <v>134</v>
      </c>
      <c r="AU424" s="15" t="s">
        <v>80</v>
      </c>
      <c r="AY424" s="15" t="s">
        <v>132</v>
      </c>
      <c r="BE424" s="207">
        <f>IF(N424="základní",J424,0)</f>
        <v>0</v>
      </c>
      <c r="BF424" s="207">
        <f>IF(N424="snížená",J424,0)</f>
        <v>0</v>
      </c>
      <c r="BG424" s="207">
        <f>IF(N424="zákl. přenesená",J424,0)</f>
        <v>0</v>
      </c>
      <c r="BH424" s="207">
        <f>IF(N424="sníž. přenesená",J424,0)</f>
        <v>0</v>
      </c>
      <c r="BI424" s="207">
        <f>IF(N424="nulová",J424,0)</f>
        <v>0</v>
      </c>
      <c r="BJ424" s="15" t="s">
        <v>139</v>
      </c>
      <c r="BK424" s="208">
        <f>ROUND(I424*H424,3)</f>
        <v>0</v>
      </c>
      <c r="BL424" s="15" t="s">
        <v>138</v>
      </c>
      <c r="BM424" s="15" t="s">
        <v>542</v>
      </c>
    </row>
    <row r="425" s="11" customFormat="1">
      <c r="B425" s="209"/>
      <c r="C425" s="210"/>
      <c r="D425" s="211" t="s">
        <v>141</v>
      </c>
      <c r="E425" s="212" t="s">
        <v>1</v>
      </c>
      <c r="F425" s="213" t="s">
        <v>543</v>
      </c>
      <c r="G425" s="210"/>
      <c r="H425" s="214">
        <v>1.2</v>
      </c>
      <c r="I425" s="215"/>
      <c r="J425" s="210"/>
      <c r="K425" s="210"/>
      <c r="L425" s="216"/>
      <c r="M425" s="217"/>
      <c r="N425" s="218"/>
      <c r="O425" s="218"/>
      <c r="P425" s="218"/>
      <c r="Q425" s="218"/>
      <c r="R425" s="218"/>
      <c r="S425" s="218"/>
      <c r="T425" s="219"/>
      <c r="AT425" s="220" t="s">
        <v>141</v>
      </c>
      <c r="AU425" s="220" t="s">
        <v>80</v>
      </c>
      <c r="AV425" s="11" t="s">
        <v>80</v>
      </c>
      <c r="AW425" s="11" t="s">
        <v>143</v>
      </c>
      <c r="AX425" s="11" t="s">
        <v>74</v>
      </c>
      <c r="AY425" s="220" t="s">
        <v>132</v>
      </c>
    </row>
    <row r="426" s="12" customFormat="1">
      <c r="B426" s="221"/>
      <c r="C426" s="222"/>
      <c r="D426" s="211" t="s">
        <v>141</v>
      </c>
      <c r="E426" s="223" t="s">
        <v>1</v>
      </c>
      <c r="F426" s="224" t="s">
        <v>146</v>
      </c>
      <c r="G426" s="222"/>
      <c r="H426" s="225">
        <v>1.2</v>
      </c>
      <c r="I426" s="226"/>
      <c r="J426" s="222"/>
      <c r="K426" s="222"/>
      <c r="L426" s="227"/>
      <c r="M426" s="228"/>
      <c r="N426" s="229"/>
      <c r="O426" s="229"/>
      <c r="P426" s="229"/>
      <c r="Q426" s="229"/>
      <c r="R426" s="229"/>
      <c r="S426" s="229"/>
      <c r="T426" s="230"/>
      <c r="AT426" s="231" t="s">
        <v>141</v>
      </c>
      <c r="AU426" s="231" t="s">
        <v>80</v>
      </c>
      <c r="AV426" s="12" t="s">
        <v>138</v>
      </c>
      <c r="AW426" s="12" t="s">
        <v>143</v>
      </c>
      <c r="AX426" s="12" t="s">
        <v>21</v>
      </c>
      <c r="AY426" s="231" t="s">
        <v>132</v>
      </c>
    </row>
    <row r="427" s="1" customFormat="1" ht="16.5" customHeight="1">
      <c r="B427" s="36"/>
      <c r="C427" s="197" t="s">
        <v>544</v>
      </c>
      <c r="D427" s="197" t="s">
        <v>134</v>
      </c>
      <c r="E427" s="198" t="s">
        <v>545</v>
      </c>
      <c r="F427" s="199" t="s">
        <v>546</v>
      </c>
      <c r="G427" s="200" t="s">
        <v>157</v>
      </c>
      <c r="H427" s="201">
        <v>1.2</v>
      </c>
      <c r="I427" s="202"/>
      <c r="J427" s="201">
        <f>ROUND(I427*H427,3)</f>
        <v>0</v>
      </c>
      <c r="K427" s="199" t="s">
        <v>1</v>
      </c>
      <c r="L427" s="41"/>
      <c r="M427" s="203" t="s">
        <v>1</v>
      </c>
      <c r="N427" s="204" t="s">
        <v>48</v>
      </c>
      <c r="O427" s="77"/>
      <c r="P427" s="205">
        <f>O427*H427</f>
        <v>0</v>
      </c>
      <c r="Q427" s="205">
        <v>0</v>
      </c>
      <c r="R427" s="205">
        <f>Q427*H427</f>
        <v>0</v>
      </c>
      <c r="S427" s="205">
        <v>0</v>
      </c>
      <c r="T427" s="206">
        <f>S427*H427</f>
        <v>0</v>
      </c>
      <c r="AR427" s="15" t="s">
        <v>138</v>
      </c>
      <c r="AT427" s="15" t="s">
        <v>134</v>
      </c>
      <c r="AU427" s="15" t="s">
        <v>80</v>
      </c>
      <c r="AY427" s="15" t="s">
        <v>132</v>
      </c>
      <c r="BE427" s="207">
        <f>IF(N427="základní",J427,0)</f>
        <v>0</v>
      </c>
      <c r="BF427" s="207">
        <f>IF(N427="snížená",J427,0)</f>
        <v>0</v>
      </c>
      <c r="BG427" s="207">
        <f>IF(N427="zákl. přenesená",J427,0)</f>
        <v>0</v>
      </c>
      <c r="BH427" s="207">
        <f>IF(N427="sníž. přenesená",J427,0)</f>
        <v>0</v>
      </c>
      <c r="BI427" s="207">
        <f>IF(N427="nulová",J427,0)</f>
        <v>0</v>
      </c>
      <c r="BJ427" s="15" t="s">
        <v>139</v>
      </c>
      <c r="BK427" s="208">
        <f>ROUND(I427*H427,3)</f>
        <v>0</v>
      </c>
      <c r="BL427" s="15" t="s">
        <v>138</v>
      </c>
      <c r="BM427" s="15" t="s">
        <v>547</v>
      </c>
    </row>
    <row r="428" s="11" customFormat="1">
      <c r="B428" s="209"/>
      <c r="C428" s="210"/>
      <c r="D428" s="211" t="s">
        <v>141</v>
      </c>
      <c r="E428" s="212" t="s">
        <v>1</v>
      </c>
      <c r="F428" s="213" t="s">
        <v>543</v>
      </c>
      <c r="G428" s="210"/>
      <c r="H428" s="214">
        <v>1.2</v>
      </c>
      <c r="I428" s="215"/>
      <c r="J428" s="210"/>
      <c r="K428" s="210"/>
      <c r="L428" s="216"/>
      <c r="M428" s="217"/>
      <c r="N428" s="218"/>
      <c r="O428" s="218"/>
      <c r="P428" s="218"/>
      <c r="Q428" s="218"/>
      <c r="R428" s="218"/>
      <c r="S428" s="218"/>
      <c r="T428" s="219"/>
      <c r="AT428" s="220" t="s">
        <v>141</v>
      </c>
      <c r="AU428" s="220" t="s">
        <v>80</v>
      </c>
      <c r="AV428" s="11" t="s">
        <v>80</v>
      </c>
      <c r="AW428" s="11" t="s">
        <v>143</v>
      </c>
      <c r="AX428" s="11" t="s">
        <v>74</v>
      </c>
      <c r="AY428" s="220" t="s">
        <v>132</v>
      </c>
    </row>
    <row r="429" s="12" customFormat="1">
      <c r="B429" s="221"/>
      <c r="C429" s="222"/>
      <c r="D429" s="211" t="s">
        <v>141</v>
      </c>
      <c r="E429" s="223" t="s">
        <v>1</v>
      </c>
      <c r="F429" s="224" t="s">
        <v>146</v>
      </c>
      <c r="G429" s="222"/>
      <c r="H429" s="225">
        <v>1.2</v>
      </c>
      <c r="I429" s="226"/>
      <c r="J429" s="222"/>
      <c r="K429" s="222"/>
      <c r="L429" s="227"/>
      <c r="M429" s="228"/>
      <c r="N429" s="229"/>
      <c r="O429" s="229"/>
      <c r="P429" s="229"/>
      <c r="Q429" s="229"/>
      <c r="R429" s="229"/>
      <c r="S429" s="229"/>
      <c r="T429" s="230"/>
      <c r="AT429" s="231" t="s">
        <v>141</v>
      </c>
      <c r="AU429" s="231" t="s">
        <v>80</v>
      </c>
      <c r="AV429" s="12" t="s">
        <v>138</v>
      </c>
      <c r="AW429" s="12" t="s">
        <v>143</v>
      </c>
      <c r="AX429" s="12" t="s">
        <v>21</v>
      </c>
      <c r="AY429" s="231" t="s">
        <v>132</v>
      </c>
    </row>
    <row r="430" s="1" customFormat="1" ht="16.5" customHeight="1">
      <c r="B430" s="36"/>
      <c r="C430" s="197" t="s">
        <v>548</v>
      </c>
      <c r="D430" s="197" t="s">
        <v>134</v>
      </c>
      <c r="E430" s="198" t="s">
        <v>549</v>
      </c>
      <c r="F430" s="199" t="s">
        <v>550</v>
      </c>
      <c r="G430" s="200" t="s">
        <v>157</v>
      </c>
      <c r="H430" s="201">
        <v>1.2</v>
      </c>
      <c r="I430" s="202"/>
      <c r="J430" s="201">
        <f>ROUND(I430*H430,3)</f>
        <v>0</v>
      </c>
      <c r="K430" s="199" t="s">
        <v>1</v>
      </c>
      <c r="L430" s="41"/>
      <c r="M430" s="203" t="s">
        <v>1</v>
      </c>
      <c r="N430" s="204" t="s">
        <v>48</v>
      </c>
      <c r="O430" s="77"/>
      <c r="P430" s="205">
        <f>O430*H430</f>
        <v>0</v>
      </c>
      <c r="Q430" s="205">
        <v>0</v>
      </c>
      <c r="R430" s="205">
        <f>Q430*H430</f>
        <v>0</v>
      </c>
      <c r="S430" s="205">
        <v>0</v>
      </c>
      <c r="T430" s="206">
        <f>S430*H430</f>
        <v>0</v>
      </c>
      <c r="AR430" s="15" t="s">
        <v>138</v>
      </c>
      <c r="AT430" s="15" t="s">
        <v>134</v>
      </c>
      <c r="AU430" s="15" t="s">
        <v>80</v>
      </c>
      <c r="AY430" s="15" t="s">
        <v>132</v>
      </c>
      <c r="BE430" s="207">
        <f>IF(N430="základní",J430,0)</f>
        <v>0</v>
      </c>
      <c r="BF430" s="207">
        <f>IF(N430="snížená",J430,0)</f>
        <v>0</v>
      </c>
      <c r="BG430" s="207">
        <f>IF(N430="zákl. přenesená",J430,0)</f>
        <v>0</v>
      </c>
      <c r="BH430" s="207">
        <f>IF(N430="sníž. přenesená",J430,0)</f>
        <v>0</v>
      </c>
      <c r="BI430" s="207">
        <f>IF(N430="nulová",J430,0)</f>
        <v>0</v>
      </c>
      <c r="BJ430" s="15" t="s">
        <v>139</v>
      </c>
      <c r="BK430" s="208">
        <f>ROUND(I430*H430,3)</f>
        <v>0</v>
      </c>
      <c r="BL430" s="15" t="s">
        <v>138</v>
      </c>
      <c r="BM430" s="15" t="s">
        <v>551</v>
      </c>
    </row>
    <row r="431" s="11" customFormat="1">
      <c r="B431" s="209"/>
      <c r="C431" s="210"/>
      <c r="D431" s="211" t="s">
        <v>141</v>
      </c>
      <c r="E431" s="212" t="s">
        <v>1</v>
      </c>
      <c r="F431" s="213" t="s">
        <v>543</v>
      </c>
      <c r="G431" s="210"/>
      <c r="H431" s="214">
        <v>1.2</v>
      </c>
      <c r="I431" s="215"/>
      <c r="J431" s="210"/>
      <c r="K431" s="210"/>
      <c r="L431" s="216"/>
      <c r="M431" s="217"/>
      <c r="N431" s="218"/>
      <c r="O431" s="218"/>
      <c r="P431" s="218"/>
      <c r="Q431" s="218"/>
      <c r="R431" s="218"/>
      <c r="S431" s="218"/>
      <c r="T431" s="219"/>
      <c r="AT431" s="220" t="s">
        <v>141</v>
      </c>
      <c r="AU431" s="220" t="s">
        <v>80</v>
      </c>
      <c r="AV431" s="11" t="s">
        <v>80</v>
      </c>
      <c r="AW431" s="11" t="s">
        <v>143</v>
      </c>
      <c r="AX431" s="11" t="s">
        <v>74</v>
      </c>
      <c r="AY431" s="220" t="s">
        <v>132</v>
      </c>
    </row>
    <row r="432" s="12" customFormat="1">
      <c r="B432" s="221"/>
      <c r="C432" s="222"/>
      <c r="D432" s="211" t="s">
        <v>141</v>
      </c>
      <c r="E432" s="223" t="s">
        <v>1</v>
      </c>
      <c r="F432" s="224" t="s">
        <v>146</v>
      </c>
      <c r="G432" s="222"/>
      <c r="H432" s="225">
        <v>1.2</v>
      </c>
      <c r="I432" s="226"/>
      <c r="J432" s="222"/>
      <c r="K432" s="222"/>
      <c r="L432" s="227"/>
      <c r="M432" s="228"/>
      <c r="N432" s="229"/>
      <c r="O432" s="229"/>
      <c r="P432" s="229"/>
      <c r="Q432" s="229"/>
      <c r="R432" s="229"/>
      <c r="S432" s="229"/>
      <c r="T432" s="230"/>
      <c r="AT432" s="231" t="s">
        <v>141</v>
      </c>
      <c r="AU432" s="231" t="s">
        <v>80</v>
      </c>
      <c r="AV432" s="12" t="s">
        <v>138</v>
      </c>
      <c r="AW432" s="12" t="s">
        <v>143</v>
      </c>
      <c r="AX432" s="12" t="s">
        <v>21</v>
      </c>
      <c r="AY432" s="231" t="s">
        <v>132</v>
      </c>
    </row>
    <row r="433" s="1" customFormat="1" ht="16.5" customHeight="1">
      <c r="B433" s="36"/>
      <c r="C433" s="197" t="s">
        <v>552</v>
      </c>
      <c r="D433" s="197" t="s">
        <v>134</v>
      </c>
      <c r="E433" s="198" t="s">
        <v>553</v>
      </c>
      <c r="F433" s="199" t="s">
        <v>554</v>
      </c>
      <c r="G433" s="200" t="s">
        <v>137</v>
      </c>
      <c r="H433" s="201">
        <v>50.091000000000001</v>
      </c>
      <c r="I433" s="202"/>
      <c r="J433" s="201">
        <f>ROUND(I433*H433,3)</f>
        <v>0</v>
      </c>
      <c r="K433" s="199" t="s">
        <v>1</v>
      </c>
      <c r="L433" s="41"/>
      <c r="M433" s="203" t="s">
        <v>1</v>
      </c>
      <c r="N433" s="204" t="s">
        <v>48</v>
      </c>
      <c r="O433" s="77"/>
      <c r="P433" s="205">
        <f>O433*H433</f>
        <v>0</v>
      </c>
      <c r="Q433" s="205">
        <v>0.105</v>
      </c>
      <c r="R433" s="205">
        <f>Q433*H433</f>
        <v>5.2595549999999998</v>
      </c>
      <c r="S433" s="205">
        <v>0</v>
      </c>
      <c r="T433" s="206">
        <f>S433*H433</f>
        <v>0</v>
      </c>
      <c r="AR433" s="15" t="s">
        <v>138</v>
      </c>
      <c r="AT433" s="15" t="s">
        <v>134</v>
      </c>
      <c r="AU433" s="15" t="s">
        <v>80</v>
      </c>
      <c r="AY433" s="15" t="s">
        <v>132</v>
      </c>
      <c r="BE433" s="207">
        <f>IF(N433="základní",J433,0)</f>
        <v>0</v>
      </c>
      <c r="BF433" s="207">
        <f>IF(N433="snížená",J433,0)</f>
        <v>0</v>
      </c>
      <c r="BG433" s="207">
        <f>IF(N433="zákl. přenesená",J433,0)</f>
        <v>0</v>
      </c>
      <c r="BH433" s="207">
        <f>IF(N433="sníž. přenesená",J433,0)</f>
        <v>0</v>
      </c>
      <c r="BI433" s="207">
        <f>IF(N433="nulová",J433,0)</f>
        <v>0</v>
      </c>
      <c r="BJ433" s="15" t="s">
        <v>139</v>
      </c>
      <c r="BK433" s="208">
        <f>ROUND(I433*H433,3)</f>
        <v>0</v>
      </c>
      <c r="BL433" s="15" t="s">
        <v>138</v>
      </c>
      <c r="BM433" s="15" t="s">
        <v>555</v>
      </c>
    </row>
    <row r="434" s="11" customFormat="1">
      <c r="B434" s="209"/>
      <c r="C434" s="210"/>
      <c r="D434" s="211" t="s">
        <v>141</v>
      </c>
      <c r="E434" s="212" t="s">
        <v>1</v>
      </c>
      <c r="F434" s="213" t="s">
        <v>556</v>
      </c>
      <c r="G434" s="210"/>
      <c r="H434" s="214">
        <v>10.800000000000001</v>
      </c>
      <c r="I434" s="215"/>
      <c r="J434" s="210"/>
      <c r="K434" s="210"/>
      <c r="L434" s="216"/>
      <c r="M434" s="217"/>
      <c r="N434" s="218"/>
      <c r="O434" s="218"/>
      <c r="P434" s="218"/>
      <c r="Q434" s="218"/>
      <c r="R434" s="218"/>
      <c r="S434" s="218"/>
      <c r="T434" s="219"/>
      <c r="AT434" s="220" t="s">
        <v>141</v>
      </c>
      <c r="AU434" s="220" t="s">
        <v>80</v>
      </c>
      <c r="AV434" s="11" t="s">
        <v>80</v>
      </c>
      <c r="AW434" s="11" t="s">
        <v>143</v>
      </c>
      <c r="AX434" s="11" t="s">
        <v>74</v>
      </c>
      <c r="AY434" s="220" t="s">
        <v>132</v>
      </c>
    </row>
    <row r="435" s="11" customFormat="1">
      <c r="B435" s="209"/>
      <c r="C435" s="210"/>
      <c r="D435" s="211" t="s">
        <v>141</v>
      </c>
      <c r="E435" s="212" t="s">
        <v>1</v>
      </c>
      <c r="F435" s="213" t="s">
        <v>557</v>
      </c>
      <c r="G435" s="210"/>
      <c r="H435" s="214">
        <v>0.37091249999999998</v>
      </c>
      <c r="I435" s="215"/>
      <c r="J435" s="210"/>
      <c r="K435" s="210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141</v>
      </c>
      <c r="AU435" s="220" t="s">
        <v>80</v>
      </c>
      <c r="AV435" s="11" t="s">
        <v>80</v>
      </c>
      <c r="AW435" s="11" t="s">
        <v>143</v>
      </c>
      <c r="AX435" s="11" t="s">
        <v>74</v>
      </c>
      <c r="AY435" s="220" t="s">
        <v>132</v>
      </c>
    </row>
    <row r="436" s="11" customFormat="1">
      <c r="B436" s="209"/>
      <c r="C436" s="210"/>
      <c r="D436" s="211" t="s">
        <v>141</v>
      </c>
      <c r="E436" s="212" t="s">
        <v>1</v>
      </c>
      <c r="F436" s="213" t="s">
        <v>558</v>
      </c>
      <c r="G436" s="210"/>
      <c r="H436" s="214">
        <v>1.2</v>
      </c>
      <c r="I436" s="215"/>
      <c r="J436" s="210"/>
      <c r="K436" s="210"/>
      <c r="L436" s="216"/>
      <c r="M436" s="217"/>
      <c r="N436" s="218"/>
      <c r="O436" s="218"/>
      <c r="P436" s="218"/>
      <c r="Q436" s="218"/>
      <c r="R436" s="218"/>
      <c r="S436" s="218"/>
      <c r="T436" s="219"/>
      <c r="AT436" s="220" t="s">
        <v>141</v>
      </c>
      <c r="AU436" s="220" t="s">
        <v>80</v>
      </c>
      <c r="AV436" s="11" t="s">
        <v>80</v>
      </c>
      <c r="AW436" s="11" t="s">
        <v>143</v>
      </c>
      <c r="AX436" s="11" t="s">
        <v>74</v>
      </c>
      <c r="AY436" s="220" t="s">
        <v>132</v>
      </c>
    </row>
    <row r="437" s="11" customFormat="1">
      <c r="B437" s="209"/>
      <c r="C437" s="210"/>
      <c r="D437" s="211" t="s">
        <v>141</v>
      </c>
      <c r="E437" s="212" t="s">
        <v>1</v>
      </c>
      <c r="F437" s="213" t="s">
        <v>559</v>
      </c>
      <c r="G437" s="210"/>
      <c r="H437" s="214">
        <v>12.800000000000001</v>
      </c>
      <c r="I437" s="215"/>
      <c r="J437" s="210"/>
      <c r="K437" s="210"/>
      <c r="L437" s="216"/>
      <c r="M437" s="217"/>
      <c r="N437" s="218"/>
      <c r="O437" s="218"/>
      <c r="P437" s="218"/>
      <c r="Q437" s="218"/>
      <c r="R437" s="218"/>
      <c r="S437" s="218"/>
      <c r="T437" s="219"/>
      <c r="AT437" s="220" t="s">
        <v>141</v>
      </c>
      <c r="AU437" s="220" t="s">
        <v>80</v>
      </c>
      <c r="AV437" s="11" t="s">
        <v>80</v>
      </c>
      <c r="AW437" s="11" t="s">
        <v>143</v>
      </c>
      <c r="AX437" s="11" t="s">
        <v>74</v>
      </c>
      <c r="AY437" s="220" t="s">
        <v>132</v>
      </c>
    </row>
    <row r="438" s="11" customFormat="1">
      <c r="B438" s="209"/>
      <c r="C438" s="210"/>
      <c r="D438" s="211" t="s">
        <v>141</v>
      </c>
      <c r="E438" s="212" t="s">
        <v>1</v>
      </c>
      <c r="F438" s="213" t="s">
        <v>560</v>
      </c>
      <c r="G438" s="210"/>
      <c r="H438" s="214">
        <v>12.800000000000001</v>
      </c>
      <c r="I438" s="215"/>
      <c r="J438" s="210"/>
      <c r="K438" s="210"/>
      <c r="L438" s="216"/>
      <c r="M438" s="217"/>
      <c r="N438" s="218"/>
      <c r="O438" s="218"/>
      <c r="P438" s="218"/>
      <c r="Q438" s="218"/>
      <c r="R438" s="218"/>
      <c r="S438" s="218"/>
      <c r="T438" s="219"/>
      <c r="AT438" s="220" t="s">
        <v>141</v>
      </c>
      <c r="AU438" s="220" t="s">
        <v>80</v>
      </c>
      <c r="AV438" s="11" t="s">
        <v>80</v>
      </c>
      <c r="AW438" s="11" t="s">
        <v>143</v>
      </c>
      <c r="AX438" s="11" t="s">
        <v>74</v>
      </c>
      <c r="AY438" s="220" t="s">
        <v>132</v>
      </c>
    </row>
    <row r="439" s="11" customFormat="1">
      <c r="B439" s="209"/>
      <c r="C439" s="210"/>
      <c r="D439" s="211" t="s">
        <v>141</v>
      </c>
      <c r="E439" s="212" t="s">
        <v>1</v>
      </c>
      <c r="F439" s="213" t="s">
        <v>561</v>
      </c>
      <c r="G439" s="210"/>
      <c r="H439" s="214">
        <v>12.119999999999999</v>
      </c>
      <c r="I439" s="215"/>
      <c r="J439" s="210"/>
      <c r="K439" s="210"/>
      <c r="L439" s="216"/>
      <c r="M439" s="217"/>
      <c r="N439" s="218"/>
      <c r="O439" s="218"/>
      <c r="P439" s="218"/>
      <c r="Q439" s="218"/>
      <c r="R439" s="218"/>
      <c r="S439" s="218"/>
      <c r="T439" s="219"/>
      <c r="AT439" s="220" t="s">
        <v>141</v>
      </c>
      <c r="AU439" s="220" t="s">
        <v>80</v>
      </c>
      <c r="AV439" s="11" t="s">
        <v>80</v>
      </c>
      <c r="AW439" s="11" t="s">
        <v>143</v>
      </c>
      <c r="AX439" s="11" t="s">
        <v>74</v>
      </c>
      <c r="AY439" s="220" t="s">
        <v>132</v>
      </c>
    </row>
    <row r="440" s="12" customFormat="1">
      <c r="B440" s="221"/>
      <c r="C440" s="222"/>
      <c r="D440" s="211" t="s">
        <v>141</v>
      </c>
      <c r="E440" s="223" t="s">
        <v>1</v>
      </c>
      <c r="F440" s="224" t="s">
        <v>146</v>
      </c>
      <c r="G440" s="222"/>
      <c r="H440" s="225">
        <v>50.090912500000002</v>
      </c>
      <c r="I440" s="226"/>
      <c r="J440" s="222"/>
      <c r="K440" s="222"/>
      <c r="L440" s="227"/>
      <c r="M440" s="228"/>
      <c r="N440" s="229"/>
      <c r="O440" s="229"/>
      <c r="P440" s="229"/>
      <c r="Q440" s="229"/>
      <c r="R440" s="229"/>
      <c r="S440" s="229"/>
      <c r="T440" s="230"/>
      <c r="AT440" s="231" t="s">
        <v>141</v>
      </c>
      <c r="AU440" s="231" t="s">
        <v>80</v>
      </c>
      <c r="AV440" s="12" t="s">
        <v>138</v>
      </c>
      <c r="AW440" s="12" t="s">
        <v>143</v>
      </c>
      <c r="AX440" s="12" t="s">
        <v>21</v>
      </c>
      <c r="AY440" s="231" t="s">
        <v>132</v>
      </c>
    </row>
    <row r="441" s="1" customFormat="1" ht="16.5" customHeight="1">
      <c r="B441" s="36"/>
      <c r="C441" s="197" t="s">
        <v>562</v>
      </c>
      <c r="D441" s="197" t="s">
        <v>134</v>
      </c>
      <c r="E441" s="198" t="s">
        <v>563</v>
      </c>
      <c r="F441" s="199" t="s">
        <v>564</v>
      </c>
      <c r="G441" s="200" t="s">
        <v>157</v>
      </c>
      <c r="H441" s="201">
        <v>12.201000000000001</v>
      </c>
      <c r="I441" s="202"/>
      <c r="J441" s="201">
        <f>ROUND(I441*H441,3)</f>
        <v>0</v>
      </c>
      <c r="K441" s="199" t="s">
        <v>1</v>
      </c>
      <c r="L441" s="41"/>
      <c r="M441" s="203" t="s">
        <v>1</v>
      </c>
      <c r="N441" s="204" t="s">
        <v>48</v>
      </c>
      <c r="O441" s="77"/>
      <c r="P441" s="205">
        <f>O441*H441</f>
        <v>0</v>
      </c>
      <c r="Q441" s="205">
        <v>1.98</v>
      </c>
      <c r="R441" s="205">
        <f>Q441*H441</f>
        <v>24.157980000000002</v>
      </c>
      <c r="S441" s="205">
        <v>0</v>
      </c>
      <c r="T441" s="206">
        <f>S441*H441</f>
        <v>0</v>
      </c>
      <c r="AR441" s="15" t="s">
        <v>138</v>
      </c>
      <c r="AT441" s="15" t="s">
        <v>134</v>
      </c>
      <c r="AU441" s="15" t="s">
        <v>80</v>
      </c>
      <c r="AY441" s="15" t="s">
        <v>132</v>
      </c>
      <c r="BE441" s="207">
        <f>IF(N441="základní",J441,0)</f>
        <v>0</v>
      </c>
      <c r="BF441" s="207">
        <f>IF(N441="snížená",J441,0)</f>
        <v>0</v>
      </c>
      <c r="BG441" s="207">
        <f>IF(N441="zákl. přenesená",J441,0)</f>
        <v>0</v>
      </c>
      <c r="BH441" s="207">
        <f>IF(N441="sníž. přenesená",J441,0)</f>
        <v>0</v>
      </c>
      <c r="BI441" s="207">
        <f>IF(N441="nulová",J441,0)</f>
        <v>0</v>
      </c>
      <c r="BJ441" s="15" t="s">
        <v>139</v>
      </c>
      <c r="BK441" s="208">
        <f>ROUND(I441*H441,3)</f>
        <v>0</v>
      </c>
      <c r="BL441" s="15" t="s">
        <v>138</v>
      </c>
      <c r="BM441" s="15" t="s">
        <v>565</v>
      </c>
    </row>
    <row r="442" s="11" customFormat="1">
      <c r="B442" s="209"/>
      <c r="C442" s="210"/>
      <c r="D442" s="211" t="s">
        <v>141</v>
      </c>
      <c r="E442" s="212" t="s">
        <v>1</v>
      </c>
      <c r="F442" s="213" t="s">
        <v>566</v>
      </c>
      <c r="G442" s="210"/>
      <c r="H442" s="214">
        <v>4.9874999999999998</v>
      </c>
      <c r="I442" s="215"/>
      <c r="J442" s="210"/>
      <c r="K442" s="210"/>
      <c r="L442" s="216"/>
      <c r="M442" s="217"/>
      <c r="N442" s="218"/>
      <c r="O442" s="218"/>
      <c r="P442" s="218"/>
      <c r="Q442" s="218"/>
      <c r="R442" s="218"/>
      <c r="S442" s="218"/>
      <c r="T442" s="219"/>
      <c r="AT442" s="220" t="s">
        <v>141</v>
      </c>
      <c r="AU442" s="220" t="s">
        <v>80</v>
      </c>
      <c r="AV442" s="11" t="s">
        <v>80</v>
      </c>
      <c r="AW442" s="11" t="s">
        <v>143</v>
      </c>
      <c r="AX442" s="11" t="s">
        <v>74</v>
      </c>
      <c r="AY442" s="220" t="s">
        <v>132</v>
      </c>
    </row>
    <row r="443" s="11" customFormat="1">
      <c r="B443" s="209"/>
      <c r="C443" s="210"/>
      <c r="D443" s="211" t="s">
        <v>141</v>
      </c>
      <c r="E443" s="212" t="s">
        <v>1</v>
      </c>
      <c r="F443" s="213" t="s">
        <v>567</v>
      </c>
      <c r="G443" s="210"/>
      <c r="H443" s="214">
        <v>5.1284999999999998</v>
      </c>
      <c r="I443" s="215"/>
      <c r="J443" s="210"/>
      <c r="K443" s="210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141</v>
      </c>
      <c r="AU443" s="220" t="s">
        <v>80</v>
      </c>
      <c r="AV443" s="11" t="s">
        <v>80</v>
      </c>
      <c r="AW443" s="11" t="s">
        <v>143</v>
      </c>
      <c r="AX443" s="11" t="s">
        <v>74</v>
      </c>
      <c r="AY443" s="220" t="s">
        <v>132</v>
      </c>
    </row>
    <row r="444" s="11" customFormat="1">
      <c r="B444" s="209"/>
      <c r="C444" s="210"/>
      <c r="D444" s="211" t="s">
        <v>141</v>
      </c>
      <c r="E444" s="212" t="s">
        <v>1</v>
      </c>
      <c r="F444" s="213" t="s">
        <v>568</v>
      </c>
      <c r="G444" s="210"/>
      <c r="H444" s="214">
        <v>1.3162499999999999</v>
      </c>
      <c r="I444" s="215"/>
      <c r="J444" s="210"/>
      <c r="K444" s="210"/>
      <c r="L444" s="216"/>
      <c r="M444" s="217"/>
      <c r="N444" s="218"/>
      <c r="O444" s="218"/>
      <c r="P444" s="218"/>
      <c r="Q444" s="218"/>
      <c r="R444" s="218"/>
      <c r="S444" s="218"/>
      <c r="T444" s="219"/>
      <c r="AT444" s="220" t="s">
        <v>141</v>
      </c>
      <c r="AU444" s="220" t="s">
        <v>80</v>
      </c>
      <c r="AV444" s="11" t="s">
        <v>80</v>
      </c>
      <c r="AW444" s="11" t="s">
        <v>143</v>
      </c>
      <c r="AX444" s="11" t="s">
        <v>74</v>
      </c>
      <c r="AY444" s="220" t="s">
        <v>132</v>
      </c>
    </row>
    <row r="445" s="11" customFormat="1">
      <c r="B445" s="209"/>
      <c r="C445" s="210"/>
      <c r="D445" s="211" t="s">
        <v>141</v>
      </c>
      <c r="E445" s="212" t="s">
        <v>1</v>
      </c>
      <c r="F445" s="213" t="s">
        <v>569</v>
      </c>
      <c r="G445" s="210"/>
      <c r="H445" s="214">
        <v>0.76875000000000004</v>
      </c>
      <c r="I445" s="215"/>
      <c r="J445" s="210"/>
      <c r="K445" s="210"/>
      <c r="L445" s="216"/>
      <c r="M445" s="217"/>
      <c r="N445" s="218"/>
      <c r="O445" s="218"/>
      <c r="P445" s="218"/>
      <c r="Q445" s="218"/>
      <c r="R445" s="218"/>
      <c r="S445" s="218"/>
      <c r="T445" s="219"/>
      <c r="AT445" s="220" t="s">
        <v>141</v>
      </c>
      <c r="AU445" s="220" t="s">
        <v>80</v>
      </c>
      <c r="AV445" s="11" t="s">
        <v>80</v>
      </c>
      <c r="AW445" s="11" t="s">
        <v>143</v>
      </c>
      <c r="AX445" s="11" t="s">
        <v>74</v>
      </c>
      <c r="AY445" s="220" t="s">
        <v>132</v>
      </c>
    </row>
    <row r="446" s="12" customFormat="1">
      <c r="B446" s="221"/>
      <c r="C446" s="222"/>
      <c r="D446" s="211" t="s">
        <v>141</v>
      </c>
      <c r="E446" s="223" t="s">
        <v>1</v>
      </c>
      <c r="F446" s="224" t="s">
        <v>146</v>
      </c>
      <c r="G446" s="222"/>
      <c r="H446" s="225">
        <v>12.201000000000001</v>
      </c>
      <c r="I446" s="226"/>
      <c r="J446" s="222"/>
      <c r="K446" s="222"/>
      <c r="L446" s="227"/>
      <c r="M446" s="228"/>
      <c r="N446" s="229"/>
      <c r="O446" s="229"/>
      <c r="P446" s="229"/>
      <c r="Q446" s="229"/>
      <c r="R446" s="229"/>
      <c r="S446" s="229"/>
      <c r="T446" s="230"/>
      <c r="AT446" s="231" t="s">
        <v>141</v>
      </c>
      <c r="AU446" s="231" t="s">
        <v>80</v>
      </c>
      <c r="AV446" s="12" t="s">
        <v>138</v>
      </c>
      <c r="AW446" s="12" t="s">
        <v>143</v>
      </c>
      <c r="AX446" s="12" t="s">
        <v>21</v>
      </c>
      <c r="AY446" s="231" t="s">
        <v>132</v>
      </c>
    </row>
    <row r="447" s="1" customFormat="1" ht="16.5" customHeight="1">
      <c r="B447" s="36"/>
      <c r="C447" s="197" t="s">
        <v>570</v>
      </c>
      <c r="D447" s="197" t="s">
        <v>134</v>
      </c>
      <c r="E447" s="198" t="s">
        <v>571</v>
      </c>
      <c r="F447" s="199" t="s">
        <v>572</v>
      </c>
      <c r="G447" s="200" t="s">
        <v>137</v>
      </c>
      <c r="H447" s="201">
        <v>81.340000000000003</v>
      </c>
      <c r="I447" s="202"/>
      <c r="J447" s="201">
        <f>ROUND(I447*H447,3)</f>
        <v>0</v>
      </c>
      <c r="K447" s="199" t="s">
        <v>1</v>
      </c>
      <c r="L447" s="41"/>
      <c r="M447" s="203" t="s">
        <v>1</v>
      </c>
      <c r="N447" s="204" t="s">
        <v>48</v>
      </c>
      <c r="O447" s="77"/>
      <c r="P447" s="205">
        <f>O447*H447</f>
        <v>0</v>
      </c>
      <c r="Q447" s="205">
        <v>0.24101</v>
      </c>
      <c r="R447" s="205">
        <f>Q447*H447</f>
        <v>19.603753400000002</v>
      </c>
      <c r="S447" s="205">
        <v>0</v>
      </c>
      <c r="T447" s="206">
        <f>S447*H447</f>
        <v>0</v>
      </c>
      <c r="AR447" s="15" t="s">
        <v>138</v>
      </c>
      <c r="AT447" s="15" t="s">
        <v>134</v>
      </c>
      <c r="AU447" s="15" t="s">
        <v>80</v>
      </c>
      <c r="AY447" s="15" t="s">
        <v>132</v>
      </c>
      <c r="BE447" s="207">
        <f>IF(N447="základní",J447,0)</f>
        <v>0</v>
      </c>
      <c r="BF447" s="207">
        <f>IF(N447="snížená",J447,0)</f>
        <v>0</v>
      </c>
      <c r="BG447" s="207">
        <f>IF(N447="zákl. přenesená",J447,0)</f>
        <v>0</v>
      </c>
      <c r="BH447" s="207">
        <f>IF(N447="sníž. přenesená",J447,0)</f>
        <v>0</v>
      </c>
      <c r="BI447" s="207">
        <f>IF(N447="nulová",J447,0)</f>
        <v>0</v>
      </c>
      <c r="BJ447" s="15" t="s">
        <v>139</v>
      </c>
      <c r="BK447" s="208">
        <f>ROUND(I447*H447,3)</f>
        <v>0</v>
      </c>
      <c r="BL447" s="15" t="s">
        <v>138</v>
      </c>
      <c r="BM447" s="15" t="s">
        <v>573</v>
      </c>
    </row>
    <row r="448" s="11" customFormat="1">
      <c r="B448" s="209"/>
      <c r="C448" s="210"/>
      <c r="D448" s="211" t="s">
        <v>141</v>
      </c>
      <c r="E448" s="212" t="s">
        <v>1</v>
      </c>
      <c r="F448" s="213" t="s">
        <v>150</v>
      </c>
      <c r="G448" s="210"/>
      <c r="H448" s="214">
        <v>33.25</v>
      </c>
      <c r="I448" s="215"/>
      <c r="J448" s="210"/>
      <c r="K448" s="210"/>
      <c r="L448" s="216"/>
      <c r="M448" s="217"/>
      <c r="N448" s="218"/>
      <c r="O448" s="218"/>
      <c r="P448" s="218"/>
      <c r="Q448" s="218"/>
      <c r="R448" s="218"/>
      <c r="S448" s="218"/>
      <c r="T448" s="219"/>
      <c r="AT448" s="220" t="s">
        <v>141</v>
      </c>
      <c r="AU448" s="220" t="s">
        <v>80</v>
      </c>
      <c r="AV448" s="11" t="s">
        <v>80</v>
      </c>
      <c r="AW448" s="11" t="s">
        <v>143</v>
      </c>
      <c r="AX448" s="11" t="s">
        <v>74</v>
      </c>
      <c r="AY448" s="220" t="s">
        <v>132</v>
      </c>
    </row>
    <row r="449" s="11" customFormat="1">
      <c r="B449" s="209"/>
      <c r="C449" s="210"/>
      <c r="D449" s="211" t="s">
        <v>141</v>
      </c>
      <c r="E449" s="212" t="s">
        <v>1</v>
      </c>
      <c r="F449" s="213" t="s">
        <v>151</v>
      </c>
      <c r="G449" s="210"/>
      <c r="H449" s="214">
        <v>34.189999999999998</v>
      </c>
      <c r="I449" s="215"/>
      <c r="J449" s="210"/>
      <c r="K449" s="210"/>
      <c r="L449" s="216"/>
      <c r="M449" s="217"/>
      <c r="N449" s="218"/>
      <c r="O449" s="218"/>
      <c r="P449" s="218"/>
      <c r="Q449" s="218"/>
      <c r="R449" s="218"/>
      <c r="S449" s="218"/>
      <c r="T449" s="219"/>
      <c r="AT449" s="220" t="s">
        <v>141</v>
      </c>
      <c r="AU449" s="220" t="s">
        <v>80</v>
      </c>
      <c r="AV449" s="11" t="s">
        <v>80</v>
      </c>
      <c r="AW449" s="11" t="s">
        <v>143</v>
      </c>
      <c r="AX449" s="11" t="s">
        <v>74</v>
      </c>
      <c r="AY449" s="220" t="s">
        <v>132</v>
      </c>
    </row>
    <row r="450" s="11" customFormat="1">
      <c r="B450" s="209"/>
      <c r="C450" s="210"/>
      <c r="D450" s="211" t="s">
        <v>141</v>
      </c>
      <c r="E450" s="212" t="s">
        <v>1</v>
      </c>
      <c r="F450" s="213" t="s">
        <v>152</v>
      </c>
      <c r="G450" s="210"/>
      <c r="H450" s="214">
        <v>8.7750000000000004</v>
      </c>
      <c r="I450" s="215"/>
      <c r="J450" s="210"/>
      <c r="K450" s="210"/>
      <c r="L450" s="216"/>
      <c r="M450" s="217"/>
      <c r="N450" s="218"/>
      <c r="O450" s="218"/>
      <c r="P450" s="218"/>
      <c r="Q450" s="218"/>
      <c r="R450" s="218"/>
      <c r="S450" s="218"/>
      <c r="T450" s="219"/>
      <c r="AT450" s="220" t="s">
        <v>141</v>
      </c>
      <c r="AU450" s="220" t="s">
        <v>80</v>
      </c>
      <c r="AV450" s="11" t="s">
        <v>80</v>
      </c>
      <c r="AW450" s="11" t="s">
        <v>143</v>
      </c>
      <c r="AX450" s="11" t="s">
        <v>74</v>
      </c>
      <c r="AY450" s="220" t="s">
        <v>132</v>
      </c>
    </row>
    <row r="451" s="11" customFormat="1">
      <c r="B451" s="209"/>
      <c r="C451" s="210"/>
      <c r="D451" s="211" t="s">
        <v>141</v>
      </c>
      <c r="E451" s="212" t="s">
        <v>1</v>
      </c>
      <c r="F451" s="213" t="s">
        <v>153</v>
      </c>
      <c r="G451" s="210"/>
      <c r="H451" s="214">
        <v>5.125</v>
      </c>
      <c r="I451" s="215"/>
      <c r="J451" s="210"/>
      <c r="K451" s="210"/>
      <c r="L451" s="216"/>
      <c r="M451" s="217"/>
      <c r="N451" s="218"/>
      <c r="O451" s="218"/>
      <c r="P451" s="218"/>
      <c r="Q451" s="218"/>
      <c r="R451" s="218"/>
      <c r="S451" s="218"/>
      <c r="T451" s="219"/>
      <c r="AT451" s="220" t="s">
        <v>141</v>
      </c>
      <c r="AU451" s="220" t="s">
        <v>80</v>
      </c>
      <c r="AV451" s="11" t="s">
        <v>80</v>
      </c>
      <c r="AW451" s="11" t="s">
        <v>143</v>
      </c>
      <c r="AX451" s="11" t="s">
        <v>74</v>
      </c>
      <c r="AY451" s="220" t="s">
        <v>132</v>
      </c>
    </row>
    <row r="452" s="12" customFormat="1">
      <c r="B452" s="221"/>
      <c r="C452" s="222"/>
      <c r="D452" s="211" t="s">
        <v>141</v>
      </c>
      <c r="E452" s="223" t="s">
        <v>1</v>
      </c>
      <c r="F452" s="224" t="s">
        <v>146</v>
      </c>
      <c r="G452" s="222"/>
      <c r="H452" s="225">
        <v>81.340000000000003</v>
      </c>
      <c r="I452" s="226"/>
      <c r="J452" s="222"/>
      <c r="K452" s="222"/>
      <c r="L452" s="227"/>
      <c r="M452" s="228"/>
      <c r="N452" s="229"/>
      <c r="O452" s="229"/>
      <c r="P452" s="229"/>
      <c r="Q452" s="229"/>
      <c r="R452" s="229"/>
      <c r="S452" s="229"/>
      <c r="T452" s="230"/>
      <c r="AT452" s="231" t="s">
        <v>141</v>
      </c>
      <c r="AU452" s="231" t="s">
        <v>80</v>
      </c>
      <c r="AV452" s="12" t="s">
        <v>138</v>
      </c>
      <c r="AW452" s="12" t="s">
        <v>143</v>
      </c>
      <c r="AX452" s="12" t="s">
        <v>21</v>
      </c>
      <c r="AY452" s="231" t="s">
        <v>132</v>
      </c>
    </row>
    <row r="453" s="1" customFormat="1" ht="16.5" customHeight="1">
      <c r="B453" s="36"/>
      <c r="C453" s="197" t="s">
        <v>574</v>
      </c>
      <c r="D453" s="197" t="s">
        <v>134</v>
      </c>
      <c r="E453" s="198" t="s">
        <v>575</v>
      </c>
      <c r="F453" s="199" t="s">
        <v>576</v>
      </c>
      <c r="G453" s="200" t="s">
        <v>252</v>
      </c>
      <c r="H453" s="201">
        <v>154.88</v>
      </c>
      <c r="I453" s="202"/>
      <c r="J453" s="201">
        <f>ROUND(I453*H453,3)</f>
        <v>0</v>
      </c>
      <c r="K453" s="199" t="s">
        <v>1</v>
      </c>
      <c r="L453" s="41"/>
      <c r="M453" s="203" t="s">
        <v>1</v>
      </c>
      <c r="N453" s="204" t="s">
        <v>48</v>
      </c>
      <c r="O453" s="77"/>
      <c r="P453" s="205">
        <f>O453*H453</f>
        <v>0</v>
      </c>
      <c r="Q453" s="205">
        <v>0.19747999999999999</v>
      </c>
      <c r="R453" s="205">
        <f>Q453*H453</f>
        <v>30.585702399999999</v>
      </c>
      <c r="S453" s="205">
        <v>0</v>
      </c>
      <c r="T453" s="206">
        <f>S453*H453</f>
        <v>0</v>
      </c>
      <c r="AR453" s="15" t="s">
        <v>138</v>
      </c>
      <c r="AT453" s="15" t="s">
        <v>134</v>
      </c>
      <c r="AU453" s="15" t="s">
        <v>80</v>
      </c>
      <c r="AY453" s="15" t="s">
        <v>132</v>
      </c>
      <c r="BE453" s="207">
        <f>IF(N453="základní",J453,0)</f>
        <v>0</v>
      </c>
      <c r="BF453" s="207">
        <f>IF(N453="snížená",J453,0)</f>
        <v>0</v>
      </c>
      <c r="BG453" s="207">
        <f>IF(N453="zákl. přenesená",J453,0)</f>
        <v>0</v>
      </c>
      <c r="BH453" s="207">
        <f>IF(N453="sníž. přenesená",J453,0)</f>
        <v>0</v>
      </c>
      <c r="BI453" s="207">
        <f>IF(N453="nulová",J453,0)</f>
        <v>0</v>
      </c>
      <c r="BJ453" s="15" t="s">
        <v>139</v>
      </c>
      <c r="BK453" s="208">
        <f>ROUND(I453*H453,3)</f>
        <v>0</v>
      </c>
      <c r="BL453" s="15" t="s">
        <v>138</v>
      </c>
      <c r="BM453" s="15" t="s">
        <v>577</v>
      </c>
    </row>
    <row r="454" s="11" customFormat="1">
      <c r="B454" s="209"/>
      <c r="C454" s="210"/>
      <c r="D454" s="211" t="s">
        <v>141</v>
      </c>
      <c r="E454" s="212" t="s">
        <v>1</v>
      </c>
      <c r="F454" s="213" t="s">
        <v>254</v>
      </c>
      <c r="G454" s="210"/>
      <c r="H454" s="214">
        <v>66.5</v>
      </c>
      <c r="I454" s="215"/>
      <c r="J454" s="210"/>
      <c r="K454" s="210"/>
      <c r="L454" s="216"/>
      <c r="M454" s="217"/>
      <c r="N454" s="218"/>
      <c r="O454" s="218"/>
      <c r="P454" s="218"/>
      <c r="Q454" s="218"/>
      <c r="R454" s="218"/>
      <c r="S454" s="218"/>
      <c r="T454" s="219"/>
      <c r="AT454" s="220" t="s">
        <v>141</v>
      </c>
      <c r="AU454" s="220" t="s">
        <v>80</v>
      </c>
      <c r="AV454" s="11" t="s">
        <v>80</v>
      </c>
      <c r="AW454" s="11" t="s">
        <v>143</v>
      </c>
      <c r="AX454" s="11" t="s">
        <v>74</v>
      </c>
      <c r="AY454" s="220" t="s">
        <v>132</v>
      </c>
    </row>
    <row r="455" s="11" customFormat="1">
      <c r="B455" s="209"/>
      <c r="C455" s="210"/>
      <c r="D455" s="211" t="s">
        <v>141</v>
      </c>
      <c r="E455" s="212" t="s">
        <v>1</v>
      </c>
      <c r="F455" s="213" t="s">
        <v>255</v>
      </c>
      <c r="G455" s="210"/>
      <c r="H455" s="214">
        <v>68.379999999999995</v>
      </c>
      <c r="I455" s="215"/>
      <c r="J455" s="210"/>
      <c r="K455" s="210"/>
      <c r="L455" s="216"/>
      <c r="M455" s="217"/>
      <c r="N455" s="218"/>
      <c r="O455" s="218"/>
      <c r="P455" s="218"/>
      <c r="Q455" s="218"/>
      <c r="R455" s="218"/>
      <c r="S455" s="218"/>
      <c r="T455" s="219"/>
      <c r="AT455" s="220" t="s">
        <v>141</v>
      </c>
      <c r="AU455" s="220" t="s">
        <v>80</v>
      </c>
      <c r="AV455" s="11" t="s">
        <v>80</v>
      </c>
      <c r="AW455" s="11" t="s">
        <v>143</v>
      </c>
      <c r="AX455" s="11" t="s">
        <v>74</v>
      </c>
      <c r="AY455" s="220" t="s">
        <v>132</v>
      </c>
    </row>
    <row r="456" s="11" customFormat="1">
      <c r="B456" s="209"/>
      <c r="C456" s="210"/>
      <c r="D456" s="211" t="s">
        <v>141</v>
      </c>
      <c r="E456" s="212" t="s">
        <v>1</v>
      </c>
      <c r="F456" s="213" t="s">
        <v>578</v>
      </c>
      <c r="G456" s="210"/>
      <c r="H456" s="214">
        <v>9.75</v>
      </c>
      <c r="I456" s="215"/>
      <c r="J456" s="210"/>
      <c r="K456" s="210"/>
      <c r="L456" s="216"/>
      <c r="M456" s="217"/>
      <c r="N456" s="218"/>
      <c r="O456" s="218"/>
      <c r="P456" s="218"/>
      <c r="Q456" s="218"/>
      <c r="R456" s="218"/>
      <c r="S456" s="218"/>
      <c r="T456" s="219"/>
      <c r="AT456" s="220" t="s">
        <v>141</v>
      </c>
      <c r="AU456" s="220" t="s">
        <v>80</v>
      </c>
      <c r="AV456" s="11" t="s">
        <v>80</v>
      </c>
      <c r="AW456" s="11" t="s">
        <v>143</v>
      </c>
      <c r="AX456" s="11" t="s">
        <v>74</v>
      </c>
      <c r="AY456" s="220" t="s">
        <v>132</v>
      </c>
    </row>
    <row r="457" s="11" customFormat="1">
      <c r="B457" s="209"/>
      <c r="C457" s="210"/>
      <c r="D457" s="211" t="s">
        <v>141</v>
      </c>
      <c r="E457" s="212" t="s">
        <v>1</v>
      </c>
      <c r="F457" s="213" t="s">
        <v>257</v>
      </c>
      <c r="G457" s="210"/>
      <c r="H457" s="214">
        <v>10.25</v>
      </c>
      <c r="I457" s="215"/>
      <c r="J457" s="210"/>
      <c r="K457" s="210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141</v>
      </c>
      <c r="AU457" s="220" t="s">
        <v>80</v>
      </c>
      <c r="AV457" s="11" t="s">
        <v>80</v>
      </c>
      <c r="AW457" s="11" t="s">
        <v>143</v>
      </c>
      <c r="AX457" s="11" t="s">
        <v>74</v>
      </c>
      <c r="AY457" s="220" t="s">
        <v>132</v>
      </c>
    </row>
    <row r="458" s="12" customFormat="1">
      <c r="B458" s="221"/>
      <c r="C458" s="222"/>
      <c r="D458" s="211" t="s">
        <v>141</v>
      </c>
      <c r="E458" s="223" t="s">
        <v>1</v>
      </c>
      <c r="F458" s="224" t="s">
        <v>146</v>
      </c>
      <c r="G458" s="222"/>
      <c r="H458" s="225">
        <v>154.88</v>
      </c>
      <c r="I458" s="226"/>
      <c r="J458" s="222"/>
      <c r="K458" s="222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141</v>
      </c>
      <c r="AU458" s="231" t="s">
        <v>80</v>
      </c>
      <c r="AV458" s="12" t="s">
        <v>138</v>
      </c>
      <c r="AW458" s="12" t="s">
        <v>143</v>
      </c>
      <c r="AX458" s="12" t="s">
        <v>21</v>
      </c>
      <c r="AY458" s="231" t="s">
        <v>132</v>
      </c>
    </row>
    <row r="459" s="1" customFormat="1" ht="22.5" customHeight="1">
      <c r="B459" s="36"/>
      <c r="C459" s="197" t="s">
        <v>579</v>
      </c>
      <c r="D459" s="197" t="s">
        <v>134</v>
      </c>
      <c r="E459" s="198" t="s">
        <v>580</v>
      </c>
      <c r="F459" s="199" t="s">
        <v>581</v>
      </c>
      <c r="G459" s="200" t="s">
        <v>248</v>
      </c>
      <c r="H459" s="201">
        <v>2</v>
      </c>
      <c r="I459" s="202"/>
      <c r="J459" s="201">
        <f>ROUND(I459*H459,3)</f>
        <v>0</v>
      </c>
      <c r="K459" s="199" t="s">
        <v>1</v>
      </c>
      <c r="L459" s="41"/>
      <c r="M459" s="203" t="s">
        <v>1</v>
      </c>
      <c r="N459" s="204" t="s">
        <v>48</v>
      </c>
      <c r="O459" s="77"/>
      <c r="P459" s="205">
        <f>O459*H459</f>
        <v>0</v>
      </c>
      <c r="Q459" s="205">
        <v>0.0013400000000000001</v>
      </c>
      <c r="R459" s="205">
        <f>Q459*H459</f>
        <v>0.0026800000000000001</v>
      </c>
      <c r="S459" s="205">
        <v>0</v>
      </c>
      <c r="T459" s="206">
        <f>S459*H459</f>
        <v>0</v>
      </c>
      <c r="AR459" s="15" t="s">
        <v>138</v>
      </c>
      <c r="AT459" s="15" t="s">
        <v>134</v>
      </c>
      <c r="AU459" s="15" t="s">
        <v>80</v>
      </c>
      <c r="AY459" s="15" t="s">
        <v>132</v>
      </c>
      <c r="BE459" s="207">
        <f>IF(N459="základní",J459,0)</f>
        <v>0</v>
      </c>
      <c r="BF459" s="207">
        <f>IF(N459="snížená",J459,0)</f>
        <v>0</v>
      </c>
      <c r="BG459" s="207">
        <f>IF(N459="zákl. přenesená",J459,0)</f>
        <v>0</v>
      </c>
      <c r="BH459" s="207">
        <f>IF(N459="sníž. přenesená",J459,0)</f>
        <v>0</v>
      </c>
      <c r="BI459" s="207">
        <f>IF(N459="nulová",J459,0)</f>
        <v>0</v>
      </c>
      <c r="BJ459" s="15" t="s">
        <v>139</v>
      </c>
      <c r="BK459" s="208">
        <f>ROUND(I459*H459,3)</f>
        <v>0</v>
      </c>
      <c r="BL459" s="15" t="s">
        <v>138</v>
      </c>
      <c r="BM459" s="15" t="s">
        <v>582</v>
      </c>
    </row>
    <row r="460" s="11" customFormat="1">
      <c r="B460" s="209"/>
      <c r="C460" s="210"/>
      <c r="D460" s="211" t="s">
        <v>141</v>
      </c>
      <c r="E460" s="212" t="s">
        <v>1</v>
      </c>
      <c r="F460" s="213" t="s">
        <v>583</v>
      </c>
      <c r="G460" s="210"/>
      <c r="H460" s="214">
        <v>2</v>
      </c>
      <c r="I460" s="215"/>
      <c r="J460" s="210"/>
      <c r="K460" s="210"/>
      <c r="L460" s="216"/>
      <c r="M460" s="217"/>
      <c r="N460" s="218"/>
      <c r="O460" s="218"/>
      <c r="P460" s="218"/>
      <c r="Q460" s="218"/>
      <c r="R460" s="218"/>
      <c r="S460" s="218"/>
      <c r="T460" s="219"/>
      <c r="AT460" s="220" t="s">
        <v>141</v>
      </c>
      <c r="AU460" s="220" t="s">
        <v>80</v>
      </c>
      <c r="AV460" s="11" t="s">
        <v>80</v>
      </c>
      <c r="AW460" s="11" t="s">
        <v>143</v>
      </c>
      <c r="AX460" s="11" t="s">
        <v>74</v>
      </c>
      <c r="AY460" s="220" t="s">
        <v>132</v>
      </c>
    </row>
    <row r="461" s="12" customFormat="1">
      <c r="B461" s="221"/>
      <c r="C461" s="222"/>
      <c r="D461" s="211" t="s">
        <v>141</v>
      </c>
      <c r="E461" s="223" t="s">
        <v>1</v>
      </c>
      <c r="F461" s="224" t="s">
        <v>146</v>
      </c>
      <c r="G461" s="222"/>
      <c r="H461" s="225">
        <v>2</v>
      </c>
      <c r="I461" s="226"/>
      <c r="J461" s="222"/>
      <c r="K461" s="222"/>
      <c r="L461" s="227"/>
      <c r="M461" s="228"/>
      <c r="N461" s="229"/>
      <c r="O461" s="229"/>
      <c r="P461" s="229"/>
      <c r="Q461" s="229"/>
      <c r="R461" s="229"/>
      <c r="S461" s="229"/>
      <c r="T461" s="230"/>
      <c r="AT461" s="231" t="s">
        <v>141</v>
      </c>
      <c r="AU461" s="231" t="s">
        <v>80</v>
      </c>
      <c r="AV461" s="12" t="s">
        <v>138</v>
      </c>
      <c r="AW461" s="12" t="s">
        <v>143</v>
      </c>
      <c r="AX461" s="12" t="s">
        <v>21</v>
      </c>
      <c r="AY461" s="231" t="s">
        <v>132</v>
      </c>
    </row>
    <row r="462" s="1" customFormat="1" ht="16.5" customHeight="1">
      <c r="B462" s="36"/>
      <c r="C462" s="242" t="s">
        <v>584</v>
      </c>
      <c r="D462" s="242" t="s">
        <v>199</v>
      </c>
      <c r="E462" s="243" t="s">
        <v>585</v>
      </c>
      <c r="F462" s="244" t="s">
        <v>586</v>
      </c>
      <c r="G462" s="245" t="s">
        <v>248</v>
      </c>
      <c r="H462" s="246">
        <v>2</v>
      </c>
      <c r="I462" s="247"/>
      <c r="J462" s="246">
        <f>ROUND(I462*H462,3)</f>
        <v>0</v>
      </c>
      <c r="K462" s="244" t="s">
        <v>1</v>
      </c>
      <c r="L462" s="248"/>
      <c r="M462" s="249" t="s">
        <v>1</v>
      </c>
      <c r="N462" s="250" t="s">
        <v>48</v>
      </c>
      <c r="O462" s="77"/>
      <c r="P462" s="205">
        <f>O462*H462</f>
        <v>0</v>
      </c>
      <c r="Q462" s="205">
        <v>0.29899999999999999</v>
      </c>
      <c r="R462" s="205">
        <f>Q462*H462</f>
        <v>0.59799999999999998</v>
      </c>
      <c r="S462" s="205">
        <v>0</v>
      </c>
      <c r="T462" s="206">
        <f>S462*H462</f>
        <v>0</v>
      </c>
      <c r="AR462" s="15" t="s">
        <v>179</v>
      </c>
      <c r="AT462" s="15" t="s">
        <v>199</v>
      </c>
      <c r="AU462" s="15" t="s">
        <v>80</v>
      </c>
      <c r="AY462" s="15" t="s">
        <v>132</v>
      </c>
      <c r="BE462" s="207">
        <f>IF(N462="základní",J462,0)</f>
        <v>0</v>
      </c>
      <c r="BF462" s="207">
        <f>IF(N462="snížená",J462,0)</f>
        <v>0</v>
      </c>
      <c r="BG462" s="207">
        <f>IF(N462="zákl. přenesená",J462,0)</f>
        <v>0</v>
      </c>
      <c r="BH462" s="207">
        <f>IF(N462="sníž. přenesená",J462,0)</f>
        <v>0</v>
      </c>
      <c r="BI462" s="207">
        <f>IF(N462="nulová",J462,0)</f>
        <v>0</v>
      </c>
      <c r="BJ462" s="15" t="s">
        <v>139</v>
      </c>
      <c r="BK462" s="208">
        <f>ROUND(I462*H462,3)</f>
        <v>0</v>
      </c>
      <c r="BL462" s="15" t="s">
        <v>138</v>
      </c>
      <c r="BM462" s="15" t="s">
        <v>587</v>
      </c>
    </row>
    <row r="463" s="11" customFormat="1">
      <c r="B463" s="209"/>
      <c r="C463" s="210"/>
      <c r="D463" s="211" t="s">
        <v>141</v>
      </c>
      <c r="E463" s="212" t="s">
        <v>1</v>
      </c>
      <c r="F463" s="213" t="s">
        <v>583</v>
      </c>
      <c r="G463" s="210"/>
      <c r="H463" s="214">
        <v>2</v>
      </c>
      <c r="I463" s="215"/>
      <c r="J463" s="210"/>
      <c r="K463" s="210"/>
      <c r="L463" s="216"/>
      <c r="M463" s="217"/>
      <c r="N463" s="218"/>
      <c r="O463" s="218"/>
      <c r="P463" s="218"/>
      <c r="Q463" s="218"/>
      <c r="R463" s="218"/>
      <c r="S463" s="218"/>
      <c r="T463" s="219"/>
      <c r="AT463" s="220" t="s">
        <v>141</v>
      </c>
      <c r="AU463" s="220" t="s">
        <v>80</v>
      </c>
      <c r="AV463" s="11" t="s">
        <v>80</v>
      </c>
      <c r="AW463" s="11" t="s">
        <v>143</v>
      </c>
      <c r="AX463" s="11" t="s">
        <v>74</v>
      </c>
      <c r="AY463" s="220" t="s">
        <v>132</v>
      </c>
    </row>
    <row r="464" s="12" customFormat="1">
      <c r="B464" s="221"/>
      <c r="C464" s="222"/>
      <c r="D464" s="211" t="s">
        <v>141</v>
      </c>
      <c r="E464" s="223" t="s">
        <v>1</v>
      </c>
      <c r="F464" s="224" t="s">
        <v>146</v>
      </c>
      <c r="G464" s="222"/>
      <c r="H464" s="225">
        <v>2</v>
      </c>
      <c r="I464" s="226"/>
      <c r="J464" s="222"/>
      <c r="K464" s="222"/>
      <c r="L464" s="227"/>
      <c r="M464" s="228"/>
      <c r="N464" s="229"/>
      <c r="O464" s="229"/>
      <c r="P464" s="229"/>
      <c r="Q464" s="229"/>
      <c r="R464" s="229"/>
      <c r="S464" s="229"/>
      <c r="T464" s="230"/>
      <c r="AT464" s="231" t="s">
        <v>141</v>
      </c>
      <c r="AU464" s="231" t="s">
        <v>80</v>
      </c>
      <c r="AV464" s="12" t="s">
        <v>138</v>
      </c>
      <c r="AW464" s="12" t="s">
        <v>143</v>
      </c>
      <c r="AX464" s="12" t="s">
        <v>21</v>
      </c>
      <c r="AY464" s="231" t="s">
        <v>132</v>
      </c>
    </row>
    <row r="465" s="1" customFormat="1" ht="16.5" customHeight="1">
      <c r="B465" s="36"/>
      <c r="C465" s="197" t="s">
        <v>588</v>
      </c>
      <c r="D465" s="197" t="s">
        <v>134</v>
      </c>
      <c r="E465" s="198" t="s">
        <v>589</v>
      </c>
      <c r="F465" s="199" t="s">
        <v>590</v>
      </c>
      <c r="G465" s="200" t="s">
        <v>248</v>
      </c>
      <c r="H465" s="201">
        <v>44</v>
      </c>
      <c r="I465" s="202"/>
      <c r="J465" s="201">
        <f>ROUND(I465*H465,3)</f>
        <v>0</v>
      </c>
      <c r="K465" s="199" t="s">
        <v>1</v>
      </c>
      <c r="L465" s="41"/>
      <c r="M465" s="203" t="s">
        <v>1</v>
      </c>
      <c r="N465" s="204" t="s">
        <v>48</v>
      </c>
      <c r="O465" s="77"/>
      <c r="P465" s="205">
        <f>O465*H465</f>
        <v>0</v>
      </c>
      <c r="Q465" s="205">
        <v>0</v>
      </c>
      <c r="R465" s="205">
        <f>Q465*H465</f>
        <v>0</v>
      </c>
      <c r="S465" s="205">
        <v>0</v>
      </c>
      <c r="T465" s="206">
        <f>S465*H465</f>
        <v>0</v>
      </c>
      <c r="AR465" s="15" t="s">
        <v>138</v>
      </c>
      <c r="AT465" s="15" t="s">
        <v>134</v>
      </c>
      <c r="AU465" s="15" t="s">
        <v>80</v>
      </c>
      <c r="AY465" s="15" t="s">
        <v>132</v>
      </c>
      <c r="BE465" s="207">
        <f>IF(N465="základní",J465,0)</f>
        <v>0</v>
      </c>
      <c r="BF465" s="207">
        <f>IF(N465="snížená",J465,0)</f>
        <v>0</v>
      </c>
      <c r="BG465" s="207">
        <f>IF(N465="zákl. přenesená",J465,0)</f>
        <v>0</v>
      </c>
      <c r="BH465" s="207">
        <f>IF(N465="sníž. přenesená",J465,0)</f>
        <v>0</v>
      </c>
      <c r="BI465" s="207">
        <f>IF(N465="nulová",J465,0)</f>
        <v>0</v>
      </c>
      <c r="BJ465" s="15" t="s">
        <v>139</v>
      </c>
      <c r="BK465" s="208">
        <f>ROUND(I465*H465,3)</f>
        <v>0</v>
      </c>
      <c r="BL465" s="15" t="s">
        <v>138</v>
      </c>
      <c r="BM465" s="15" t="s">
        <v>591</v>
      </c>
    </row>
    <row r="466" s="11" customFormat="1">
      <c r="B466" s="209"/>
      <c r="C466" s="210"/>
      <c r="D466" s="211" t="s">
        <v>141</v>
      </c>
      <c r="E466" s="212" t="s">
        <v>1</v>
      </c>
      <c r="F466" s="213" t="s">
        <v>429</v>
      </c>
      <c r="G466" s="210"/>
      <c r="H466" s="214">
        <v>44</v>
      </c>
      <c r="I466" s="215"/>
      <c r="J466" s="210"/>
      <c r="K466" s="210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141</v>
      </c>
      <c r="AU466" s="220" t="s">
        <v>80</v>
      </c>
      <c r="AV466" s="11" t="s">
        <v>80</v>
      </c>
      <c r="AW466" s="11" t="s">
        <v>143</v>
      </c>
      <c r="AX466" s="11" t="s">
        <v>74</v>
      </c>
      <c r="AY466" s="220" t="s">
        <v>132</v>
      </c>
    </row>
    <row r="467" s="12" customFormat="1">
      <c r="B467" s="221"/>
      <c r="C467" s="222"/>
      <c r="D467" s="211" t="s">
        <v>141</v>
      </c>
      <c r="E467" s="223" t="s">
        <v>1</v>
      </c>
      <c r="F467" s="224" t="s">
        <v>146</v>
      </c>
      <c r="G467" s="222"/>
      <c r="H467" s="225">
        <v>44</v>
      </c>
      <c r="I467" s="226"/>
      <c r="J467" s="222"/>
      <c r="K467" s="222"/>
      <c r="L467" s="227"/>
      <c r="M467" s="228"/>
      <c r="N467" s="229"/>
      <c r="O467" s="229"/>
      <c r="P467" s="229"/>
      <c r="Q467" s="229"/>
      <c r="R467" s="229"/>
      <c r="S467" s="229"/>
      <c r="T467" s="230"/>
      <c r="AT467" s="231" t="s">
        <v>141</v>
      </c>
      <c r="AU467" s="231" t="s">
        <v>80</v>
      </c>
      <c r="AV467" s="12" t="s">
        <v>138</v>
      </c>
      <c r="AW467" s="12" t="s">
        <v>143</v>
      </c>
      <c r="AX467" s="12" t="s">
        <v>21</v>
      </c>
      <c r="AY467" s="231" t="s">
        <v>132</v>
      </c>
    </row>
    <row r="468" s="1" customFormat="1" ht="16.5" customHeight="1">
      <c r="B468" s="36"/>
      <c r="C468" s="242" t="s">
        <v>592</v>
      </c>
      <c r="D468" s="242" t="s">
        <v>199</v>
      </c>
      <c r="E468" s="243" t="s">
        <v>593</v>
      </c>
      <c r="F468" s="244" t="s">
        <v>594</v>
      </c>
      <c r="G468" s="245" t="s">
        <v>248</v>
      </c>
      <c r="H468" s="246">
        <v>44</v>
      </c>
      <c r="I468" s="247"/>
      <c r="J468" s="246">
        <f>ROUND(I468*H468,3)</f>
        <v>0</v>
      </c>
      <c r="K468" s="244" t="s">
        <v>1</v>
      </c>
      <c r="L468" s="248"/>
      <c r="M468" s="249" t="s">
        <v>1</v>
      </c>
      <c r="N468" s="250" t="s">
        <v>48</v>
      </c>
      <c r="O468" s="77"/>
      <c r="P468" s="205">
        <f>O468*H468</f>
        <v>0</v>
      </c>
      <c r="Q468" s="205">
        <v>3.0000000000000001E-05</v>
      </c>
      <c r="R468" s="205">
        <f>Q468*H468</f>
        <v>0.00132</v>
      </c>
      <c r="S468" s="205">
        <v>0</v>
      </c>
      <c r="T468" s="206">
        <f>S468*H468</f>
        <v>0</v>
      </c>
      <c r="AR468" s="15" t="s">
        <v>179</v>
      </c>
      <c r="AT468" s="15" t="s">
        <v>199</v>
      </c>
      <c r="AU468" s="15" t="s">
        <v>80</v>
      </c>
      <c r="AY468" s="15" t="s">
        <v>132</v>
      </c>
      <c r="BE468" s="207">
        <f>IF(N468="základní",J468,0)</f>
        <v>0</v>
      </c>
      <c r="BF468" s="207">
        <f>IF(N468="snížená",J468,0)</f>
        <v>0</v>
      </c>
      <c r="BG468" s="207">
        <f>IF(N468="zákl. přenesená",J468,0)</f>
        <v>0</v>
      </c>
      <c r="BH468" s="207">
        <f>IF(N468="sníž. přenesená",J468,0)</f>
        <v>0</v>
      </c>
      <c r="BI468" s="207">
        <f>IF(N468="nulová",J468,0)</f>
        <v>0</v>
      </c>
      <c r="BJ468" s="15" t="s">
        <v>139</v>
      </c>
      <c r="BK468" s="208">
        <f>ROUND(I468*H468,3)</f>
        <v>0</v>
      </c>
      <c r="BL468" s="15" t="s">
        <v>138</v>
      </c>
      <c r="BM468" s="15" t="s">
        <v>595</v>
      </c>
    </row>
    <row r="469" s="11" customFormat="1">
      <c r="B469" s="209"/>
      <c r="C469" s="210"/>
      <c r="D469" s="211" t="s">
        <v>141</v>
      </c>
      <c r="E469" s="212" t="s">
        <v>1</v>
      </c>
      <c r="F469" s="213" t="s">
        <v>429</v>
      </c>
      <c r="G469" s="210"/>
      <c r="H469" s="214">
        <v>44</v>
      </c>
      <c r="I469" s="215"/>
      <c r="J469" s="210"/>
      <c r="K469" s="210"/>
      <c r="L469" s="216"/>
      <c r="M469" s="217"/>
      <c r="N469" s="218"/>
      <c r="O469" s="218"/>
      <c r="P469" s="218"/>
      <c r="Q469" s="218"/>
      <c r="R469" s="218"/>
      <c r="S469" s="218"/>
      <c r="T469" s="219"/>
      <c r="AT469" s="220" t="s">
        <v>141</v>
      </c>
      <c r="AU469" s="220" t="s">
        <v>80</v>
      </c>
      <c r="AV469" s="11" t="s">
        <v>80</v>
      </c>
      <c r="AW469" s="11" t="s">
        <v>143</v>
      </c>
      <c r="AX469" s="11" t="s">
        <v>74</v>
      </c>
      <c r="AY469" s="220" t="s">
        <v>132</v>
      </c>
    </row>
    <row r="470" s="12" customFormat="1">
      <c r="B470" s="221"/>
      <c r="C470" s="222"/>
      <c r="D470" s="211" t="s">
        <v>141</v>
      </c>
      <c r="E470" s="223" t="s">
        <v>1</v>
      </c>
      <c r="F470" s="224" t="s">
        <v>596</v>
      </c>
      <c r="G470" s="222"/>
      <c r="H470" s="225">
        <v>44</v>
      </c>
      <c r="I470" s="226"/>
      <c r="J470" s="222"/>
      <c r="K470" s="222"/>
      <c r="L470" s="227"/>
      <c r="M470" s="228"/>
      <c r="N470" s="229"/>
      <c r="O470" s="229"/>
      <c r="P470" s="229"/>
      <c r="Q470" s="229"/>
      <c r="R470" s="229"/>
      <c r="S470" s="229"/>
      <c r="T470" s="230"/>
      <c r="AT470" s="231" t="s">
        <v>141</v>
      </c>
      <c r="AU470" s="231" t="s">
        <v>80</v>
      </c>
      <c r="AV470" s="12" t="s">
        <v>138</v>
      </c>
      <c r="AW470" s="12" t="s">
        <v>143</v>
      </c>
      <c r="AX470" s="12" t="s">
        <v>21</v>
      </c>
      <c r="AY470" s="231" t="s">
        <v>132</v>
      </c>
    </row>
    <row r="471" s="10" customFormat="1" ht="22.8" customHeight="1">
      <c r="B471" s="181"/>
      <c r="C471" s="182"/>
      <c r="D471" s="183" t="s">
        <v>73</v>
      </c>
      <c r="E471" s="195" t="s">
        <v>183</v>
      </c>
      <c r="F471" s="195" t="s">
        <v>597</v>
      </c>
      <c r="G471" s="182"/>
      <c r="H471" s="182"/>
      <c r="I471" s="185"/>
      <c r="J471" s="196">
        <f>BK471</f>
        <v>0</v>
      </c>
      <c r="K471" s="182"/>
      <c r="L471" s="187"/>
      <c r="M471" s="188"/>
      <c r="N471" s="189"/>
      <c r="O471" s="189"/>
      <c r="P471" s="190">
        <f>SUM(P472:P638)</f>
        <v>0</v>
      </c>
      <c r="Q471" s="189"/>
      <c r="R471" s="190">
        <f>SUM(R472:R638)</f>
        <v>9.2926791999999985</v>
      </c>
      <c r="S471" s="189"/>
      <c r="T471" s="191">
        <f>SUM(T472:T638)</f>
        <v>139.97385100000005</v>
      </c>
      <c r="AR471" s="192" t="s">
        <v>21</v>
      </c>
      <c r="AT471" s="193" t="s">
        <v>73</v>
      </c>
      <c r="AU471" s="193" t="s">
        <v>21</v>
      </c>
      <c r="AY471" s="192" t="s">
        <v>132</v>
      </c>
      <c r="BK471" s="194">
        <f>SUM(BK472:BK638)</f>
        <v>0</v>
      </c>
    </row>
    <row r="472" s="1" customFormat="1" ht="16.5" customHeight="1">
      <c r="B472" s="36"/>
      <c r="C472" s="197" t="s">
        <v>598</v>
      </c>
      <c r="D472" s="197" t="s">
        <v>134</v>
      </c>
      <c r="E472" s="198" t="s">
        <v>599</v>
      </c>
      <c r="F472" s="199" t="s">
        <v>600</v>
      </c>
      <c r="G472" s="200" t="s">
        <v>248</v>
      </c>
      <c r="H472" s="201">
        <v>1</v>
      </c>
      <c r="I472" s="202"/>
      <c r="J472" s="201">
        <f>ROUND(I472*H472,3)</f>
        <v>0</v>
      </c>
      <c r="K472" s="199" t="s">
        <v>1</v>
      </c>
      <c r="L472" s="41"/>
      <c r="M472" s="203" t="s">
        <v>1</v>
      </c>
      <c r="N472" s="204" t="s">
        <v>48</v>
      </c>
      <c r="O472" s="77"/>
      <c r="P472" s="205">
        <f>O472*H472</f>
        <v>0</v>
      </c>
      <c r="Q472" s="205">
        <v>0.00069999999999999999</v>
      </c>
      <c r="R472" s="205">
        <f>Q472*H472</f>
        <v>0.00069999999999999999</v>
      </c>
      <c r="S472" s="205">
        <v>0</v>
      </c>
      <c r="T472" s="206">
        <f>S472*H472</f>
        <v>0</v>
      </c>
      <c r="AR472" s="15" t="s">
        <v>138</v>
      </c>
      <c r="AT472" s="15" t="s">
        <v>134</v>
      </c>
      <c r="AU472" s="15" t="s">
        <v>80</v>
      </c>
      <c r="AY472" s="15" t="s">
        <v>132</v>
      </c>
      <c r="BE472" s="207">
        <f>IF(N472="základní",J472,0)</f>
        <v>0</v>
      </c>
      <c r="BF472" s="207">
        <f>IF(N472="snížená",J472,0)</f>
        <v>0</v>
      </c>
      <c r="BG472" s="207">
        <f>IF(N472="zákl. přenesená",J472,0)</f>
        <v>0</v>
      </c>
      <c r="BH472" s="207">
        <f>IF(N472="sníž. přenesená",J472,0)</f>
        <v>0</v>
      </c>
      <c r="BI472" s="207">
        <f>IF(N472="nulová",J472,0)</f>
        <v>0</v>
      </c>
      <c r="BJ472" s="15" t="s">
        <v>139</v>
      </c>
      <c r="BK472" s="208">
        <f>ROUND(I472*H472,3)</f>
        <v>0</v>
      </c>
      <c r="BL472" s="15" t="s">
        <v>138</v>
      </c>
      <c r="BM472" s="15" t="s">
        <v>601</v>
      </c>
    </row>
    <row r="473" s="11" customFormat="1">
      <c r="B473" s="209"/>
      <c r="C473" s="210"/>
      <c r="D473" s="211" t="s">
        <v>141</v>
      </c>
      <c r="E473" s="212" t="s">
        <v>1</v>
      </c>
      <c r="F473" s="213" t="s">
        <v>602</v>
      </c>
      <c r="G473" s="210"/>
      <c r="H473" s="214">
        <v>1</v>
      </c>
      <c r="I473" s="215"/>
      <c r="J473" s="210"/>
      <c r="K473" s="210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141</v>
      </c>
      <c r="AU473" s="220" t="s">
        <v>80</v>
      </c>
      <c r="AV473" s="11" t="s">
        <v>80</v>
      </c>
      <c r="AW473" s="11" t="s">
        <v>143</v>
      </c>
      <c r="AX473" s="11" t="s">
        <v>74</v>
      </c>
      <c r="AY473" s="220" t="s">
        <v>132</v>
      </c>
    </row>
    <row r="474" s="12" customFormat="1">
      <c r="B474" s="221"/>
      <c r="C474" s="222"/>
      <c r="D474" s="211" t="s">
        <v>141</v>
      </c>
      <c r="E474" s="223" t="s">
        <v>1</v>
      </c>
      <c r="F474" s="224" t="s">
        <v>146</v>
      </c>
      <c r="G474" s="222"/>
      <c r="H474" s="225">
        <v>1</v>
      </c>
      <c r="I474" s="226"/>
      <c r="J474" s="222"/>
      <c r="K474" s="222"/>
      <c r="L474" s="227"/>
      <c r="M474" s="228"/>
      <c r="N474" s="229"/>
      <c r="O474" s="229"/>
      <c r="P474" s="229"/>
      <c r="Q474" s="229"/>
      <c r="R474" s="229"/>
      <c r="S474" s="229"/>
      <c r="T474" s="230"/>
      <c r="AT474" s="231" t="s">
        <v>141</v>
      </c>
      <c r="AU474" s="231" t="s">
        <v>80</v>
      </c>
      <c r="AV474" s="12" t="s">
        <v>138</v>
      </c>
      <c r="AW474" s="12" t="s">
        <v>143</v>
      </c>
      <c r="AX474" s="12" t="s">
        <v>21</v>
      </c>
      <c r="AY474" s="231" t="s">
        <v>132</v>
      </c>
    </row>
    <row r="475" s="1" customFormat="1" ht="16.5" customHeight="1">
      <c r="B475" s="36"/>
      <c r="C475" s="242" t="s">
        <v>603</v>
      </c>
      <c r="D475" s="242" t="s">
        <v>199</v>
      </c>
      <c r="E475" s="243" t="s">
        <v>604</v>
      </c>
      <c r="F475" s="244" t="s">
        <v>605</v>
      </c>
      <c r="G475" s="245" t="s">
        <v>248</v>
      </c>
      <c r="H475" s="246">
        <v>1</v>
      </c>
      <c r="I475" s="247"/>
      <c r="J475" s="246">
        <f>ROUND(I475*H475,3)</f>
        <v>0</v>
      </c>
      <c r="K475" s="244" t="s">
        <v>1</v>
      </c>
      <c r="L475" s="248"/>
      <c r="M475" s="249" t="s">
        <v>1</v>
      </c>
      <c r="N475" s="250" t="s">
        <v>48</v>
      </c>
      <c r="O475" s="77"/>
      <c r="P475" s="205">
        <f>O475*H475</f>
        <v>0</v>
      </c>
      <c r="Q475" s="205">
        <v>0.0064999999999999997</v>
      </c>
      <c r="R475" s="205">
        <f>Q475*H475</f>
        <v>0.0064999999999999997</v>
      </c>
      <c r="S475" s="205">
        <v>0</v>
      </c>
      <c r="T475" s="206">
        <f>S475*H475</f>
        <v>0</v>
      </c>
      <c r="AR475" s="15" t="s">
        <v>179</v>
      </c>
      <c r="AT475" s="15" t="s">
        <v>199</v>
      </c>
      <c r="AU475" s="15" t="s">
        <v>80</v>
      </c>
      <c r="AY475" s="15" t="s">
        <v>132</v>
      </c>
      <c r="BE475" s="207">
        <f>IF(N475="základní",J475,0)</f>
        <v>0</v>
      </c>
      <c r="BF475" s="207">
        <f>IF(N475="snížená",J475,0)</f>
        <v>0</v>
      </c>
      <c r="BG475" s="207">
        <f>IF(N475="zákl. přenesená",J475,0)</f>
        <v>0</v>
      </c>
      <c r="BH475" s="207">
        <f>IF(N475="sníž. přenesená",J475,0)</f>
        <v>0</v>
      </c>
      <c r="BI475" s="207">
        <f>IF(N475="nulová",J475,0)</f>
        <v>0</v>
      </c>
      <c r="BJ475" s="15" t="s">
        <v>139</v>
      </c>
      <c r="BK475" s="208">
        <f>ROUND(I475*H475,3)</f>
        <v>0</v>
      </c>
      <c r="BL475" s="15" t="s">
        <v>138</v>
      </c>
      <c r="BM475" s="15" t="s">
        <v>606</v>
      </c>
    </row>
    <row r="476" s="1" customFormat="1" ht="16.5" customHeight="1">
      <c r="B476" s="36"/>
      <c r="C476" s="197" t="s">
        <v>607</v>
      </c>
      <c r="D476" s="197" t="s">
        <v>134</v>
      </c>
      <c r="E476" s="198" t="s">
        <v>608</v>
      </c>
      <c r="F476" s="199" t="s">
        <v>609</v>
      </c>
      <c r="G476" s="200" t="s">
        <v>248</v>
      </c>
      <c r="H476" s="201">
        <v>1</v>
      </c>
      <c r="I476" s="202"/>
      <c r="J476" s="201">
        <f>ROUND(I476*H476,3)</f>
        <v>0</v>
      </c>
      <c r="K476" s="199" t="s">
        <v>1</v>
      </c>
      <c r="L476" s="41"/>
      <c r="M476" s="203" t="s">
        <v>1</v>
      </c>
      <c r="N476" s="204" t="s">
        <v>48</v>
      </c>
      <c r="O476" s="77"/>
      <c r="P476" s="205">
        <f>O476*H476</f>
        <v>0</v>
      </c>
      <c r="Q476" s="205">
        <v>0.00069999999999999999</v>
      </c>
      <c r="R476" s="205">
        <f>Q476*H476</f>
        <v>0.00069999999999999999</v>
      </c>
      <c r="S476" s="205">
        <v>0</v>
      </c>
      <c r="T476" s="206">
        <f>S476*H476</f>
        <v>0</v>
      </c>
      <c r="AR476" s="15" t="s">
        <v>138</v>
      </c>
      <c r="AT476" s="15" t="s">
        <v>134</v>
      </c>
      <c r="AU476" s="15" t="s">
        <v>80</v>
      </c>
      <c r="AY476" s="15" t="s">
        <v>132</v>
      </c>
      <c r="BE476" s="207">
        <f>IF(N476="základní",J476,0)</f>
        <v>0</v>
      </c>
      <c r="BF476" s="207">
        <f>IF(N476="snížená",J476,0)</f>
        <v>0</v>
      </c>
      <c r="BG476" s="207">
        <f>IF(N476="zákl. přenesená",J476,0)</f>
        <v>0</v>
      </c>
      <c r="BH476" s="207">
        <f>IF(N476="sníž. přenesená",J476,0)</f>
        <v>0</v>
      </c>
      <c r="BI476" s="207">
        <f>IF(N476="nulová",J476,0)</f>
        <v>0</v>
      </c>
      <c r="BJ476" s="15" t="s">
        <v>139</v>
      </c>
      <c r="BK476" s="208">
        <f>ROUND(I476*H476,3)</f>
        <v>0</v>
      </c>
      <c r="BL476" s="15" t="s">
        <v>138</v>
      </c>
      <c r="BM476" s="15" t="s">
        <v>610</v>
      </c>
    </row>
    <row r="477" s="11" customFormat="1">
      <c r="B477" s="209"/>
      <c r="C477" s="210"/>
      <c r="D477" s="211" t="s">
        <v>141</v>
      </c>
      <c r="E477" s="212" t="s">
        <v>1</v>
      </c>
      <c r="F477" s="213" t="s">
        <v>611</v>
      </c>
      <c r="G477" s="210"/>
      <c r="H477" s="214">
        <v>1</v>
      </c>
      <c r="I477" s="215"/>
      <c r="J477" s="210"/>
      <c r="K477" s="210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141</v>
      </c>
      <c r="AU477" s="220" t="s">
        <v>80</v>
      </c>
      <c r="AV477" s="11" t="s">
        <v>80</v>
      </c>
      <c r="AW477" s="11" t="s">
        <v>143</v>
      </c>
      <c r="AX477" s="11" t="s">
        <v>74</v>
      </c>
      <c r="AY477" s="220" t="s">
        <v>132</v>
      </c>
    </row>
    <row r="478" s="12" customFormat="1">
      <c r="B478" s="221"/>
      <c r="C478" s="222"/>
      <c r="D478" s="211" t="s">
        <v>141</v>
      </c>
      <c r="E478" s="223" t="s">
        <v>1</v>
      </c>
      <c r="F478" s="224" t="s">
        <v>146</v>
      </c>
      <c r="G478" s="222"/>
      <c r="H478" s="225">
        <v>1</v>
      </c>
      <c r="I478" s="226"/>
      <c r="J478" s="222"/>
      <c r="K478" s="222"/>
      <c r="L478" s="227"/>
      <c r="M478" s="228"/>
      <c r="N478" s="229"/>
      <c r="O478" s="229"/>
      <c r="P478" s="229"/>
      <c r="Q478" s="229"/>
      <c r="R478" s="229"/>
      <c r="S478" s="229"/>
      <c r="T478" s="230"/>
      <c r="AT478" s="231" t="s">
        <v>141</v>
      </c>
      <c r="AU478" s="231" t="s">
        <v>80</v>
      </c>
      <c r="AV478" s="12" t="s">
        <v>138</v>
      </c>
      <c r="AW478" s="12" t="s">
        <v>143</v>
      </c>
      <c r="AX478" s="12" t="s">
        <v>21</v>
      </c>
      <c r="AY478" s="231" t="s">
        <v>132</v>
      </c>
    </row>
    <row r="479" s="1" customFormat="1" ht="16.5" customHeight="1">
      <c r="B479" s="36"/>
      <c r="C479" s="197" t="s">
        <v>612</v>
      </c>
      <c r="D479" s="197" t="s">
        <v>134</v>
      </c>
      <c r="E479" s="198" t="s">
        <v>613</v>
      </c>
      <c r="F479" s="199" t="s">
        <v>614</v>
      </c>
      <c r="G479" s="200" t="s">
        <v>248</v>
      </c>
      <c r="H479" s="201">
        <v>4</v>
      </c>
      <c r="I479" s="202"/>
      <c r="J479" s="201">
        <f>ROUND(I479*H479,3)</f>
        <v>0</v>
      </c>
      <c r="K479" s="199" t="s">
        <v>1</v>
      </c>
      <c r="L479" s="41"/>
      <c r="M479" s="203" t="s">
        <v>1</v>
      </c>
      <c r="N479" s="204" t="s">
        <v>48</v>
      </c>
      <c r="O479" s="77"/>
      <c r="P479" s="205">
        <f>O479*H479</f>
        <v>0</v>
      </c>
      <c r="Q479" s="205">
        <v>0</v>
      </c>
      <c r="R479" s="205">
        <f>Q479*H479</f>
        <v>0</v>
      </c>
      <c r="S479" s="205">
        <v>0</v>
      </c>
      <c r="T479" s="206">
        <f>S479*H479</f>
        <v>0</v>
      </c>
      <c r="AR479" s="15" t="s">
        <v>138</v>
      </c>
      <c r="AT479" s="15" t="s">
        <v>134</v>
      </c>
      <c r="AU479" s="15" t="s">
        <v>80</v>
      </c>
      <c r="AY479" s="15" t="s">
        <v>132</v>
      </c>
      <c r="BE479" s="207">
        <f>IF(N479="základní",J479,0)</f>
        <v>0</v>
      </c>
      <c r="BF479" s="207">
        <f>IF(N479="snížená",J479,0)</f>
        <v>0</v>
      </c>
      <c r="BG479" s="207">
        <f>IF(N479="zákl. přenesená",J479,0)</f>
        <v>0</v>
      </c>
      <c r="BH479" s="207">
        <f>IF(N479="sníž. přenesená",J479,0)</f>
        <v>0</v>
      </c>
      <c r="BI479" s="207">
        <f>IF(N479="nulová",J479,0)</f>
        <v>0</v>
      </c>
      <c r="BJ479" s="15" t="s">
        <v>139</v>
      </c>
      <c r="BK479" s="208">
        <f>ROUND(I479*H479,3)</f>
        <v>0</v>
      </c>
      <c r="BL479" s="15" t="s">
        <v>138</v>
      </c>
      <c r="BM479" s="15" t="s">
        <v>615</v>
      </c>
    </row>
    <row r="480" s="11" customFormat="1">
      <c r="B480" s="209"/>
      <c r="C480" s="210"/>
      <c r="D480" s="211" t="s">
        <v>141</v>
      </c>
      <c r="E480" s="212" t="s">
        <v>1</v>
      </c>
      <c r="F480" s="213" t="s">
        <v>138</v>
      </c>
      <c r="G480" s="210"/>
      <c r="H480" s="214">
        <v>4</v>
      </c>
      <c r="I480" s="215"/>
      <c r="J480" s="210"/>
      <c r="K480" s="210"/>
      <c r="L480" s="216"/>
      <c r="M480" s="217"/>
      <c r="N480" s="218"/>
      <c r="O480" s="218"/>
      <c r="P480" s="218"/>
      <c r="Q480" s="218"/>
      <c r="R480" s="218"/>
      <c r="S480" s="218"/>
      <c r="T480" s="219"/>
      <c r="AT480" s="220" t="s">
        <v>141</v>
      </c>
      <c r="AU480" s="220" t="s">
        <v>80</v>
      </c>
      <c r="AV480" s="11" t="s">
        <v>80</v>
      </c>
      <c r="AW480" s="11" t="s">
        <v>143</v>
      </c>
      <c r="AX480" s="11" t="s">
        <v>74</v>
      </c>
      <c r="AY480" s="220" t="s">
        <v>132</v>
      </c>
    </row>
    <row r="481" s="12" customFormat="1">
      <c r="B481" s="221"/>
      <c r="C481" s="222"/>
      <c r="D481" s="211" t="s">
        <v>141</v>
      </c>
      <c r="E481" s="223" t="s">
        <v>1</v>
      </c>
      <c r="F481" s="224" t="s">
        <v>146</v>
      </c>
      <c r="G481" s="222"/>
      <c r="H481" s="225">
        <v>4</v>
      </c>
      <c r="I481" s="226"/>
      <c r="J481" s="222"/>
      <c r="K481" s="222"/>
      <c r="L481" s="227"/>
      <c r="M481" s="228"/>
      <c r="N481" s="229"/>
      <c r="O481" s="229"/>
      <c r="P481" s="229"/>
      <c r="Q481" s="229"/>
      <c r="R481" s="229"/>
      <c r="S481" s="229"/>
      <c r="T481" s="230"/>
      <c r="AT481" s="231" t="s">
        <v>141</v>
      </c>
      <c r="AU481" s="231" t="s">
        <v>80</v>
      </c>
      <c r="AV481" s="12" t="s">
        <v>138</v>
      </c>
      <c r="AW481" s="12" t="s">
        <v>143</v>
      </c>
      <c r="AX481" s="12" t="s">
        <v>21</v>
      </c>
      <c r="AY481" s="231" t="s">
        <v>132</v>
      </c>
    </row>
    <row r="482" s="1" customFormat="1" ht="16.5" customHeight="1">
      <c r="B482" s="36"/>
      <c r="C482" s="197" t="s">
        <v>616</v>
      </c>
      <c r="D482" s="197" t="s">
        <v>134</v>
      </c>
      <c r="E482" s="198" t="s">
        <v>617</v>
      </c>
      <c r="F482" s="199" t="s">
        <v>618</v>
      </c>
      <c r="G482" s="200" t="s">
        <v>248</v>
      </c>
      <c r="H482" s="201">
        <v>4</v>
      </c>
      <c r="I482" s="202"/>
      <c r="J482" s="201">
        <f>ROUND(I482*H482,3)</f>
        <v>0</v>
      </c>
      <c r="K482" s="199" t="s">
        <v>1</v>
      </c>
      <c r="L482" s="41"/>
      <c r="M482" s="203" t="s">
        <v>1</v>
      </c>
      <c r="N482" s="204" t="s">
        <v>48</v>
      </c>
      <c r="O482" s="77"/>
      <c r="P482" s="205">
        <f>O482*H482</f>
        <v>0</v>
      </c>
      <c r="Q482" s="205">
        <v>0</v>
      </c>
      <c r="R482" s="205">
        <f>Q482*H482</f>
        <v>0</v>
      </c>
      <c r="S482" s="205">
        <v>0</v>
      </c>
      <c r="T482" s="206">
        <f>S482*H482</f>
        <v>0</v>
      </c>
      <c r="AR482" s="15" t="s">
        <v>138</v>
      </c>
      <c r="AT482" s="15" t="s">
        <v>134</v>
      </c>
      <c r="AU482" s="15" t="s">
        <v>80</v>
      </c>
      <c r="AY482" s="15" t="s">
        <v>132</v>
      </c>
      <c r="BE482" s="207">
        <f>IF(N482="základní",J482,0)</f>
        <v>0</v>
      </c>
      <c r="BF482" s="207">
        <f>IF(N482="snížená",J482,0)</f>
        <v>0</v>
      </c>
      <c r="BG482" s="207">
        <f>IF(N482="zákl. přenesená",J482,0)</f>
        <v>0</v>
      </c>
      <c r="BH482" s="207">
        <f>IF(N482="sníž. přenesená",J482,0)</f>
        <v>0</v>
      </c>
      <c r="BI482" s="207">
        <f>IF(N482="nulová",J482,0)</f>
        <v>0</v>
      </c>
      <c r="BJ482" s="15" t="s">
        <v>139</v>
      </c>
      <c r="BK482" s="208">
        <f>ROUND(I482*H482,3)</f>
        <v>0</v>
      </c>
      <c r="BL482" s="15" t="s">
        <v>138</v>
      </c>
      <c r="BM482" s="15" t="s">
        <v>619</v>
      </c>
    </row>
    <row r="483" s="1" customFormat="1" ht="16.5" customHeight="1">
      <c r="B483" s="36"/>
      <c r="C483" s="197" t="s">
        <v>620</v>
      </c>
      <c r="D483" s="197" t="s">
        <v>134</v>
      </c>
      <c r="E483" s="198" t="s">
        <v>621</v>
      </c>
      <c r="F483" s="199" t="s">
        <v>622</v>
      </c>
      <c r="G483" s="200" t="s">
        <v>252</v>
      </c>
      <c r="H483" s="201">
        <v>23.649999999999999</v>
      </c>
      <c r="I483" s="202"/>
      <c r="J483" s="201">
        <f>ROUND(I483*H483,3)</f>
        <v>0</v>
      </c>
      <c r="K483" s="199" t="s">
        <v>1</v>
      </c>
      <c r="L483" s="41"/>
      <c r="M483" s="203" t="s">
        <v>1</v>
      </c>
      <c r="N483" s="204" t="s">
        <v>48</v>
      </c>
      <c r="O483" s="77"/>
      <c r="P483" s="205">
        <f>O483*H483</f>
        <v>0</v>
      </c>
      <c r="Q483" s="205">
        <v>0.15540000000000001</v>
      </c>
      <c r="R483" s="205">
        <f>Q483*H483</f>
        <v>3.6752099999999999</v>
      </c>
      <c r="S483" s="205">
        <v>0</v>
      </c>
      <c r="T483" s="206">
        <f>S483*H483</f>
        <v>0</v>
      </c>
      <c r="AR483" s="15" t="s">
        <v>138</v>
      </c>
      <c r="AT483" s="15" t="s">
        <v>134</v>
      </c>
      <c r="AU483" s="15" t="s">
        <v>80</v>
      </c>
      <c r="AY483" s="15" t="s">
        <v>132</v>
      </c>
      <c r="BE483" s="207">
        <f>IF(N483="základní",J483,0)</f>
        <v>0</v>
      </c>
      <c r="BF483" s="207">
        <f>IF(N483="snížená",J483,0)</f>
        <v>0</v>
      </c>
      <c r="BG483" s="207">
        <f>IF(N483="zákl. přenesená",J483,0)</f>
        <v>0</v>
      </c>
      <c r="BH483" s="207">
        <f>IF(N483="sníž. přenesená",J483,0)</f>
        <v>0</v>
      </c>
      <c r="BI483" s="207">
        <f>IF(N483="nulová",J483,0)</f>
        <v>0</v>
      </c>
      <c r="BJ483" s="15" t="s">
        <v>139</v>
      </c>
      <c r="BK483" s="208">
        <f>ROUND(I483*H483,3)</f>
        <v>0</v>
      </c>
      <c r="BL483" s="15" t="s">
        <v>138</v>
      </c>
      <c r="BM483" s="15" t="s">
        <v>623</v>
      </c>
    </row>
    <row r="484" s="11" customFormat="1">
      <c r="B484" s="209"/>
      <c r="C484" s="210"/>
      <c r="D484" s="211" t="s">
        <v>141</v>
      </c>
      <c r="E484" s="212" t="s">
        <v>1</v>
      </c>
      <c r="F484" s="213" t="s">
        <v>624</v>
      </c>
      <c r="G484" s="210"/>
      <c r="H484" s="214">
        <v>23.649999999999999</v>
      </c>
      <c r="I484" s="215"/>
      <c r="J484" s="210"/>
      <c r="K484" s="210"/>
      <c r="L484" s="216"/>
      <c r="M484" s="217"/>
      <c r="N484" s="218"/>
      <c r="O484" s="218"/>
      <c r="P484" s="218"/>
      <c r="Q484" s="218"/>
      <c r="R484" s="218"/>
      <c r="S484" s="218"/>
      <c r="T484" s="219"/>
      <c r="AT484" s="220" t="s">
        <v>141</v>
      </c>
      <c r="AU484" s="220" t="s">
        <v>80</v>
      </c>
      <c r="AV484" s="11" t="s">
        <v>80</v>
      </c>
      <c r="AW484" s="11" t="s">
        <v>143</v>
      </c>
      <c r="AX484" s="11" t="s">
        <v>74</v>
      </c>
      <c r="AY484" s="220" t="s">
        <v>132</v>
      </c>
    </row>
    <row r="485" s="12" customFormat="1">
      <c r="B485" s="221"/>
      <c r="C485" s="222"/>
      <c r="D485" s="211" t="s">
        <v>141</v>
      </c>
      <c r="E485" s="223" t="s">
        <v>1</v>
      </c>
      <c r="F485" s="224" t="s">
        <v>146</v>
      </c>
      <c r="G485" s="222"/>
      <c r="H485" s="225">
        <v>23.649999999999999</v>
      </c>
      <c r="I485" s="226"/>
      <c r="J485" s="222"/>
      <c r="K485" s="222"/>
      <c r="L485" s="227"/>
      <c r="M485" s="228"/>
      <c r="N485" s="229"/>
      <c r="O485" s="229"/>
      <c r="P485" s="229"/>
      <c r="Q485" s="229"/>
      <c r="R485" s="229"/>
      <c r="S485" s="229"/>
      <c r="T485" s="230"/>
      <c r="AT485" s="231" t="s">
        <v>141</v>
      </c>
      <c r="AU485" s="231" t="s">
        <v>80</v>
      </c>
      <c r="AV485" s="12" t="s">
        <v>138</v>
      </c>
      <c r="AW485" s="12" t="s">
        <v>143</v>
      </c>
      <c r="AX485" s="12" t="s">
        <v>21</v>
      </c>
      <c r="AY485" s="231" t="s">
        <v>132</v>
      </c>
    </row>
    <row r="486" s="1" customFormat="1" ht="16.5" customHeight="1">
      <c r="B486" s="36"/>
      <c r="C486" s="242" t="s">
        <v>625</v>
      </c>
      <c r="D486" s="242" t="s">
        <v>199</v>
      </c>
      <c r="E486" s="243" t="s">
        <v>626</v>
      </c>
      <c r="F486" s="244" t="s">
        <v>627</v>
      </c>
      <c r="G486" s="245" t="s">
        <v>248</v>
      </c>
      <c r="H486" s="246">
        <v>26.015000000000001</v>
      </c>
      <c r="I486" s="247"/>
      <c r="J486" s="246">
        <f>ROUND(I486*H486,3)</f>
        <v>0</v>
      </c>
      <c r="K486" s="244" t="s">
        <v>1</v>
      </c>
      <c r="L486" s="248"/>
      <c r="M486" s="249" t="s">
        <v>1</v>
      </c>
      <c r="N486" s="250" t="s">
        <v>48</v>
      </c>
      <c r="O486" s="77"/>
      <c r="P486" s="205">
        <f>O486*H486</f>
        <v>0</v>
      </c>
      <c r="Q486" s="205">
        <v>0.082100000000000006</v>
      </c>
      <c r="R486" s="205">
        <f>Q486*H486</f>
        <v>2.1358315000000001</v>
      </c>
      <c r="S486" s="205">
        <v>0</v>
      </c>
      <c r="T486" s="206">
        <f>S486*H486</f>
        <v>0</v>
      </c>
      <c r="AR486" s="15" t="s">
        <v>179</v>
      </c>
      <c r="AT486" s="15" t="s">
        <v>199</v>
      </c>
      <c r="AU486" s="15" t="s">
        <v>80</v>
      </c>
      <c r="AY486" s="15" t="s">
        <v>132</v>
      </c>
      <c r="BE486" s="207">
        <f>IF(N486="základní",J486,0)</f>
        <v>0</v>
      </c>
      <c r="BF486" s="207">
        <f>IF(N486="snížená",J486,0)</f>
        <v>0</v>
      </c>
      <c r="BG486" s="207">
        <f>IF(N486="zákl. přenesená",J486,0)</f>
        <v>0</v>
      </c>
      <c r="BH486" s="207">
        <f>IF(N486="sníž. přenesená",J486,0)</f>
        <v>0</v>
      </c>
      <c r="BI486" s="207">
        <f>IF(N486="nulová",J486,0)</f>
        <v>0</v>
      </c>
      <c r="BJ486" s="15" t="s">
        <v>139</v>
      </c>
      <c r="BK486" s="208">
        <f>ROUND(I486*H486,3)</f>
        <v>0</v>
      </c>
      <c r="BL486" s="15" t="s">
        <v>138</v>
      </c>
      <c r="BM486" s="15" t="s">
        <v>628</v>
      </c>
    </row>
    <row r="487" s="1" customFormat="1" ht="16.5" customHeight="1">
      <c r="B487" s="36"/>
      <c r="C487" s="197" t="s">
        <v>629</v>
      </c>
      <c r="D487" s="197" t="s">
        <v>134</v>
      </c>
      <c r="E487" s="198" t="s">
        <v>630</v>
      </c>
      <c r="F487" s="199" t="s">
        <v>631</v>
      </c>
      <c r="G487" s="200" t="s">
        <v>252</v>
      </c>
      <c r="H487" s="201">
        <v>157.08000000000001</v>
      </c>
      <c r="I487" s="202"/>
      <c r="J487" s="201">
        <f>ROUND(I487*H487,3)</f>
        <v>0</v>
      </c>
      <c r="K487" s="199" t="s">
        <v>1</v>
      </c>
      <c r="L487" s="41"/>
      <c r="M487" s="203" t="s">
        <v>1</v>
      </c>
      <c r="N487" s="204" t="s">
        <v>48</v>
      </c>
      <c r="O487" s="77"/>
      <c r="P487" s="205">
        <f>O487*H487</f>
        <v>0</v>
      </c>
      <c r="Q487" s="205">
        <v>3.0000000000000001E-05</v>
      </c>
      <c r="R487" s="205">
        <f>Q487*H487</f>
        <v>0.0047124000000000003</v>
      </c>
      <c r="S487" s="205">
        <v>0</v>
      </c>
      <c r="T487" s="206">
        <f>S487*H487</f>
        <v>0</v>
      </c>
      <c r="AR487" s="15" t="s">
        <v>138</v>
      </c>
      <c r="AT487" s="15" t="s">
        <v>134</v>
      </c>
      <c r="AU487" s="15" t="s">
        <v>80</v>
      </c>
      <c r="AY487" s="15" t="s">
        <v>132</v>
      </c>
      <c r="BE487" s="207">
        <f>IF(N487="základní",J487,0)</f>
        <v>0</v>
      </c>
      <c r="BF487" s="207">
        <f>IF(N487="snížená",J487,0)</f>
        <v>0</v>
      </c>
      <c r="BG487" s="207">
        <f>IF(N487="zákl. přenesená",J487,0)</f>
        <v>0</v>
      </c>
      <c r="BH487" s="207">
        <f>IF(N487="sníž. přenesená",J487,0)</f>
        <v>0</v>
      </c>
      <c r="BI487" s="207">
        <f>IF(N487="nulová",J487,0)</f>
        <v>0</v>
      </c>
      <c r="BJ487" s="15" t="s">
        <v>139</v>
      </c>
      <c r="BK487" s="208">
        <f>ROUND(I487*H487,3)</f>
        <v>0</v>
      </c>
      <c r="BL487" s="15" t="s">
        <v>138</v>
      </c>
      <c r="BM487" s="15" t="s">
        <v>632</v>
      </c>
    </row>
    <row r="488" s="11" customFormat="1">
      <c r="B488" s="209"/>
      <c r="C488" s="210"/>
      <c r="D488" s="211" t="s">
        <v>141</v>
      </c>
      <c r="E488" s="212" t="s">
        <v>1</v>
      </c>
      <c r="F488" s="213" t="s">
        <v>633</v>
      </c>
      <c r="G488" s="210"/>
      <c r="H488" s="214">
        <v>9.75</v>
      </c>
      <c r="I488" s="215"/>
      <c r="J488" s="210"/>
      <c r="K488" s="210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141</v>
      </c>
      <c r="AU488" s="220" t="s">
        <v>80</v>
      </c>
      <c r="AV488" s="11" t="s">
        <v>80</v>
      </c>
      <c r="AW488" s="11" t="s">
        <v>143</v>
      </c>
      <c r="AX488" s="11" t="s">
        <v>74</v>
      </c>
      <c r="AY488" s="220" t="s">
        <v>132</v>
      </c>
    </row>
    <row r="489" s="11" customFormat="1">
      <c r="B489" s="209"/>
      <c r="C489" s="210"/>
      <c r="D489" s="211" t="s">
        <v>141</v>
      </c>
      <c r="E489" s="212" t="s">
        <v>1</v>
      </c>
      <c r="F489" s="213" t="s">
        <v>634</v>
      </c>
      <c r="G489" s="210"/>
      <c r="H489" s="214">
        <v>2.2000000000000002</v>
      </c>
      <c r="I489" s="215"/>
      <c r="J489" s="210"/>
      <c r="K489" s="210"/>
      <c r="L489" s="216"/>
      <c r="M489" s="217"/>
      <c r="N489" s="218"/>
      <c r="O489" s="218"/>
      <c r="P489" s="218"/>
      <c r="Q489" s="218"/>
      <c r="R489" s="218"/>
      <c r="S489" s="218"/>
      <c r="T489" s="219"/>
      <c r="AT489" s="220" t="s">
        <v>141</v>
      </c>
      <c r="AU489" s="220" t="s">
        <v>80</v>
      </c>
      <c r="AV489" s="11" t="s">
        <v>80</v>
      </c>
      <c r="AW489" s="11" t="s">
        <v>143</v>
      </c>
      <c r="AX489" s="11" t="s">
        <v>74</v>
      </c>
      <c r="AY489" s="220" t="s">
        <v>132</v>
      </c>
    </row>
    <row r="490" s="11" customFormat="1">
      <c r="B490" s="209"/>
      <c r="C490" s="210"/>
      <c r="D490" s="211" t="s">
        <v>141</v>
      </c>
      <c r="E490" s="212" t="s">
        <v>1</v>
      </c>
      <c r="F490" s="213" t="s">
        <v>254</v>
      </c>
      <c r="G490" s="210"/>
      <c r="H490" s="214">
        <v>66.5</v>
      </c>
      <c r="I490" s="215"/>
      <c r="J490" s="210"/>
      <c r="K490" s="210"/>
      <c r="L490" s="216"/>
      <c r="M490" s="217"/>
      <c r="N490" s="218"/>
      <c r="O490" s="218"/>
      <c r="P490" s="218"/>
      <c r="Q490" s="218"/>
      <c r="R490" s="218"/>
      <c r="S490" s="218"/>
      <c r="T490" s="219"/>
      <c r="AT490" s="220" t="s">
        <v>141</v>
      </c>
      <c r="AU490" s="220" t="s">
        <v>80</v>
      </c>
      <c r="AV490" s="11" t="s">
        <v>80</v>
      </c>
      <c r="AW490" s="11" t="s">
        <v>143</v>
      </c>
      <c r="AX490" s="11" t="s">
        <v>74</v>
      </c>
      <c r="AY490" s="220" t="s">
        <v>132</v>
      </c>
    </row>
    <row r="491" s="11" customFormat="1">
      <c r="B491" s="209"/>
      <c r="C491" s="210"/>
      <c r="D491" s="211" t="s">
        <v>141</v>
      </c>
      <c r="E491" s="212" t="s">
        <v>1</v>
      </c>
      <c r="F491" s="213" t="s">
        <v>255</v>
      </c>
      <c r="G491" s="210"/>
      <c r="H491" s="214">
        <v>68.379999999999995</v>
      </c>
      <c r="I491" s="215"/>
      <c r="J491" s="210"/>
      <c r="K491" s="210"/>
      <c r="L491" s="216"/>
      <c r="M491" s="217"/>
      <c r="N491" s="218"/>
      <c r="O491" s="218"/>
      <c r="P491" s="218"/>
      <c r="Q491" s="218"/>
      <c r="R491" s="218"/>
      <c r="S491" s="218"/>
      <c r="T491" s="219"/>
      <c r="AT491" s="220" t="s">
        <v>141</v>
      </c>
      <c r="AU491" s="220" t="s">
        <v>80</v>
      </c>
      <c r="AV491" s="11" t="s">
        <v>80</v>
      </c>
      <c r="AW491" s="11" t="s">
        <v>143</v>
      </c>
      <c r="AX491" s="11" t="s">
        <v>74</v>
      </c>
      <c r="AY491" s="220" t="s">
        <v>132</v>
      </c>
    </row>
    <row r="492" s="11" customFormat="1">
      <c r="B492" s="209"/>
      <c r="C492" s="210"/>
      <c r="D492" s="211" t="s">
        <v>141</v>
      </c>
      <c r="E492" s="212" t="s">
        <v>1</v>
      </c>
      <c r="F492" s="213" t="s">
        <v>257</v>
      </c>
      <c r="G492" s="210"/>
      <c r="H492" s="214">
        <v>10.25</v>
      </c>
      <c r="I492" s="215"/>
      <c r="J492" s="210"/>
      <c r="K492" s="210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141</v>
      </c>
      <c r="AU492" s="220" t="s">
        <v>80</v>
      </c>
      <c r="AV492" s="11" t="s">
        <v>80</v>
      </c>
      <c r="AW492" s="11" t="s">
        <v>143</v>
      </c>
      <c r="AX492" s="11" t="s">
        <v>74</v>
      </c>
      <c r="AY492" s="220" t="s">
        <v>132</v>
      </c>
    </row>
    <row r="493" s="12" customFormat="1">
      <c r="B493" s="221"/>
      <c r="C493" s="222"/>
      <c r="D493" s="211" t="s">
        <v>141</v>
      </c>
      <c r="E493" s="223" t="s">
        <v>1</v>
      </c>
      <c r="F493" s="224" t="s">
        <v>146</v>
      </c>
      <c r="G493" s="222"/>
      <c r="H493" s="225">
        <v>157.08000000000001</v>
      </c>
      <c r="I493" s="226"/>
      <c r="J493" s="222"/>
      <c r="K493" s="222"/>
      <c r="L493" s="227"/>
      <c r="M493" s="228"/>
      <c r="N493" s="229"/>
      <c r="O493" s="229"/>
      <c r="P493" s="229"/>
      <c r="Q493" s="229"/>
      <c r="R493" s="229"/>
      <c r="S493" s="229"/>
      <c r="T493" s="230"/>
      <c r="AT493" s="231" t="s">
        <v>141</v>
      </c>
      <c r="AU493" s="231" t="s">
        <v>80</v>
      </c>
      <c r="AV493" s="12" t="s">
        <v>138</v>
      </c>
      <c r="AW493" s="12" t="s">
        <v>143</v>
      </c>
      <c r="AX493" s="12" t="s">
        <v>21</v>
      </c>
      <c r="AY493" s="231" t="s">
        <v>132</v>
      </c>
    </row>
    <row r="494" s="1" customFormat="1" ht="16.5" customHeight="1">
      <c r="B494" s="36"/>
      <c r="C494" s="197" t="s">
        <v>635</v>
      </c>
      <c r="D494" s="197" t="s">
        <v>134</v>
      </c>
      <c r="E494" s="198" t="s">
        <v>636</v>
      </c>
      <c r="F494" s="199" t="s">
        <v>637</v>
      </c>
      <c r="G494" s="200" t="s">
        <v>252</v>
      </c>
      <c r="H494" s="201">
        <v>10.75</v>
      </c>
      <c r="I494" s="202"/>
      <c r="J494" s="201">
        <f>ROUND(I494*H494,3)</f>
        <v>0</v>
      </c>
      <c r="K494" s="199" t="s">
        <v>1</v>
      </c>
      <c r="L494" s="41"/>
      <c r="M494" s="203" t="s">
        <v>1</v>
      </c>
      <c r="N494" s="204" t="s">
        <v>48</v>
      </c>
      <c r="O494" s="77"/>
      <c r="P494" s="205">
        <f>O494*H494</f>
        <v>0</v>
      </c>
      <c r="Q494" s="205">
        <v>0.29221000000000003</v>
      </c>
      <c r="R494" s="205">
        <f>Q494*H494</f>
        <v>3.1412575000000005</v>
      </c>
      <c r="S494" s="205">
        <v>0</v>
      </c>
      <c r="T494" s="206">
        <f>S494*H494</f>
        <v>0</v>
      </c>
      <c r="AR494" s="15" t="s">
        <v>138</v>
      </c>
      <c r="AT494" s="15" t="s">
        <v>134</v>
      </c>
      <c r="AU494" s="15" t="s">
        <v>80</v>
      </c>
      <c r="AY494" s="15" t="s">
        <v>132</v>
      </c>
      <c r="BE494" s="207">
        <f>IF(N494="základní",J494,0)</f>
        <v>0</v>
      </c>
      <c r="BF494" s="207">
        <f>IF(N494="snížená",J494,0)</f>
        <v>0</v>
      </c>
      <c r="BG494" s="207">
        <f>IF(N494="zákl. přenesená",J494,0)</f>
        <v>0</v>
      </c>
      <c r="BH494" s="207">
        <f>IF(N494="sníž. přenesená",J494,0)</f>
        <v>0</v>
      </c>
      <c r="BI494" s="207">
        <f>IF(N494="nulová",J494,0)</f>
        <v>0</v>
      </c>
      <c r="BJ494" s="15" t="s">
        <v>139</v>
      </c>
      <c r="BK494" s="208">
        <f>ROUND(I494*H494,3)</f>
        <v>0</v>
      </c>
      <c r="BL494" s="15" t="s">
        <v>138</v>
      </c>
      <c r="BM494" s="15" t="s">
        <v>638</v>
      </c>
    </row>
    <row r="495" s="11" customFormat="1">
      <c r="B495" s="209"/>
      <c r="C495" s="210"/>
      <c r="D495" s="211" t="s">
        <v>141</v>
      </c>
      <c r="E495" s="212" t="s">
        <v>1</v>
      </c>
      <c r="F495" s="213" t="s">
        <v>633</v>
      </c>
      <c r="G495" s="210"/>
      <c r="H495" s="214">
        <v>9.75</v>
      </c>
      <c r="I495" s="215"/>
      <c r="J495" s="210"/>
      <c r="K495" s="210"/>
      <c r="L495" s="216"/>
      <c r="M495" s="217"/>
      <c r="N495" s="218"/>
      <c r="O495" s="218"/>
      <c r="P495" s="218"/>
      <c r="Q495" s="218"/>
      <c r="R495" s="218"/>
      <c r="S495" s="218"/>
      <c r="T495" s="219"/>
      <c r="AT495" s="220" t="s">
        <v>141</v>
      </c>
      <c r="AU495" s="220" t="s">
        <v>80</v>
      </c>
      <c r="AV495" s="11" t="s">
        <v>80</v>
      </c>
      <c r="AW495" s="11" t="s">
        <v>143</v>
      </c>
      <c r="AX495" s="11" t="s">
        <v>74</v>
      </c>
      <c r="AY495" s="220" t="s">
        <v>132</v>
      </c>
    </row>
    <row r="496" s="11" customFormat="1">
      <c r="B496" s="209"/>
      <c r="C496" s="210"/>
      <c r="D496" s="211" t="s">
        <v>141</v>
      </c>
      <c r="E496" s="212" t="s">
        <v>1</v>
      </c>
      <c r="F496" s="213" t="s">
        <v>639</v>
      </c>
      <c r="G496" s="210"/>
      <c r="H496" s="214">
        <v>1</v>
      </c>
      <c r="I496" s="215"/>
      <c r="J496" s="210"/>
      <c r="K496" s="210"/>
      <c r="L496" s="216"/>
      <c r="M496" s="217"/>
      <c r="N496" s="218"/>
      <c r="O496" s="218"/>
      <c r="P496" s="218"/>
      <c r="Q496" s="218"/>
      <c r="R496" s="218"/>
      <c r="S496" s="218"/>
      <c r="T496" s="219"/>
      <c r="AT496" s="220" t="s">
        <v>141</v>
      </c>
      <c r="AU496" s="220" t="s">
        <v>80</v>
      </c>
      <c r="AV496" s="11" t="s">
        <v>80</v>
      </c>
      <c r="AW496" s="11" t="s">
        <v>143</v>
      </c>
      <c r="AX496" s="11" t="s">
        <v>74</v>
      </c>
      <c r="AY496" s="220" t="s">
        <v>132</v>
      </c>
    </row>
    <row r="497" s="12" customFormat="1">
      <c r="B497" s="221"/>
      <c r="C497" s="222"/>
      <c r="D497" s="211" t="s">
        <v>141</v>
      </c>
      <c r="E497" s="223" t="s">
        <v>1</v>
      </c>
      <c r="F497" s="224" t="s">
        <v>146</v>
      </c>
      <c r="G497" s="222"/>
      <c r="H497" s="225">
        <v>10.75</v>
      </c>
      <c r="I497" s="226"/>
      <c r="J497" s="222"/>
      <c r="K497" s="222"/>
      <c r="L497" s="227"/>
      <c r="M497" s="228"/>
      <c r="N497" s="229"/>
      <c r="O497" s="229"/>
      <c r="P497" s="229"/>
      <c r="Q497" s="229"/>
      <c r="R497" s="229"/>
      <c r="S497" s="229"/>
      <c r="T497" s="230"/>
      <c r="AT497" s="231" t="s">
        <v>141</v>
      </c>
      <c r="AU497" s="231" t="s">
        <v>80</v>
      </c>
      <c r="AV497" s="12" t="s">
        <v>138</v>
      </c>
      <c r="AW497" s="12" t="s">
        <v>143</v>
      </c>
      <c r="AX497" s="12" t="s">
        <v>21</v>
      </c>
      <c r="AY497" s="231" t="s">
        <v>132</v>
      </c>
    </row>
    <row r="498" s="1" customFormat="1" ht="16.5" customHeight="1">
      <c r="B498" s="36"/>
      <c r="C498" s="242" t="s">
        <v>640</v>
      </c>
      <c r="D498" s="242" t="s">
        <v>199</v>
      </c>
      <c r="E498" s="243" t="s">
        <v>641</v>
      </c>
      <c r="F498" s="244" t="s">
        <v>642</v>
      </c>
      <c r="G498" s="245" t="s">
        <v>248</v>
      </c>
      <c r="H498" s="246">
        <v>10</v>
      </c>
      <c r="I498" s="247"/>
      <c r="J498" s="246">
        <f>ROUND(I498*H498,3)</f>
        <v>0</v>
      </c>
      <c r="K498" s="244" t="s">
        <v>1</v>
      </c>
      <c r="L498" s="248"/>
      <c r="M498" s="249" t="s">
        <v>1</v>
      </c>
      <c r="N498" s="250" t="s">
        <v>48</v>
      </c>
      <c r="O498" s="77"/>
      <c r="P498" s="205">
        <f>O498*H498</f>
        <v>0</v>
      </c>
      <c r="Q498" s="205">
        <v>0.0166</v>
      </c>
      <c r="R498" s="205">
        <f>Q498*H498</f>
        <v>0.16600000000000001</v>
      </c>
      <c r="S498" s="205">
        <v>0</v>
      </c>
      <c r="T498" s="206">
        <f>S498*H498</f>
        <v>0</v>
      </c>
      <c r="AR498" s="15" t="s">
        <v>179</v>
      </c>
      <c r="AT498" s="15" t="s">
        <v>199</v>
      </c>
      <c r="AU498" s="15" t="s">
        <v>80</v>
      </c>
      <c r="AY498" s="15" t="s">
        <v>132</v>
      </c>
      <c r="BE498" s="207">
        <f>IF(N498="základní",J498,0)</f>
        <v>0</v>
      </c>
      <c r="BF498" s="207">
        <f>IF(N498="snížená",J498,0)</f>
        <v>0</v>
      </c>
      <c r="BG498" s="207">
        <f>IF(N498="zákl. přenesená",J498,0)</f>
        <v>0</v>
      </c>
      <c r="BH498" s="207">
        <f>IF(N498="sníž. přenesená",J498,0)</f>
        <v>0</v>
      </c>
      <c r="BI498" s="207">
        <f>IF(N498="nulová",J498,0)</f>
        <v>0</v>
      </c>
      <c r="BJ498" s="15" t="s">
        <v>139</v>
      </c>
      <c r="BK498" s="208">
        <f>ROUND(I498*H498,3)</f>
        <v>0</v>
      </c>
      <c r="BL498" s="15" t="s">
        <v>138</v>
      </c>
      <c r="BM498" s="15" t="s">
        <v>643</v>
      </c>
    </row>
    <row r="499" s="11" customFormat="1">
      <c r="B499" s="209"/>
      <c r="C499" s="210"/>
      <c r="D499" s="211" t="s">
        <v>141</v>
      </c>
      <c r="E499" s="212" t="s">
        <v>1</v>
      </c>
      <c r="F499" s="213" t="s">
        <v>644</v>
      </c>
      <c r="G499" s="210"/>
      <c r="H499" s="214">
        <v>10</v>
      </c>
      <c r="I499" s="215"/>
      <c r="J499" s="210"/>
      <c r="K499" s="210"/>
      <c r="L499" s="216"/>
      <c r="M499" s="217"/>
      <c r="N499" s="218"/>
      <c r="O499" s="218"/>
      <c r="P499" s="218"/>
      <c r="Q499" s="218"/>
      <c r="R499" s="218"/>
      <c r="S499" s="218"/>
      <c r="T499" s="219"/>
      <c r="AT499" s="220" t="s">
        <v>141</v>
      </c>
      <c r="AU499" s="220" t="s">
        <v>80</v>
      </c>
      <c r="AV499" s="11" t="s">
        <v>80</v>
      </c>
      <c r="AW499" s="11" t="s">
        <v>143</v>
      </c>
      <c r="AX499" s="11" t="s">
        <v>74</v>
      </c>
      <c r="AY499" s="220" t="s">
        <v>132</v>
      </c>
    </row>
    <row r="500" s="12" customFormat="1">
      <c r="B500" s="221"/>
      <c r="C500" s="222"/>
      <c r="D500" s="211" t="s">
        <v>141</v>
      </c>
      <c r="E500" s="223" t="s">
        <v>1</v>
      </c>
      <c r="F500" s="224" t="s">
        <v>146</v>
      </c>
      <c r="G500" s="222"/>
      <c r="H500" s="225">
        <v>10</v>
      </c>
      <c r="I500" s="226"/>
      <c r="J500" s="222"/>
      <c r="K500" s="222"/>
      <c r="L500" s="227"/>
      <c r="M500" s="228"/>
      <c r="N500" s="229"/>
      <c r="O500" s="229"/>
      <c r="P500" s="229"/>
      <c r="Q500" s="229"/>
      <c r="R500" s="229"/>
      <c r="S500" s="229"/>
      <c r="T500" s="230"/>
      <c r="AT500" s="231" t="s">
        <v>141</v>
      </c>
      <c r="AU500" s="231" t="s">
        <v>80</v>
      </c>
      <c r="AV500" s="12" t="s">
        <v>138</v>
      </c>
      <c r="AW500" s="12" t="s">
        <v>143</v>
      </c>
      <c r="AX500" s="12" t="s">
        <v>21</v>
      </c>
      <c r="AY500" s="231" t="s">
        <v>132</v>
      </c>
    </row>
    <row r="501" s="1" customFormat="1" ht="16.5" customHeight="1">
      <c r="B501" s="36"/>
      <c r="C501" s="242" t="s">
        <v>645</v>
      </c>
      <c r="D501" s="242" t="s">
        <v>199</v>
      </c>
      <c r="E501" s="243" t="s">
        <v>646</v>
      </c>
      <c r="F501" s="244" t="s">
        <v>647</v>
      </c>
      <c r="G501" s="245" t="s">
        <v>248</v>
      </c>
      <c r="H501" s="246">
        <v>10</v>
      </c>
      <c r="I501" s="247"/>
      <c r="J501" s="246">
        <f>ROUND(I501*H501,3)</f>
        <v>0</v>
      </c>
      <c r="K501" s="244" t="s">
        <v>1</v>
      </c>
      <c r="L501" s="248"/>
      <c r="M501" s="249" t="s">
        <v>1</v>
      </c>
      <c r="N501" s="250" t="s">
        <v>48</v>
      </c>
      <c r="O501" s="77"/>
      <c r="P501" s="205">
        <f>O501*H501</f>
        <v>0</v>
      </c>
      <c r="Q501" s="205">
        <v>0.0028999999999999998</v>
      </c>
      <c r="R501" s="205">
        <f>Q501*H501</f>
        <v>0.028999999999999998</v>
      </c>
      <c r="S501" s="205">
        <v>0</v>
      </c>
      <c r="T501" s="206">
        <f>S501*H501</f>
        <v>0</v>
      </c>
      <c r="AR501" s="15" t="s">
        <v>179</v>
      </c>
      <c r="AT501" s="15" t="s">
        <v>199</v>
      </c>
      <c r="AU501" s="15" t="s">
        <v>80</v>
      </c>
      <c r="AY501" s="15" t="s">
        <v>132</v>
      </c>
      <c r="BE501" s="207">
        <f>IF(N501="základní",J501,0)</f>
        <v>0</v>
      </c>
      <c r="BF501" s="207">
        <f>IF(N501="snížená",J501,0)</f>
        <v>0</v>
      </c>
      <c r="BG501" s="207">
        <f>IF(N501="zákl. přenesená",J501,0)</f>
        <v>0</v>
      </c>
      <c r="BH501" s="207">
        <f>IF(N501="sníž. přenesená",J501,0)</f>
        <v>0</v>
      </c>
      <c r="BI501" s="207">
        <f>IF(N501="nulová",J501,0)</f>
        <v>0</v>
      </c>
      <c r="BJ501" s="15" t="s">
        <v>139</v>
      </c>
      <c r="BK501" s="208">
        <f>ROUND(I501*H501,3)</f>
        <v>0</v>
      </c>
      <c r="BL501" s="15" t="s">
        <v>138</v>
      </c>
      <c r="BM501" s="15" t="s">
        <v>648</v>
      </c>
    </row>
    <row r="502" s="11" customFormat="1">
      <c r="B502" s="209"/>
      <c r="C502" s="210"/>
      <c r="D502" s="211" t="s">
        <v>141</v>
      </c>
      <c r="E502" s="212" t="s">
        <v>1</v>
      </c>
      <c r="F502" s="213" t="s">
        <v>644</v>
      </c>
      <c r="G502" s="210"/>
      <c r="H502" s="214">
        <v>10</v>
      </c>
      <c r="I502" s="215"/>
      <c r="J502" s="210"/>
      <c r="K502" s="210"/>
      <c r="L502" s="216"/>
      <c r="M502" s="217"/>
      <c r="N502" s="218"/>
      <c r="O502" s="218"/>
      <c r="P502" s="218"/>
      <c r="Q502" s="218"/>
      <c r="R502" s="218"/>
      <c r="S502" s="218"/>
      <c r="T502" s="219"/>
      <c r="AT502" s="220" t="s">
        <v>141</v>
      </c>
      <c r="AU502" s="220" t="s">
        <v>80</v>
      </c>
      <c r="AV502" s="11" t="s">
        <v>80</v>
      </c>
      <c r="AW502" s="11" t="s">
        <v>143</v>
      </c>
      <c r="AX502" s="11" t="s">
        <v>74</v>
      </c>
      <c r="AY502" s="220" t="s">
        <v>132</v>
      </c>
    </row>
    <row r="503" s="12" customFormat="1">
      <c r="B503" s="221"/>
      <c r="C503" s="222"/>
      <c r="D503" s="211" t="s">
        <v>141</v>
      </c>
      <c r="E503" s="223" t="s">
        <v>1</v>
      </c>
      <c r="F503" s="224" t="s">
        <v>146</v>
      </c>
      <c r="G503" s="222"/>
      <c r="H503" s="225">
        <v>10</v>
      </c>
      <c r="I503" s="226"/>
      <c r="J503" s="222"/>
      <c r="K503" s="222"/>
      <c r="L503" s="227"/>
      <c r="M503" s="228"/>
      <c r="N503" s="229"/>
      <c r="O503" s="229"/>
      <c r="P503" s="229"/>
      <c r="Q503" s="229"/>
      <c r="R503" s="229"/>
      <c r="S503" s="229"/>
      <c r="T503" s="230"/>
      <c r="AT503" s="231" t="s">
        <v>141</v>
      </c>
      <c r="AU503" s="231" t="s">
        <v>80</v>
      </c>
      <c r="AV503" s="12" t="s">
        <v>138</v>
      </c>
      <c r="AW503" s="12" t="s">
        <v>143</v>
      </c>
      <c r="AX503" s="12" t="s">
        <v>21</v>
      </c>
      <c r="AY503" s="231" t="s">
        <v>132</v>
      </c>
    </row>
    <row r="504" s="1" customFormat="1" ht="16.5" customHeight="1">
      <c r="B504" s="36"/>
      <c r="C504" s="242" t="s">
        <v>649</v>
      </c>
      <c r="D504" s="242" t="s">
        <v>199</v>
      </c>
      <c r="E504" s="243" t="s">
        <v>650</v>
      </c>
      <c r="F504" s="244" t="s">
        <v>651</v>
      </c>
      <c r="G504" s="245" t="s">
        <v>248</v>
      </c>
      <c r="H504" s="246">
        <v>1</v>
      </c>
      <c r="I504" s="247"/>
      <c r="J504" s="246">
        <f>ROUND(I504*H504,3)</f>
        <v>0</v>
      </c>
      <c r="K504" s="244" t="s">
        <v>1</v>
      </c>
      <c r="L504" s="248"/>
      <c r="M504" s="249" t="s">
        <v>1</v>
      </c>
      <c r="N504" s="250" t="s">
        <v>48</v>
      </c>
      <c r="O504" s="77"/>
      <c r="P504" s="205">
        <f>O504*H504</f>
        <v>0</v>
      </c>
      <c r="Q504" s="205">
        <v>0.015599999999999999</v>
      </c>
      <c r="R504" s="205">
        <f>Q504*H504</f>
        <v>0.015599999999999999</v>
      </c>
      <c r="S504" s="205">
        <v>0</v>
      </c>
      <c r="T504" s="206">
        <f>S504*H504</f>
        <v>0</v>
      </c>
      <c r="AR504" s="15" t="s">
        <v>179</v>
      </c>
      <c r="AT504" s="15" t="s">
        <v>199</v>
      </c>
      <c r="AU504" s="15" t="s">
        <v>80</v>
      </c>
      <c r="AY504" s="15" t="s">
        <v>132</v>
      </c>
      <c r="BE504" s="207">
        <f>IF(N504="základní",J504,0)</f>
        <v>0</v>
      </c>
      <c r="BF504" s="207">
        <f>IF(N504="snížená",J504,0)</f>
        <v>0</v>
      </c>
      <c r="BG504" s="207">
        <f>IF(N504="zákl. přenesená",J504,0)</f>
        <v>0</v>
      </c>
      <c r="BH504" s="207">
        <f>IF(N504="sníž. přenesená",J504,0)</f>
        <v>0</v>
      </c>
      <c r="BI504" s="207">
        <f>IF(N504="nulová",J504,0)</f>
        <v>0</v>
      </c>
      <c r="BJ504" s="15" t="s">
        <v>139</v>
      </c>
      <c r="BK504" s="208">
        <f>ROUND(I504*H504,3)</f>
        <v>0</v>
      </c>
      <c r="BL504" s="15" t="s">
        <v>138</v>
      </c>
      <c r="BM504" s="15" t="s">
        <v>652</v>
      </c>
    </row>
    <row r="505" s="11" customFormat="1">
      <c r="B505" s="209"/>
      <c r="C505" s="210"/>
      <c r="D505" s="211" t="s">
        <v>141</v>
      </c>
      <c r="E505" s="212" t="s">
        <v>1</v>
      </c>
      <c r="F505" s="213" t="s">
        <v>639</v>
      </c>
      <c r="G505" s="210"/>
      <c r="H505" s="214">
        <v>1</v>
      </c>
      <c r="I505" s="215"/>
      <c r="J505" s="210"/>
      <c r="K505" s="210"/>
      <c r="L505" s="216"/>
      <c r="M505" s="217"/>
      <c r="N505" s="218"/>
      <c r="O505" s="218"/>
      <c r="P505" s="218"/>
      <c r="Q505" s="218"/>
      <c r="R505" s="218"/>
      <c r="S505" s="218"/>
      <c r="T505" s="219"/>
      <c r="AT505" s="220" t="s">
        <v>141</v>
      </c>
      <c r="AU505" s="220" t="s">
        <v>80</v>
      </c>
      <c r="AV505" s="11" t="s">
        <v>80</v>
      </c>
      <c r="AW505" s="11" t="s">
        <v>143</v>
      </c>
      <c r="AX505" s="11" t="s">
        <v>74</v>
      </c>
      <c r="AY505" s="220" t="s">
        <v>132</v>
      </c>
    </row>
    <row r="506" s="12" customFormat="1">
      <c r="B506" s="221"/>
      <c r="C506" s="222"/>
      <c r="D506" s="211" t="s">
        <v>141</v>
      </c>
      <c r="E506" s="223" t="s">
        <v>1</v>
      </c>
      <c r="F506" s="224" t="s">
        <v>146</v>
      </c>
      <c r="G506" s="222"/>
      <c r="H506" s="225">
        <v>1</v>
      </c>
      <c r="I506" s="226"/>
      <c r="J506" s="222"/>
      <c r="K506" s="222"/>
      <c r="L506" s="227"/>
      <c r="M506" s="228"/>
      <c r="N506" s="229"/>
      <c r="O506" s="229"/>
      <c r="P506" s="229"/>
      <c r="Q506" s="229"/>
      <c r="R506" s="229"/>
      <c r="S506" s="229"/>
      <c r="T506" s="230"/>
      <c r="AT506" s="231" t="s">
        <v>141</v>
      </c>
      <c r="AU506" s="231" t="s">
        <v>80</v>
      </c>
      <c r="AV506" s="12" t="s">
        <v>138</v>
      </c>
      <c r="AW506" s="12" t="s">
        <v>143</v>
      </c>
      <c r="AX506" s="12" t="s">
        <v>21</v>
      </c>
      <c r="AY506" s="231" t="s">
        <v>132</v>
      </c>
    </row>
    <row r="507" s="1" customFormat="1" ht="16.5" customHeight="1">
      <c r="B507" s="36"/>
      <c r="C507" s="242" t="s">
        <v>653</v>
      </c>
      <c r="D507" s="242" t="s">
        <v>199</v>
      </c>
      <c r="E507" s="243" t="s">
        <v>654</v>
      </c>
      <c r="F507" s="244" t="s">
        <v>655</v>
      </c>
      <c r="G507" s="245" t="s">
        <v>248</v>
      </c>
      <c r="H507" s="246">
        <v>1</v>
      </c>
      <c r="I507" s="247"/>
      <c r="J507" s="246">
        <f>ROUND(I507*H507,3)</f>
        <v>0</v>
      </c>
      <c r="K507" s="244" t="s">
        <v>1</v>
      </c>
      <c r="L507" s="248"/>
      <c r="M507" s="249" t="s">
        <v>1</v>
      </c>
      <c r="N507" s="250" t="s">
        <v>48</v>
      </c>
      <c r="O507" s="77"/>
      <c r="P507" s="205">
        <f>O507*H507</f>
        <v>0</v>
      </c>
      <c r="Q507" s="205">
        <v>0.0032499999999999999</v>
      </c>
      <c r="R507" s="205">
        <f>Q507*H507</f>
        <v>0.0032499999999999999</v>
      </c>
      <c r="S507" s="205">
        <v>0</v>
      </c>
      <c r="T507" s="206">
        <f>S507*H507</f>
        <v>0</v>
      </c>
      <c r="AR507" s="15" t="s">
        <v>179</v>
      </c>
      <c r="AT507" s="15" t="s">
        <v>199</v>
      </c>
      <c r="AU507" s="15" t="s">
        <v>80</v>
      </c>
      <c r="AY507" s="15" t="s">
        <v>132</v>
      </c>
      <c r="BE507" s="207">
        <f>IF(N507="základní",J507,0)</f>
        <v>0</v>
      </c>
      <c r="BF507" s="207">
        <f>IF(N507="snížená",J507,0)</f>
        <v>0</v>
      </c>
      <c r="BG507" s="207">
        <f>IF(N507="zákl. přenesená",J507,0)</f>
        <v>0</v>
      </c>
      <c r="BH507" s="207">
        <f>IF(N507="sníž. přenesená",J507,0)</f>
        <v>0</v>
      </c>
      <c r="BI507" s="207">
        <f>IF(N507="nulová",J507,0)</f>
        <v>0</v>
      </c>
      <c r="BJ507" s="15" t="s">
        <v>139</v>
      </c>
      <c r="BK507" s="208">
        <f>ROUND(I507*H507,3)</f>
        <v>0</v>
      </c>
      <c r="BL507" s="15" t="s">
        <v>138</v>
      </c>
      <c r="BM507" s="15" t="s">
        <v>656</v>
      </c>
    </row>
    <row r="508" s="11" customFormat="1">
      <c r="B508" s="209"/>
      <c r="C508" s="210"/>
      <c r="D508" s="211" t="s">
        <v>141</v>
      </c>
      <c r="E508" s="212" t="s">
        <v>1</v>
      </c>
      <c r="F508" s="213" t="s">
        <v>639</v>
      </c>
      <c r="G508" s="210"/>
      <c r="H508" s="214">
        <v>1</v>
      </c>
      <c r="I508" s="215"/>
      <c r="J508" s="210"/>
      <c r="K508" s="210"/>
      <c r="L508" s="216"/>
      <c r="M508" s="217"/>
      <c r="N508" s="218"/>
      <c r="O508" s="218"/>
      <c r="P508" s="218"/>
      <c r="Q508" s="218"/>
      <c r="R508" s="218"/>
      <c r="S508" s="218"/>
      <c r="T508" s="219"/>
      <c r="AT508" s="220" t="s">
        <v>141</v>
      </c>
      <c r="AU508" s="220" t="s">
        <v>80</v>
      </c>
      <c r="AV508" s="11" t="s">
        <v>80</v>
      </c>
      <c r="AW508" s="11" t="s">
        <v>143</v>
      </c>
      <c r="AX508" s="11" t="s">
        <v>74</v>
      </c>
      <c r="AY508" s="220" t="s">
        <v>132</v>
      </c>
    </row>
    <row r="509" s="12" customFormat="1">
      <c r="B509" s="221"/>
      <c r="C509" s="222"/>
      <c r="D509" s="211" t="s">
        <v>141</v>
      </c>
      <c r="E509" s="223" t="s">
        <v>1</v>
      </c>
      <c r="F509" s="224" t="s">
        <v>146</v>
      </c>
      <c r="G509" s="222"/>
      <c r="H509" s="225">
        <v>1</v>
      </c>
      <c r="I509" s="226"/>
      <c r="J509" s="222"/>
      <c r="K509" s="222"/>
      <c r="L509" s="227"/>
      <c r="M509" s="228"/>
      <c r="N509" s="229"/>
      <c r="O509" s="229"/>
      <c r="P509" s="229"/>
      <c r="Q509" s="229"/>
      <c r="R509" s="229"/>
      <c r="S509" s="229"/>
      <c r="T509" s="230"/>
      <c r="AT509" s="231" t="s">
        <v>141</v>
      </c>
      <c r="AU509" s="231" t="s">
        <v>80</v>
      </c>
      <c r="AV509" s="12" t="s">
        <v>138</v>
      </c>
      <c r="AW509" s="12" t="s">
        <v>143</v>
      </c>
      <c r="AX509" s="12" t="s">
        <v>21</v>
      </c>
      <c r="AY509" s="231" t="s">
        <v>132</v>
      </c>
    </row>
    <row r="510" s="1" customFormat="1" ht="16.5" customHeight="1">
      <c r="B510" s="36"/>
      <c r="C510" s="197" t="s">
        <v>657</v>
      </c>
      <c r="D510" s="197" t="s">
        <v>134</v>
      </c>
      <c r="E510" s="198" t="s">
        <v>658</v>
      </c>
      <c r="F510" s="199" t="s">
        <v>659</v>
      </c>
      <c r="G510" s="200" t="s">
        <v>137</v>
      </c>
      <c r="H510" s="201">
        <v>2489.9349999999999</v>
      </c>
      <c r="I510" s="202"/>
      <c r="J510" s="201">
        <f>ROUND(I510*H510,3)</f>
        <v>0</v>
      </c>
      <c r="K510" s="199" t="s">
        <v>1</v>
      </c>
      <c r="L510" s="41"/>
      <c r="M510" s="203" t="s">
        <v>1</v>
      </c>
      <c r="N510" s="204" t="s">
        <v>48</v>
      </c>
      <c r="O510" s="77"/>
      <c r="P510" s="205">
        <f>O510*H510</f>
        <v>0</v>
      </c>
      <c r="Q510" s="205">
        <v>0</v>
      </c>
      <c r="R510" s="205">
        <f>Q510*H510</f>
        <v>0</v>
      </c>
      <c r="S510" s="205">
        <v>0</v>
      </c>
      <c r="T510" s="206">
        <f>S510*H510</f>
        <v>0</v>
      </c>
      <c r="AR510" s="15" t="s">
        <v>138</v>
      </c>
      <c r="AT510" s="15" t="s">
        <v>134</v>
      </c>
      <c r="AU510" s="15" t="s">
        <v>80</v>
      </c>
      <c r="AY510" s="15" t="s">
        <v>132</v>
      </c>
      <c r="BE510" s="207">
        <f>IF(N510="základní",J510,0)</f>
        <v>0</v>
      </c>
      <c r="BF510" s="207">
        <f>IF(N510="snížená",J510,0)</f>
        <v>0</v>
      </c>
      <c r="BG510" s="207">
        <f>IF(N510="zákl. přenesená",J510,0)</f>
        <v>0</v>
      </c>
      <c r="BH510" s="207">
        <f>IF(N510="sníž. přenesená",J510,0)</f>
        <v>0</v>
      </c>
      <c r="BI510" s="207">
        <f>IF(N510="nulová",J510,0)</f>
        <v>0</v>
      </c>
      <c r="BJ510" s="15" t="s">
        <v>139</v>
      </c>
      <c r="BK510" s="208">
        <f>ROUND(I510*H510,3)</f>
        <v>0</v>
      </c>
      <c r="BL510" s="15" t="s">
        <v>138</v>
      </c>
      <c r="BM510" s="15" t="s">
        <v>660</v>
      </c>
    </row>
    <row r="511" s="11" customFormat="1">
      <c r="B511" s="209"/>
      <c r="C511" s="210"/>
      <c r="D511" s="211" t="s">
        <v>141</v>
      </c>
      <c r="E511" s="212" t="s">
        <v>1</v>
      </c>
      <c r="F511" s="213" t="s">
        <v>661</v>
      </c>
      <c r="G511" s="210"/>
      <c r="H511" s="214">
        <v>1035</v>
      </c>
      <c r="I511" s="215"/>
      <c r="J511" s="210"/>
      <c r="K511" s="210"/>
      <c r="L511" s="216"/>
      <c r="M511" s="217"/>
      <c r="N511" s="218"/>
      <c r="O511" s="218"/>
      <c r="P511" s="218"/>
      <c r="Q511" s="218"/>
      <c r="R511" s="218"/>
      <c r="S511" s="218"/>
      <c r="T511" s="219"/>
      <c r="AT511" s="220" t="s">
        <v>141</v>
      </c>
      <c r="AU511" s="220" t="s">
        <v>80</v>
      </c>
      <c r="AV511" s="11" t="s">
        <v>80</v>
      </c>
      <c r="AW511" s="11" t="s">
        <v>143</v>
      </c>
      <c r="AX511" s="11" t="s">
        <v>74</v>
      </c>
      <c r="AY511" s="220" t="s">
        <v>132</v>
      </c>
    </row>
    <row r="512" s="11" customFormat="1">
      <c r="B512" s="209"/>
      <c r="C512" s="210"/>
      <c r="D512" s="211" t="s">
        <v>141</v>
      </c>
      <c r="E512" s="212" t="s">
        <v>1</v>
      </c>
      <c r="F512" s="213" t="s">
        <v>662</v>
      </c>
      <c r="G512" s="210"/>
      <c r="H512" s="214">
        <v>1113.6225</v>
      </c>
      <c r="I512" s="215"/>
      <c r="J512" s="210"/>
      <c r="K512" s="210"/>
      <c r="L512" s="216"/>
      <c r="M512" s="217"/>
      <c r="N512" s="218"/>
      <c r="O512" s="218"/>
      <c r="P512" s="218"/>
      <c r="Q512" s="218"/>
      <c r="R512" s="218"/>
      <c r="S512" s="218"/>
      <c r="T512" s="219"/>
      <c r="AT512" s="220" t="s">
        <v>141</v>
      </c>
      <c r="AU512" s="220" t="s">
        <v>80</v>
      </c>
      <c r="AV512" s="11" t="s">
        <v>80</v>
      </c>
      <c r="AW512" s="11" t="s">
        <v>143</v>
      </c>
      <c r="AX512" s="11" t="s">
        <v>74</v>
      </c>
      <c r="AY512" s="220" t="s">
        <v>132</v>
      </c>
    </row>
    <row r="513" s="11" customFormat="1">
      <c r="B513" s="209"/>
      <c r="C513" s="210"/>
      <c r="D513" s="211" t="s">
        <v>141</v>
      </c>
      <c r="E513" s="212" t="s">
        <v>1</v>
      </c>
      <c r="F513" s="213" t="s">
        <v>663</v>
      </c>
      <c r="G513" s="210"/>
      <c r="H513" s="214">
        <v>155.875</v>
      </c>
      <c r="I513" s="215"/>
      <c r="J513" s="210"/>
      <c r="K513" s="210"/>
      <c r="L513" s="216"/>
      <c r="M513" s="217"/>
      <c r="N513" s="218"/>
      <c r="O513" s="218"/>
      <c r="P513" s="218"/>
      <c r="Q513" s="218"/>
      <c r="R513" s="218"/>
      <c r="S513" s="218"/>
      <c r="T513" s="219"/>
      <c r="AT513" s="220" t="s">
        <v>141</v>
      </c>
      <c r="AU513" s="220" t="s">
        <v>80</v>
      </c>
      <c r="AV513" s="11" t="s">
        <v>80</v>
      </c>
      <c r="AW513" s="11" t="s">
        <v>143</v>
      </c>
      <c r="AX513" s="11" t="s">
        <v>74</v>
      </c>
      <c r="AY513" s="220" t="s">
        <v>132</v>
      </c>
    </row>
    <row r="514" s="11" customFormat="1">
      <c r="B514" s="209"/>
      <c r="C514" s="210"/>
      <c r="D514" s="211" t="s">
        <v>141</v>
      </c>
      <c r="E514" s="212" t="s">
        <v>1</v>
      </c>
      <c r="F514" s="213" t="s">
        <v>664</v>
      </c>
      <c r="G514" s="210"/>
      <c r="H514" s="214">
        <v>185.4375</v>
      </c>
      <c r="I514" s="215"/>
      <c r="J514" s="210"/>
      <c r="K514" s="210"/>
      <c r="L514" s="216"/>
      <c r="M514" s="217"/>
      <c r="N514" s="218"/>
      <c r="O514" s="218"/>
      <c r="P514" s="218"/>
      <c r="Q514" s="218"/>
      <c r="R514" s="218"/>
      <c r="S514" s="218"/>
      <c r="T514" s="219"/>
      <c r="AT514" s="220" t="s">
        <v>141</v>
      </c>
      <c r="AU514" s="220" t="s">
        <v>80</v>
      </c>
      <c r="AV514" s="11" t="s">
        <v>80</v>
      </c>
      <c r="AW514" s="11" t="s">
        <v>143</v>
      </c>
      <c r="AX514" s="11" t="s">
        <v>74</v>
      </c>
      <c r="AY514" s="220" t="s">
        <v>132</v>
      </c>
    </row>
    <row r="515" s="12" customFormat="1">
      <c r="B515" s="221"/>
      <c r="C515" s="222"/>
      <c r="D515" s="211" t="s">
        <v>141</v>
      </c>
      <c r="E515" s="223" t="s">
        <v>1</v>
      </c>
      <c r="F515" s="224" t="s">
        <v>146</v>
      </c>
      <c r="G515" s="222"/>
      <c r="H515" s="225">
        <v>2489.9349999999999</v>
      </c>
      <c r="I515" s="226"/>
      <c r="J515" s="222"/>
      <c r="K515" s="222"/>
      <c r="L515" s="227"/>
      <c r="M515" s="228"/>
      <c r="N515" s="229"/>
      <c r="O515" s="229"/>
      <c r="P515" s="229"/>
      <c r="Q515" s="229"/>
      <c r="R515" s="229"/>
      <c r="S515" s="229"/>
      <c r="T515" s="230"/>
      <c r="AT515" s="231" t="s">
        <v>141</v>
      </c>
      <c r="AU515" s="231" t="s">
        <v>80</v>
      </c>
      <c r="AV515" s="12" t="s">
        <v>138</v>
      </c>
      <c r="AW515" s="12" t="s">
        <v>143</v>
      </c>
      <c r="AX515" s="12" t="s">
        <v>21</v>
      </c>
      <c r="AY515" s="231" t="s">
        <v>132</v>
      </c>
    </row>
    <row r="516" s="1" customFormat="1" ht="16.5" customHeight="1">
      <c r="B516" s="36"/>
      <c r="C516" s="197" t="s">
        <v>665</v>
      </c>
      <c r="D516" s="197" t="s">
        <v>134</v>
      </c>
      <c r="E516" s="198" t="s">
        <v>666</v>
      </c>
      <c r="F516" s="199" t="s">
        <v>667</v>
      </c>
      <c r="G516" s="200" t="s">
        <v>137</v>
      </c>
      <c r="H516" s="201">
        <v>303772.07000000001</v>
      </c>
      <c r="I516" s="202"/>
      <c r="J516" s="201">
        <f>ROUND(I516*H516,3)</f>
        <v>0</v>
      </c>
      <c r="K516" s="199" t="s">
        <v>1</v>
      </c>
      <c r="L516" s="41"/>
      <c r="M516" s="203" t="s">
        <v>1</v>
      </c>
      <c r="N516" s="204" t="s">
        <v>48</v>
      </c>
      <c r="O516" s="77"/>
      <c r="P516" s="205">
        <f>O516*H516</f>
        <v>0</v>
      </c>
      <c r="Q516" s="205">
        <v>0</v>
      </c>
      <c r="R516" s="205">
        <f>Q516*H516</f>
        <v>0</v>
      </c>
      <c r="S516" s="205">
        <v>0</v>
      </c>
      <c r="T516" s="206">
        <f>S516*H516</f>
        <v>0</v>
      </c>
      <c r="AR516" s="15" t="s">
        <v>138</v>
      </c>
      <c r="AT516" s="15" t="s">
        <v>134</v>
      </c>
      <c r="AU516" s="15" t="s">
        <v>80</v>
      </c>
      <c r="AY516" s="15" t="s">
        <v>132</v>
      </c>
      <c r="BE516" s="207">
        <f>IF(N516="základní",J516,0)</f>
        <v>0</v>
      </c>
      <c r="BF516" s="207">
        <f>IF(N516="snížená",J516,0)</f>
        <v>0</v>
      </c>
      <c r="BG516" s="207">
        <f>IF(N516="zákl. přenesená",J516,0)</f>
        <v>0</v>
      </c>
      <c r="BH516" s="207">
        <f>IF(N516="sníž. přenesená",J516,0)</f>
        <v>0</v>
      </c>
      <c r="BI516" s="207">
        <f>IF(N516="nulová",J516,0)</f>
        <v>0</v>
      </c>
      <c r="BJ516" s="15" t="s">
        <v>139</v>
      </c>
      <c r="BK516" s="208">
        <f>ROUND(I516*H516,3)</f>
        <v>0</v>
      </c>
      <c r="BL516" s="15" t="s">
        <v>138</v>
      </c>
      <c r="BM516" s="15" t="s">
        <v>668</v>
      </c>
    </row>
    <row r="517" s="11" customFormat="1">
      <c r="B517" s="209"/>
      <c r="C517" s="210"/>
      <c r="D517" s="211" t="s">
        <v>141</v>
      </c>
      <c r="E517" s="212" t="s">
        <v>1</v>
      </c>
      <c r="F517" s="213" t="s">
        <v>669</v>
      </c>
      <c r="G517" s="210"/>
      <c r="H517" s="214">
        <v>303772.07000000001</v>
      </c>
      <c r="I517" s="215"/>
      <c r="J517" s="210"/>
      <c r="K517" s="210"/>
      <c r="L517" s="216"/>
      <c r="M517" s="217"/>
      <c r="N517" s="218"/>
      <c r="O517" s="218"/>
      <c r="P517" s="218"/>
      <c r="Q517" s="218"/>
      <c r="R517" s="218"/>
      <c r="S517" s="218"/>
      <c r="T517" s="219"/>
      <c r="AT517" s="220" t="s">
        <v>141</v>
      </c>
      <c r="AU517" s="220" t="s">
        <v>80</v>
      </c>
      <c r="AV517" s="11" t="s">
        <v>80</v>
      </c>
      <c r="AW517" s="11" t="s">
        <v>143</v>
      </c>
      <c r="AX517" s="11" t="s">
        <v>74</v>
      </c>
      <c r="AY517" s="220" t="s">
        <v>132</v>
      </c>
    </row>
    <row r="518" s="12" customFormat="1">
      <c r="B518" s="221"/>
      <c r="C518" s="222"/>
      <c r="D518" s="211" t="s">
        <v>141</v>
      </c>
      <c r="E518" s="223" t="s">
        <v>1</v>
      </c>
      <c r="F518" s="224" t="s">
        <v>146</v>
      </c>
      <c r="G518" s="222"/>
      <c r="H518" s="225">
        <v>303772.07000000001</v>
      </c>
      <c r="I518" s="226"/>
      <c r="J518" s="222"/>
      <c r="K518" s="222"/>
      <c r="L518" s="227"/>
      <c r="M518" s="228"/>
      <c r="N518" s="229"/>
      <c r="O518" s="229"/>
      <c r="P518" s="229"/>
      <c r="Q518" s="229"/>
      <c r="R518" s="229"/>
      <c r="S518" s="229"/>
      <c r="T518" s="230"/>
      <c r="AT518" s="231" t="s">
        <v>141</v>
      </c>
      <c r="AU518" s="231" t="s">
        <v>80</v>
      </c>
      <c r="AV518" s="12" t="s">
        <v>138</v>
      </c>
      <c r="AW518" s="12" t="s">
        <v>143</v>
      </c>
      <c r="AX518" s="12" t="s">
        <v>21</v>
      </c>
      <c r="AY518" s="231" t="s">
        <v>132</v>
      </c>
    </row>
    <row r="519" s="1" customFormat="1" ht="16.5" customHeight="1">
      <c r="B519" s="36"/>
      <c r="C519" s="197" t="s">
        <v>670</v>
      </c>
      <c r="D519" s="197" t="s">
        <v>134</v>
      </c>
      <c r="E519" s="198" t="s">
        <v>671</v>
      </c>
      <c r="F519" s="199" t="s">
        <v>672</v>
      </c>
      <c r="G519" s="200" t="s">
        <v>137</v>
      </c>
      <c r="H519" s="201">
        <v>2489.9349999999999</v>
      </c>
      <c r="I519" s="202"/>
      <c r="J519" s="201">
        <f>ROUND(I519*H519,3)</f>
        <v>0</v>
      </c>
      <c r="K519" s="199" t="s">
        <v>1</v>
      </c>
      <c r="L519" s="41"/>
      <c r="M519" s="203" t="s">
        <v>1</v>
      </c>
      <c r="N519" s="204" t="s">
        <v>48</v>
      </c>
      <c r="O519" s="77"/>
      <c r="P519" s="205">
        <f>O519*H519</f>
        <v>0</v>
      </c>
      <c r="Q519" s="205">
        <v>0</v>
      </c>
      <c r="R519" s="205">
        <f>Q519*H519</f>
        <v>0</v>
      </c>
      <c r="S519" s="205">
        <v>0</v>
      </c>
      <c r="T519" s="206">
        <f>S519*H519</f>
        <v>0</v>
      </c>
      <c r="AR519" s="15" t="s">
        <v>138</v>
      </c>
      <c r="AT519" s="15" t="s">
        <v>134</v>
      </c>
      <c r="AU519" s="15" t="s">
        <v>80</v>
      </c>
      <c r="AY519" s="15" t="s">
        <v>132</v>
      </c>
      <c r="BE519" s="207">
        <f>IF(N519="základní",J519,0)</f>
        <v>0</v>
      </c>
      <c r="BF519" s="207">
        <f>IF(N519="snížená",J519,0)</f>
        <v>0</v>
      </c>
      <c r="BG519" s="207">
        <f>IF(N519="zákl. přenesená",J519,0)</f>
        <v>0</v>
      </c>
      <c r="BH519" s="207">
        <f>IF(N519="sníž. přenesená",J519,0)</f>
        <v>0</v>
      </c>
      <c r="BI519" s="207">
        <f>IF(N519="nulová",J519,0)</f>
        <v>0</v>
      </c>
      <c r="BJ519" s="15" t="s">
        <v>139</v>
      </c>
      <c r="BK519" s="208">
        <f>ROUND(I519*H519,3)</f>
        <v>0</v>
      </c>
      <c r="BL519" s="15" t="s">
        <v>138</v>
      </c>
      <c r="BM519" s="15" t="s">
        <v>673</v>
      </c>
    </row>
    <row r="520" s="11" customFormat="1">
      <c r="B520" s="209"/>
      <c r="C520" s="210"/>
      <c r="D520" s="211" t="s">
        <v>141</v>
      </c>
      <c r="E520" s="212" t="s">
        <v>1</v>
      </c>
      <c r="F520" s="213" t="s">
        <v>661</v>
      </c>
      <c r="G520" s="210"/>
      <c r="H520" s="214">
        <v>1035</v>
      </c>
      <c r="I520" s="215"/>
      <c r="J520" s="210"/>
      <c r="K520" s="210"/>
      <c r="L520" s="216"/>
      <c r="M520" s="217"/>
      <c r="N520" s="218"/>
      <c r="O520" s="218"/>
      <c r="P520" s="218"/>
      <c r="Q520" s="218"/>
      <c r="R520" s="218"/>
      <c r="S520" s="218"/>
      <c r="T520" s="219"/>
      <c r="AT520" s="220" t="s">
        <v>141</v>
      </c>
      <c r="AU520" s="220" t="s">
        <v>80</v>
      </c>
      <c r="AV520" s="11" t="s">
        <v>80</v>
      </c>
      <c r="AW520" s="11" t="s">
        <v>143</v>
      </c>
      <c r="AX520" s="11" t="s">
        <v>74</v>
      </c>
      <c r="AY520" s="220" t="s">
        <v>132</v>
      </c>
    </row>
    <row r="521" s="11" customFormat="1">
      <c r="B521" s="209"/>
      <c r="C521" s="210"/>
      <c r="D521" s="211" t="s">
        <v>141</v>
      </c>
      <c r="E521" s="212" t="s">
        <v>1</v>
      </c>
      <c r="F521" s="213" t="s">
        <v>662</v>
      </c>
      <c r="G521" s="210"/>
      <c r="H521" s="214">
        <v>1113.6225</v>
      </c>
      <c r="I521" s="215"/>
      <c r="J521" s="210"/>
      <c r="K521" s="210"/>
      <c r="L521" s="216"/>
      <c r="M521" s="217"/>
      <c r="N521" s="218"/>
      <c r="O521" s="218"/>
      <c r="P521" s="218"/>
      <c r="Q521" s="218"/>
      <c r="R521" s="218"/>
      <c r="S521" s="218"/>
      <c r="T521" s="219"/>
      <c r="AT521" s="220" t="s">
        <v>141</v>
      </c>
      <c r="AU521" s="220" t="s">
        <v>80</v>
      </c>
      <c r="AV521" s="11" t="s">
        <v>80</v>
      </c>
      <c r="AW521" s="11" t="s">
        <v>143</v>
      </c>
      <c r="AX521" s="11" t="s">
        <v>74</v>
      </c>
      <c r="AY521" s="220" t="s">
        <v>132</v>
      </c>
    </row>
    <row r="522" s="11" customFormat="1">
      <c r="B522" s="209"/>
      <c r="C522" s="210"/>
      <c r="D522" s="211" t="s">
        <v>141</v>
      </c>
      <c r="E522" s="212" t="s">
        <v>1</v>
      </c>
      <c r="F522" s="213" t="s">
        <v>663</v>
      </c>
      <c r="G522" s="210"/>
      <c r="H522" s="214">
        <v>155.875</v>
      </c>
      <c r="I522" s="215"/>
      <c r="J522" s="210"/>
      <c r="K522" s="210"/>
      <c r="L522" s="216"/>
      <c r="M522" s="217"/>
      <c r="N522" s="218"/>
      <c r="O522" s="218"/>
      <c r="P522" s="218"/>
      <c r="Q522" s="218"/>
      <c r="R522" s="218"/>
      <c r="S522" s="218"/>
      <c r="T522" s="219"/>
      <c r="AT522" s="220" t="s">
        <v>141</v>
      </c>
      <c r="AU522" s="220" t="s">
        <v>80</v>
      </c>
      <c r="AV522" s="11" t="s">
        <v>80</v>
      </c>
      <c r="AW522" s="11" t="s">
        <v>143</v>
      </c>
      <c r="AX522" s="11" t="s">
        <v>74</v>
      </c>
      <c r="AY522" s="220" t="s">
        <v>132</v>
      </c>
    </row>
    <row r="523" s="11" customFormat="1">
      <c r="B523" s="209"/>
      <c r="C523" s="210"/>
      <c r="D523" s="211" t="s">
        <v>141</v>
      </c>
      <c r="E523" s="212" t="s">
        <v>1</v>
      </c>
      <c r="F523" s="213" t="s">
        <v>664</v>
      </c>
      <c r="G523" s="210"/>
      <c r="H523" s="214">
        <v>185.4375</v>
      </c>
      <c r="I523" s="215"/>
      <c r="J523" s="210"/>
      <c r="K523" s="210"/>
      <c r="L523" s="216"/>
      <c r="M523" s="217"/>
      <c r="N523" s="218"/>
      <c r="O523" s="218"/>
      <c r="P523" s="218"/>
      <c r="Q523" s="218"/>
      <c r="R523" s="218"/>
      <c r="S523" s="218"/>
      <c r="T523" s="219"/>
      <c r="AT523" s="220" t="s">
        <v>141</v>
      </c>
      <c r="AU523" s="220" t="s">
        <v>80</v>
      </c>
      <c r="AV523" s="11" t="s">
        <v>80</v>
      </c>
      <c r="AW523" s="11" t="s">
        <v>143</v>
      </c>
      <c r="AX523" s="11" t="s">
        <v>74</v>
      </c>
      <c r="AY523" s="220" t="s">
        <v>132</v>
      </c>
    </row>
    <row r="524" s="12" customFormat="1">
      <c r="B524" s="221"/>
      <c r="C524" s="222"/>
      <c r="D524" s="211" t="s">
        <v>141</v>
      </c>
      <c r="E524" s="223" t="s">
        <v>1</v>
      </c>
      <c r="F524" s="224" t="s">
        <v>146</v>
      </c>
      <c r="G524" s="222"/>
      <c r="H524" s="225">
        <v>2489.9349999999999</v>
      </c>
      <c r="I524" s="226"/>
      <c r="J524" s="222"/>
      <c r="K524" s="222"/>
      <c r="L524" s="227"/>
      <c r="M524" s="228"/>
      <c r="N524" s="229"/>
      <c r="O524" s="229"/>
      <c r="P524" s="229"/>
      <c r="Q524" s="229"/>
      <c r="R524" s="229"/>
      <c r="S524" s="229"/>
      <c r="T524" s="230"/>
      <c r="AT524" s="231" t="s">
        <v>141</v>
      </c>
      <c r="AU524" s="231" t="s">
        <v>80</v>
      </c>
      <c r="AV524" s="12" t="s">
        <v>138</v>
      </c>
      <c r="AW524" s="12" t="s">
        <v>143</v>
      </c>
      <c r="AX524" s="12" t="s">
        <v>21</v>
      </c>
      <c r="AY524" s="231" t="s">
        <v>132</v>
      </c>
    </row>
    <row r="525" s="1" customFormat="1" ht="16.5" customHeight="1">
      <c r="B525" s="36"/>
      <c r="C525" s="197" t="s">
        <v>674</v>
      </c>
      <c r="D525" s="197" t="s">
        <v>134</v>
      </c>
      <c r="E525" s="198" t="s">
        <v>675</v>
      </c>
      <c r="F525" s="199" t="s">
        <v>676</v>
      </c>
      <c r="G525" s="200" t="s">
        <v>157</v>
      </c>
      <c r="H525" s="201">
        <v>126</v>
      </c>
      <c r="I525" s="202"/>
      <c r="J525" s="201">
        <f>ROUND(I525*H525,3)</f>
        <v>0</v>
      </c>
      <c r="K525" s="199" t="s">
        <v>1</v>
      </c>
      <c r="L525" s="41"/>
      <c r="M525" s="203" t="s">
        <v>1</v>
      </c>
      <c r="N525" s="204" t="s">
        <v>48</v>
      </c>
      <c r="O525" s="77"/>
      <c r="P525" s="205">
        <f>O525*H525</f>
        <v>0</v>
      </c>
      <c r="Q525" s="205">
        <v>0</v>
      </c>
      <c r="R525" s="205">
        <f>Q525*H525</f>
        <v>0</v>
      </c>
      <c r="S525" s="205">
        <v>0</v>
      </c>
      <c r="T525" s="206">
        <f>S525*H525</f>
        <v>0</v>
      </c>
      <c r="AR525" s="15" t="s">
        <v>138</v>
      </c>
      <c r="AT525" s="15" t="s">
        <v>134</v>
      </c>
      <c r="AU525" s="15" t="s">
        <v>80</v>
      </c>
      <c r="AY525" s="15" t="s">
        <v>132</v>
      </c>
      <c r="BE525" s="207">
        <f>IF(N525="základní",J525,0)</f>
        <v>0</v>
      </c>
      <c r="BF525" s="207">
        <f>IF(N525="snížená",J525,0)</f>
        <v>0</v>
      </c>
      <c r="BG525" s="207">
        <f>IF(N525="zákl. přenesená",J525,0)</f>
        <v>0</v>
      </c>
      <c r="BH525" s="207">
        <f>IF(N525="sníž. přenesená",J525,0)</f>
        <v>0</v>
      </c>
      <c r="BI525" s="207">
        <f>IF(N525="nulová",J525,0)</f>
        <v>0</v>
      </c>
      <c r="BJ525" s="15" t="s">
        <v>139</v>
      </c>
      <c r="BK525" s="208">
        <f>ROUND(I525*H525,3)</f>
        <v>0</v>
      </c>
      <c r="BL525" s="15" t="s">
        <v>138</v>
      </c>
      <c r="BM525" s="15" t="s">
        <v>677</v>
      </c>
    </row>
    <row r="526" s="11" customFormat="1">
      <c r="B526" s="209"/>
      <c r="C526" s="210"/>
      <c r="D526" s="211" t="s">
        <v>141</v>
      </c>
      <c r="E526" s="212" t="s">
        <v>1</v>
      </c>
      <c r="F526" s="213" t="s">
        <v>678</v>
      </c>
      <c r="G526" s="210"/>
      <c r="H526" s="214">
        <v>126</v>
      </c>
      <c r="I526" s="215"/>
      <c r="J526" s="210"/>
      <c r="K526" s="210"/>
      <c r="L526" s="216"/>
      <c r="M526" s="217"/>
      <c r="N526" s="218"/>
      <c r="O526" s="218"/>
      <c r="P526" s="218"/>
      <c r="Q526" s="218"/>
      <c r="R526" s="218"/>
      <c r="S526" s="218"/>
      <c r="T526" s="219"/>
      <c r="AT526" s="220" t="s">
        <v>141</v>
      </c>
      <c r="AU526" s="220" t="s">
        <v>80</v>
      </c>
      <c r="AV526" s="11" t="s">
        <v>80</v>
      </c>
      <c r="AW526" s="11" t="s">
        <v>143</v>
      </c>
      <c r="AX526" s="11" t="s">
        <v>74</v>
      </c>
      <c r="AY526" s="220" t="s">
        <v>132</v>
      </c>
    </row>
    <row r="527" s="12" customFormat="1">
      <c r="B527" s="221"/>
      <c r="C527" s="222"/>
      <c r="D527" s="211" t="s">
        <v>141</v>
      </c>
      <c r="E527" s="223" t="s">
        <v>1</v>
      </c>
      <c r="F527" s="224" t="s">
        <v>146</v>
      </c>
      <c r="G527" s="222"/>
      <c r="H527" s="225">
        <v>126</v>
      </c>
      <c r="I527" s="226"/>
      <c r="J527" s="222"/>
      <c r="K527" s="222"/>
      <c r="L527" s="227"/>
      <c r="M527" s="228"/>
      <c r="N527" s="229"/>
      <c r="O527" s="229"/>
      <c r="P527" s="229"/>
      <c r="Q527" s="229"/>
      <c r="R527" s="229"/>
      <c r="S527" s="229"/>
      <c r="T527" s="230"/>
      <c r="AT527" s="231" t="s">
        <v>141</v>
      </c>
      <c r="AU527" s="231" t="s">
        <v>80</v>
      </c>
      <c r="AV527" s="12" t="s">
        <v>138</v>
      </c>
      <c r="AW527" s="12" t="s">
        <v>143</v>
      </c>
      <c r="AX527" s="12" t="s">
        <v>21</v>
      </c>
      <c r="AY527" s="231" t="s">
        <v>132</v>
      </c>
    </row>
    <row r="528" s="1" customFormat="1" ht="16.5" customHeight="1">
      <c r="B528" s="36"/>
      <c r="C528" s="197" t="s">
        <v>679</v>
      </c>
      <c r="D528" s="197" t="s">
        <v>134</v>
      </c>
      <c r="E528" s="198" t="s">
        <v>680</v>
      </c>
      <c r="F528" s="199" t="s">
        <v>681</v>
      </c>
      <c r="G528" s="200" t="s">
        <v>157</v>
      </c>
      <c r="H528" s="201">
        <v>126</v>
      </c>
      <c r="I528" s="202"/>
      <c r="J528" s="201">
        <f>ROUND(I528*H528,3)</f>
        <v>0</v>
      </c>
      <c r="K528" s="199" t="s">
        <v>1</v>
      </c>
      <c r="L528" s="41"/>
      <c r="M528" s="203" t="s">
        <v>1</v>
      </c>
      <c r="N528" s="204" t="s">
        <v>48</v>
      </c>
      <c r="O528" s="77"/>
      <c r="P528" s="205">
        <f>O528*H528</f>
        <v>0</v>
      </c>
      <c r="Q528" s="205">
        <v>0</v>
      </c>
      <c r="R528" s="205">
        <f>Q528*H528</f>
        <v>0</v>
      </c>
      <c r="S528" s="205">
        <v>0</v>
      </c>
      <c r="T528" s="206">
        <f>S528*H528</f>
        <v>0</v>
      </c>
      <c r="AR528" s="15" t="s">
        <v>138</v>
      </c>
      <c r="AT528" s="15" t="s">
        <v>134</v>
      </c>
      <c r="AU528" s="15" t="s">
        <v>80</v>
      </c>
      <c r="AY528" s="15" t="s">
        <v>132</v>
      </c>
      <c r="BE528" s="207">
        <f>IF(N528="základní",J528,0)</f>
        <v>0</v>
      </c>
      <c r="BF528" s="207">
        <f>IF(N528="snížená",J528,0)</f>
        <v>0</v>
      </c>
      <c r="BG528" s="207">
        <f>IF(N528="zákl. přenesená",J528,0)</f>
        <v>0</v>
      </c>
      <c r="BH528" s="207">
        <f>IF(N528="sníž. přenesená",J528,0)</f>
        <v>0</v>
      </c>
      <c r="BI528" s="207">
        <f>IF(N528="nulová",J528,0)</f>
        <v>0</v>
      </c>
      <c r="BJ528" s="15" t="s">
        <v>139</v>
      </c>
      <c r="BK528" s="208">
        <f>ROUND(I528*H528,3)</f>
        <v>0</v>
      </c>
      <c r="BL528" s="15" t="s">
        <v>138</v>
      </c>
      <c r="BM528" s="15" t="s">
        <v>682</v>
      </c>
    </row>
    <row r="529" s="11" customFormat="1">
      <c r="B529" s="209"/>
      <c r="C529" s="210"/>
      <c r="D529" s="211" t="s">
        <v>141</v>
      </c>
      <c r="E529" s="212" t="s">
        <v>1</v>
      </c>
      <c r="F529" s="213" t="s">
        <v>678</v>
      </c>
      <c r="G529" s="210"/>
      <c r="H529" s="214">
        <v>126</v>
      </c>
      <c r="I529" s="215"/>
      <c r="J529" s="210"/>
      <c r="K529" s="210"/>
      <c r="L529" s="216"/>
      <c r="M529" s="217"/>
      <c r="N529" s="218"/>
      <c r="O529" s="218"/>
      <c r="P529" s="218"/>
      <c r="Q529" s="218"/>
      <c r="R529" s="218"/>
      <c r="S529" s="218"/>
      <c r="T529" s="219"/>
      <c r="AT529" s="220" t="s">
        <v>141</v>
      </c>
      <c r="AU529" s="220" t="s">
        <v>80</v>
      </c>
      <c r="AV529" s="11" t="s">
        <v>80</v>
      </c>
      <c r="AW529" s="11" t="s">
        <v>143</v>
      </c>
      <c r="AX529" s="11" t="s">
        <v>74</v>
      </c>
      <c r="AY529" s="220" t="s">
        <v>132</v>
      </c>
    </row>
    <row r="530" s="12" customFormat="1">
      <c r="B530" s="221"/>
      <c r="C530" s="222"/>
      <c r="D530" s="211" t="s">
        <v>141</v>
      </c>
      <c r="E530" s="223" t="s">
        <v>1</v>
      </c>
      <c r="F530" s="224" t="s">
        <v>146</v>
      </c>
      <c r="G530" s="222"/>
      <c r="H530" s="225">
        <v>126</v>
      </c>
      <c r="I530" s="226"/>
      <c r="J530" s="222"/>
      <c r="K530" s="222"/>
      <c r="L530" s="227"/>
      <c r="M530" s="228"/>
      <c r="N530" s="229"/>
      <c r="O530" s="229"/>
      <c r="P530" s="229"/>
      <c r="Q530" s="229"/>
      <c r="R530" s="229"/>
      <c r="S530" s="229"/>
      <c r="T530" s="230"/>
      <c r="AT530" s="231" t="s">
        <v>141</v>
      </c>
      <c r="AU530" s="231" t="s">
        <v>80</v>
      </c>
      <c r="AV530" s="12" t="s">
        <v>138</v>
      </c>
      <c r="AW530" s="12" t="s">
        <v>143</v>
      </c>
      <c r="AX530" s="12" t="s">
        <v>21</v>
      </c>
      <c r="AY530" s="231" t="s">
        <v>132</v>
      </c>
    </row>
    <row r="531" s="1" customFormat="1" ht="16.5" customHeight="1">
      <c r="B531" s="36"/>
      <c r="C531" s="197" t="s">
        <v>683</v>
      </c>
      <c r="D531" s="197" t="s">
        <v>134</v>
      </c>
      <c r="E531" s="198" t="s">
        <v>684</v>
      </c>
      <c r="F531" s="199" t="s">
        <v>685</v>
      </c>
      <c r="G531" s="200" t="s">
        <v>157</v>
      </c>
      <c r="H531" s="201">
        <v>1890</v>
      </c>
      <c r="I531" s="202"/>
      <c r="J531" s="201">
        <f>ROUND(I531*H531,3)</f>
        <v>0</v>
      </c>
      <c r="K531" s="199" t="s">
        <v>1</v>
      </c>
      <c r="L531" s="41"/>
      <c r="M531" s="203" t="s">
        <v>1</v>
      </c>
      <c r="N531" s="204" t="s">
        <v>48</v>
      </c>
      <c r="O531" s="77"/>
      <c r="P531" s="205">
        <f>O531*H531</f>
        <v>0</v>
      </c>
      <c r="Q531" s="205">
        <v>0</v>
      </c>
      <c r="R531" s="205">
        <f>Q531*H531</f>
        <v>0</v>
      </c>
      <c r="S531" s="205">
        <v>0</v>
      </c>
      <c r="T531" s="206">
        <f>S531*H531</f>
        <v>0</v>
      </c>
      <c r="AR531" s="15" t="s">
        <v>138</v>
      </c>
      <c r="AT531" s="15" t="s">
        <v>134</v>
      </c>
      <c r="AU531" s="15" t="s">
        <v>80</v>
      </c>
      <c r="AY531" s="15" t="s">
        <v>132</v>
      </c>
      <c r="BE531" s="207">
        <f>IF(N531="základní",J531,0)</f>
        <v>0</v>
      </c>
      <c r="BF531" s="207">
        <f>IF(N531="snížená",J531,0)</f>
        <v>0</v>
      </c>
      <c r="BG531" s="207">
        <f>IF(N531="zákl. přenesená",J531,0)</f>
        <v>0</v>
      </c>
      <c r="BH531" s="207">
        <f>IF(N531="sníž. přenesená",J531,0)</f>
        <v>0</v>
      </c>
      <c r="BI531" s="207">
        <f>IF(N531="nulová",J531,0)</f>
        <v>0</v>
      </c>
      <c r="BJ531" s="15" t="s">
        <v>139</v>
      </c>
      <c r="BK531" s="208">
        <f>ROUND(I531*H531,3)</f>
        <v>0</v>
      </c>
      <c r="BL531" s="15" t="s">
        <v>138</v>
      </c>
      <c r="BM531" s="15" t="s">
        <v>686</v>
      </c>
    </row>
    <row r="532" s="11" customFormat="1">
      <c r="B532" s="209"/>
      <c r="C532" s="210"/>
      <c r="D532" s="211" t="s">
        <v>141</v>
      </c>
      <c r="E532" s="212" t="s">
        <v>1</v>
      </c>
      <c r="F532" s="213" t="s">
        <v>687</v>
      </c>
      <c r="G532" s="210"/>
      <c r="H532" s="214">
        <v>1890</v>
      </c>
      <c r="I532" s="215"/>
      <c r="J532" s="210"/>
      <c r="K532" s="210"/>
      <c r="L532" s="216"/>
      <c r="M532" s="217"/>
      <c r="N532" s="218"/>
      <c r="O532" s="218"/>
      <c r="P532" s="218"/>
      <c r="Q532" s="218"/>
      <c r="R532" s="218"/>
      <c r="S532" s="218"/>
      <c r="T532" s="219"/>
      <c r="AT532" s="220" t="s">
        <v>141</v>
      </c>
      <c r="AU532" s="220" t="s">
        <v>80</v>
      </c>
      <c r="AV532" s="11" t="s">
        <v>80</v>
      </c>
      <c r="AW532" s="11" t="s">
        <v>143</v>
      </c>
      <c r="AX532" s="11" t="s">
        <v>74</v>
      </c>
      <c r="AY532" s="220" t="s">
        <v>132</v>
      </c>
    </row>
    <row r="533" s="12" customFormat="1">
      <c r="B533" s="221"/>
      <c r="C533" s="222"/>
      <c r="D533" s="211" t="s">
        <v>141</v>
      </c>
      <c r="E533" s="223" t="s">
        <v>1</v>
      </c>
      <c r="F533" s="224" t="s">
        <v>146</v>
      </c>
      <c r="G533" s="222"/>
      <c r="H533" s="225">
        <v>1890</v>
      </c>
      <c r="I533" s="226"/>
      <c r="J533" s="222"/>
      <c r="K533" s="222"/>
      <c r="L533" s="227"/>
      <c r="M533" s="228"/>
      <c r="N533" s="229"/>
      <c r="O533" s="229"/>
      <c r="P533" s="229"/>
      <c r="Q533" s="229"/>
      <c r="R533" s="229"/>
      <c r="S533" s="229"/>
      <c r="T533" s="230"/>
      <c r="AT533" s="231" t="s">
        <v>141</v>
      </c>
      <c r="AU533" s="231" t="s">
        <v>80</v>
      </c>
      <c r="AV533" s="12" t="s">
        <v>138</v>
      </c>
      <c r="AW533" s="12" t="s">
        <v>143</v>
      </c>
      <c r="AX533" s="12" t="s">
        <v>21</v>
      </c>
      <c r="AY533" s="231" t="s">
        <v>132</v>
      </c>
    </row>
    <row r="534" s="1" customFormat="1" ht="16.5" customHeight="1">
      <c r="B534" s="36"/>
      <c r="C534" s="197" t="s">
        <v>688</v>
      </c>
      <c r="D534" s="197" t="s">
        <v>134</v>
      </c>
      <c r="E534" s="198" t="s">
        <v>689</v>
      </c>
      <c r="F534" s="199" t="s">
        <v>690</v>
      </c>
      <c r="G534" s="200" t="s">
        <v>157</v>
      </c>
      <c r="H534" s="201">
        <v>126</v>
      </c>
      <c r="I534" s="202"/>
      <c r="J534" s="201">
        <f>ROUND(I534*H534,3)</f>
        <v>0</v>
      </c>
      <c r="K534" s="199" t="s">
        <v>1</v>
      </c>
      <c r="L534" s="41"/>
      <c r="M534" s="203" t="s">
        <v>1</v>
      </c>
      <c r="N534" s="204" t="s">
        <v>48</v>
      </c>
      <c r="O534" s="77"/>
      <c r="P534" s="205">
        <f>O534*H534</f>
        <v>0</v>
      </c>
      <c r="Q534" s="205">
        <v>0</v>
      </c>
      <c r="R534" s="205">
        <f>Q534*H534</f>
        <v>0</v>
      </c>
      <c r="S534" s="205">
        <v>0</v>
      </c>
      <c r="T534" s="206">
        <f>S534*H534</f>
        <v>0</v>
      </c>
      <c r="AR534" s="15" t="s">
        <v>138</v>
      </c>
      <c r="AT534" s="15" t="s">
        <v>134</v>
      </c>
      <c r="AU534" s="15" t="s">
        <v>80</v>
      </c>
      <c r="AY534" s="15" t="s">
        <v>132</v>
      </c>
      <c r="BE534" s="207">
        <f>IF(N534="základní",J534,0)</f>
        <v>0</v>
      </c>
      <c r="BF534" s="207">
        <f>IF(N534="snížená",J534,0)</f>
        <v>0</v>
      </c>
      <c r="BG534" s="207">
        <f>IF(N534="zákl. přenesená",J534,0)</f>
        <v>0</v>
      </c>
      <c r="BH534" s="207">
        <f>IF(N534="sníž. přenesená",J534,0)</f>
        <v>0</v>
      </c>
      <c r="BI534" s="207">
        <f>IF(N534="nulová",J534,0)</f>
        <v>0</v>
      </c>
      <c r="BJ534" s="15" t="s">
        <v>139</v>
      </c>
      <c r="BK534" s="208">
        <f>ROUND(I534*H534,3)</f>
        <v>0</v>
      </c>
      <c r="BL534" s="15" t="s">
        <v>138</v>
      </c>
      <c r="BM534" s="15" t="s">
        <v>691</v>
      </c>
    </row>
    <row r="535" s="11" customFormat="1">
      <c r="B535" s="209"/>
      <c r="C535" s="210"/>
      <c r="D535" s="211" t="s">
        <v>141</v>
      </c>
      <c r="E535" s="212" t="s">
        <v>1</v>
      </c>
      <c r="F535" s="213" t="s">
        <v>678</v>
      </c>
      <c r="G535" s="210"/>
      <c r="H535" s="214">
        <v>126</v>
      </c>
      <c r="I535" s="215"/>
      <c r="J535" s="210"/>
      <c r="K535" s="210"/>
      <c r="L535" s="216"/>
      <c r="M535" s="217"/>
      <c r="N535" s="218"/>
      <c r="O535" s="218"/>
      <c r="P535" s="218"/>
      <c r="Q535" s="218"/>
      <c r="R535" s="218"/>
      <c r="S535" s="218"/>
      <c r="T535" s="219"/>
      <c r="AT535" s="220" t="s">
        <v>141</v>
      </c>
      <c r="AU535" s="220" t="s">
        <v>80</v>
      </c>
      <c r="AV535" s="11" t="s">
        <v>80</v>
      </c>
      <c r="AW535" s="11" t="s">
        <v>143</v>
      </c>
      <c r="AX535" s="11" t="s">
        <v>74</v>
      </c>
      <c r="AY535" s="220" t="s">
        <v>132</v>
      </c>
    </row>
    <row r="536" s="12" customFormat="1">
      <c r="B536" s="221"/>
      <c r="C536" s="222"/>
      <c r="D536" s="211" t="s">
        <v>141</v>
      </c>
      <c r="E536" s="223" t="s">
        <v>1</v>
      </c>
      <c r="F536" s="224" t="s">
        <v>146</v>
      </c>
      <c r="G536" s="222"/>
      <c r="H536" s="225">
        <v>126</v>
      </c>
      <c r="I536" s="226"/>
      <c r="J536" s="222"/>
      <c r="K536" s="222"/>
      <c r="L536" s="227"/>
      <c r="M536" s="228"/>
      <c r="N536" s="229"/>
      <c r="O536" s="229"/>
      <c r="P536" s="229"/>
      <c r="Q536" s="229"/>
      <c r="R536" s="229"/>
      <c r="S536" s="229"/>
      <c r="T536" s="230"/>
      <c r="AT536" s="231" t="s">
        <v>141</v>
      </c>
      <c r="AU536" s="231" t="s">
        <v>80</v>
      </c>
      <c r="AV536" s="12" t="s">
        <v>138</v>
      </c>
      <c r="AW536" s="12" t="s">
        <v>143</v>
      </c>
      <c r="AX536" s="12" t="s">
        <v>21</v>
      </c>
      <c r="AY536" s="231" t="s">
        <v>132</v>
      </c>
    </row>
    <row r="537" s="1" customFormat="1" ht="16.5" customHeight="1">
      <c r="B537" s="36"/>
      <c r="C537" s="197" t="s">
        <v>692</v>
      </c>
      <c r="D537" s="197" t="s">
        <v>134</v>
      </c>
      <c r="E537" s="198" t="s">
        <v>693</v>
      </c>
      <c r="F537" s="199" t="s">
        <v>694</v>
      </c>
      <c r="G537" s="200" t="s">
        <v>137</v>
      </c>
      <c r="H537" s="201">
        <v>2489.9349999999999</v>
      </c>
      <c r="I537" s="202"/>
      <c r="J537" s="201">
        <f>ROUND(I537*H537,3)</f>
        <v>0</v>
      </c>
      <c r="K537" s="199" t="s">
        <v>1</v>
      </c>
      <c r="L537" s="41"/>
      <c r="M537" s="203" t="s">
        <v>1</v>
      </c>
      <c r="N537" s="204" t="s">
        <v>48</v>
      </c>
      <c r="O537" s="77"/>
      <c r="P537" s="205">
        <f>O537*H537</f>
        <v>0</v>
      </c>
      <c r="Q537" s="205">
        <v>0</v>
      </c>
      <c r="R537" s="205">
        <f>Q537*H537</f>
        <v>0</v>
      </c>
      <c r="S537" s="205">
        <v>0</v>
      </c>
      <c r="T537" s="206">
        <f>S537*H537</f>
        <v>0</v>
      </c>
      <c r="AR537" s="15" t="s">
        <v>138</v>
      </c>
      <c r="AT537" s="15" t="s">
        <v>134</v>
      </c>
      <c r="AU537" s="15" t="s">
        <v>80</v>
      </c>
      <c r="AY537" s="15" t="s">
        <v>132</v>
      </c>
      <c r="BE537" s="207">
        <f>IF(N537="základní",J537,0)</f>
        <v>0</v>
      </c>
      <c r="BF537" s="207">
        <f>IF(N537="snížená",J537,0)</f>
        <v>0</v>
      </c>
      <c r="BG537" s="207">
        <f>IF(N537="zákl. přenesená",J537,0)</f>
        <v>0</v>
      </c>
      <c r="BH537" s="207">
        <f>IF(N537="sníž. přenesená",J537,0)</f>
        <v>0</v>
      </c>
      <c r="BI537" s="207">
        <f>IF(N537="nulová",J537,0)</f>
        <v>0</v>
      </c>
      <c r="BJ537" s="15" t="s">
        <v>139</v>
      </c>
      <c r="BK537" s="208">
        <f>ROUND(I537*H537,3)</f>
        <v>0</v>
      </c>
      <c r="BL537" s="15" t="s">
        <v>138</v>
      </c>
      <c r="BM537" s="15" t="s">
        <v>695</v>
      </c>
    </row>
    <row r="538" s="11" customFormat="1">
      <c r="B538" s="209"/>
      <c r="C538" s="210"/>
      <c r="D538" s="211" t="s">
        <v>141</v>
      </c>
      <c r="E538" s="212" t="s">
        <v>1</v>
      </c>
      <c r="F538" s="213" t="s">
        <v>661</v>
      </c>
      <c r="G538" s="210"/>
      <c r="H538" s="214">
        <v>1035</v>
      </c>
      <c r="I538" s="215"/>
      <c r="J538" s="210"/>
      <c r="K538" s="210"/>
      <c r="L538" s="216"/>
      <c r="M538" s="217"/>
      <c r="N538" s="218"/>
      <c r="O538" s="218"/>
      <c r="P538" s="218"/>
      <c r="Q538" s="218"/>
      <c r="R538" s="218"/>
      <c r="S538" s="218"/>
      <c r="T538" s="219"/>
      <c r="AT538" s="220" t="s">
        <v>141</v>
      </c>
      <c r="AU538" s="220" t="s">
        <v>80</v>
      </c>
      <c r="AV538" s="11" t="s">
        <v>80</v>
      </c>
      <c r="AW538" s="11" t="s">
        <v>143</v>
      </c>
      <c r="AX538" s="11" t="s">
        <v>74</v>
      </c>
      <c r="AY538" s="220" t="s">
        <v>132</v>
      </c>
    </row>
    <row r="539" s="11" customFormat="1">
      <c r="B539" s="209"/>
      <c r="C539" s="210"/>
      <c r="D539" s="211" t="s">
        <v>141</v>
      </c>
      <c r="E539" s="212" t="s">
        <v>1</v>
      </c>
      <c r="F539" s="213" t="s">
        <v>662</v>
      </c>
      <c r="G539" s="210"/>
      <c r="H539" s="214">
        <v>1113.6225</v>
      </c>
      <c r="I539" s="215"/>
      <c r="J539" s="210"/>
      <c r="K539" s="210"/>
      <c r="L539" s="216"/>
      <c r="M539" s="217"/>
      <c r="N539" s="218"/>
      <c r="O539" s="218"/>
      <c r="P539" s="218"/>
      <c r="Q539" s="218"/>
      <c r="R539" s="218"/>
      <c r="S539" s="218"/>
      <c r="T539" s="219"/>
      <c r="AT539" s="220" t="s">
        <v>141</v>
      </c>
      <c r="AU539" s="220" t="s">
        <v>80</v>
      </c>
      <c r="AV539" s="11" t="s">
        <v>80</v>
      </c>
      <c r="AW539" s="11" t="s">
        <v>143</v>
      </c>
      <c r="AX539" s="11" t="s">
        <v>74</v>
      </c>
      <c r="AY539" s="220" t="s">
        <v>132</v>
      </c>
    </row>
    <row r="540" s="11" customFormat="1">
      <c r="B540" s="209"/>
      <c r="C540" s="210"/>
      <c r="D540" s="211" t="s">
        <v>141</v>
      </c>
      <c r="E540" s="212" t="s">
        <v>1</v>
      </c>
      <c r="F540" s="213" t="s">
        <v>663</v>
      </c>
      <c r="G540" s="210"/>
      <c r="H540" s="214">
        <v>155.875</v>
      </c>
      <c r="I540" s="215"/>
      <c r="J540" s="210"/>
      <c r="K540" s="210"/>
      <c r="L540" s="216"/>
      <c r="M540" s="217"/>
      <c r="N540" s="218"/>
      <c r="O540" s="218"/>
      <c r="P540" s="218"/>
      <c r="Q540" s="218"/>
      <c r="R540" s="218"/>
      <c r="S540" s="218"/>
      <c r="T540" s="219"/>
      <c r="AT540" s="220" t="s">
        <v>141</v>
      </c>
      <c r="AU540" s="220" t="s">
        <v>80</v>
      </c>
      <c r="AV540" s="11" t="s">
        <v>80</v>
      </c>
      <c r="AW540" s="11" t="s">
        <v>143</v>
      </c>
      <c r="AX540" s="11" t="s">
        <v>74</v>
      </c>
      <c r="AY540" s="220" t="s">
        <v>132</v>
      </c>
    </row>
    <row r="541" s="11" customFormat="1">
      <c r="B541" s="209"/>
      <c r="C541" s="210"/>
      <c r="D541" s="211" t="s">
        <v>141</v>
      </c>
      <c r="E541" s="212" t="s">
        <v>1</v>
      </c>
      <c r="F541" s="213" t="s">
        <v>664</v>
      </c>
      <c r="G541" s="210"/>
      <c r="H541" s="214">
        <v>185.4375</v>
      </c>
      <c r="I541" s="215"/>
      <c r="J541" s="210"/>
      <c r="K541" s="210"/>
      <c r="L541" s="216"/>
      <c r="M541" s="217"/>
      <c r="N541" s="218"/>
      <c r="O541" s="218"/>
      <c r="P541" s="218"/>
      <c r="Q541" s="218"/>
      <c r="R541" s="218"/>
      <c r="S541" s="218"/>
      <c r="T541" s="219"/>
      <c r="AT541" s="220" t="s">
        <v>141</v>
      </c>
      <c r="AU541" s="220" t="s">
        <v>80</v>
      </c>
      <c r="AV541" s="11" t="s">
        <v>80</v>
      </c>
      <c r="AW541" s="11" t="s">
        <v>143</v>
      </c>
      <c r="AX541" s="11" t="s">
        <v>74</v>
      </c>
      <c r="AY541" s="220" t="s">
        <v>132</v>
      </c>
    </row>
    <row r="542" s="12" customFormat="1">
      <c r="B542" s="221"/>
      <c r="C542" s="222"/>
      <c r="D542" s="211" t="s">
        <v>141</v>
      </c>
      <c r="E542" s="223" t="s">
        <v>1</v>
      </c>
      <c r="F542" s="224" t="s">
        <v>146</v>
      </c>
      <c r="G542" s="222"/>
      <c r="H542" s="225">
        <v>2489.9349999999999</v>
      </c>
      <c r="I542" s="226"/>
      <c r="J542" s="222"/>
      <c r="K542" s="222"/>
      <c r="L542" s="227"/>
      <c r="M542" s="228"/>
      <c r="N542" s="229"/>
      <c r="O542" s="229"/>
      <c r="P542" s="229"/>
      <c r="Q542" s="229"/>
      <c r="R542" s="229"/>
      <c r="S542" s="229"/>
      <c r="T542" s="230"/>
      <c r="AT542" s="231" t="s">
        <v>141</v>
      </c>
      <c r="AU542" s="231" t="s">
        <v>80</v>
      </c>
      <c r="AV542" s="12" t="s">
        <v>138</v>
      </c>
      <c r="AW542" s="12" t="s">
        <v>143</v>
      </c>
      <c r="AX542" s="12" t="s">
        <v>21</v>
      </c>
      <c r="AY542" s="231" t="s">
        <v>132</v>
      </c>
    </row>
    <row r="543" s="1" customFormat="1" ht="16.5" customHeight="1">
      <c r="B543" s="36"/>
      <c r="C543" s="197" t="s">
        <v>696</v>
      </c>
      <c r="D543" s="197" t="s">
        <v>134</v>
      </c>
      <c r="E543" s="198" t="s">
        <v>697</v>
      </c>
      <c r="F543" s="199" t="s">
        <v>698</v>
      </c>
      <c r="G543" s="200" t="s">
        <v>137</v>
      </c>
      <c r="H543" s="201">
        <v>303772.07000000001</v>
      </c>
      <c r="I543" s="202"/>
      <c r="J543" s="201">
        <f>ROUND(I543*H543,3)</f>
        <v>0</v>
      </c>
      <c r="K543" s="199" t="s">
        <v>1</v>
      </c>
      <c r="L543" s="41"/>
      <c r="M543" s="203" t="s">
        <v>1</v>
      </c>
      <c r="N543" s="204" t="s">
        <v>48</v>
      </c>
      <c r="O543" s="77"/>
      <c r="P543" s="205">
        <f>O543*H543</f>
        <v>0</v>
      </c>
      <c r="Q543" s="205">
        <v>0</v>
      </c>
      <c r="R543" s="205">
        <f>Q543*H543</f>
        <v>0</v>
      </c>
      <c r="S543" s="205">
        <v>0</v>
      </c>
      <c r="T543" s="206">
        <f>S543*H543</f>
        <v>0</v>
      </c>
      <c r="AR543" s="15" t="s">
        <v>138</v>
      </c>
      <c r="AT543" s="15" t="s">
        <v>134</v>
      </c>
      <c r="AU543" s="15" t="s">
        <v>80</v>
      </c>
      <c r="AY543" s="15" t="s">
        <v>132</v>
      </c>
      <c r="BE543" s="207">
        <f>IF(N543="základní",J543,0)</f>
        <v>0</v>
      </c>
      <c r="BF543" s="207">
        <f>IF(N543="snížená",J543,0)</f>
        <v>0</v>
      </c>
      <c r="BG543" s="207">
        <f>IF(N543="zákl. přenesená",J543,0)</f>
        <v>0</v>
      </c>
      <c r="BH543" s="207">
        <f>IF(N543="sníž. přenesená",J543,0)</f>
        <v>0</v>
      </c>
      <c r="BI543" s="207">
        <f>IF(N543="nulová",J543,0)</f>
        <v>0</v>
      </c>
      <c r="BJ543" s="15" t="s">
        <v>139</v>
      </c>
      <c r="BK543" s="208">
        <f>ROUND(I543*H543,3)</f>
        <v>0</v>
      </c>
      <c r="BL543" s="15" t="s">
        <v>138</v>
      </c>
      <c r="BM543" s="15" t="s">
        <v>699</v>
      </c>
    </row>
    <row r="544" s="11" customFormat="1">
      <c r="B544" s="209"/>
      <c r="C544" s="210"/>
      <c r="D544" s="211" t="s">
        <v>141</v>
      </c>
      <c r="E544" s="212" t="s">
        <v>1</v>
      </c>
      <c r="F544" s="213" t="s">
        <v>669</v>
      </c>
      <c r="G544" s="210"/>
      <c r="H544" s="214">
        <v>303772.07000000001</v>
      </c>
      <c r="I544" s="215"/>
      <c r="J544" s="210"/>
      <c r="K544" s="210"/>
      <c r="L544" s="216"/>
      <c r="M544" s="217"/>
      <c r="N544" s="218"/>
      <c r="O544" s="218"/>
      <c r="P544" s="218"/>
      <c r="Q544" s="218"/>
      <c r="R544" s="218"/>
      <c r="S544" s="218"/>
      <c r="T544" s="219"/>
      <c r="AT544" s="220" t="s">
        <v>141</v>
      </c>
      <c r="AU544" s="220" t="s">
        <v>80</v>
      </c>
      <c r="AV544" s="11" t="s">
        <v>80</v>
      </c>
      <c r="AW544" s="11" t="s">
        <v>143</v>
      </c>
      <c r="AX544" s="11" t="s">
        <v>74</v>
      </c>
      <c r="AY544" s="220" t="s">
        <v>132</v>
      </c>
    </row>
    <row r="545" s="12" customFormat="1">
      <c r="B545" s="221"/>
      <c r="C545" s="222"/>
      <c r="D545" s="211" t="s">
        <v>141</v>
      </c>
      <c r="E545" s="223" t="s">
        <v>1</v>
      </c>
      <c r="F545" s="224" t="s">
        <v>146</v>
      </c>
      <c r="G545" s="222"/>
      <c r="H545" s="225">
        <v>303772.07000000001</v>
      </c>
      <c r="I545" s="226"/>
      <c r="J545" s="222"/>
      <c r="K545" s="222"/>
      <c r="L545" s="227"/>
      <c r="M545" s="228"/>
      <c r="N545" s="229"/>
      <c r="O545" s="229"/>
      <c r="P545" s="229"/>
      <c r="Q545" s="229"/>
      <c r="R545" s="229"/>
      <c r="S545" s="229"/>
      <c r="T545" s="230"/>
      <c r="AT545" s="231" t="s">
        <v>141</v>
      </c>
      <c r="AU545" s="231" t="s">
        <v>80</v>
      </c>
      <c r="AV545" s="12" t="s">
        <v>138</v>
      </c>
      <c r="AW545" s="12" t="s">
        <v>143</v>
      </c>
      <c r="AX545" s="12" t="s">
        <v>21</v>
      </c>
      <c r="AY545" s="231" t="s">
        <v>132</v>
      </c>
    </row>
    <row r="546" s="1" customFormat="1" ht="16.5" customHeight="1">
      <c r="B546" s="36"/>
      <c r="C546" s="197" t="s">
        <v>700</v>
      </c>
      <c r="D546" s="197" t="s">
        <v>134</v>
      </c>
      <c r="E546" s="198" t="s">
        <v>701</v>
      </c>
      <c r="F546" s="199" t="s">
        <v>702</v>
      </c>
      <c r="G546" s="200" t="s">
        <v>137</v>
      </c>
      <c r="H546" s="201">
        <v>2489.9349999999999</v>
      </c>
      <c r="I546" s="202"/>
      <c r="J546" s="201">
        <f>ROUND(I546*H546,3)</f>
        <v>0</v>
      </c>
      <c r="K546" s="199" t="s">
        <v>1</v>
      </c>
      <c r="L546" s="41"/>
      <c r="M546" s="203" t="s">
        <v>1</v>
      </c>
      <c r="N546" s="204" t="s">
        <v>48</v>
      </c>
      <c r="O546" s="77"/>
      <c r="P546" s="205">
        <f>O546*H546</f>
        <v>0</v>
      </c>
      <c r="Q546" s="205">
        <v>0</v>
      </c>
      <c r="R546" s="205">
        <f>Q546*H546</f>
        <v>0</v>
      </c>
      <c r="S546" s="205">
        <v>0</v>
      </c>
      <c r="T546" s="206">
        <f>S546*H546</f>
        <v>0</v>
      </c>
      <c r="AR546" s="15" t="s">
        <v>138</v>
      </c>
      <c r="AT546" s="15" t="s">
        <v>134</v>
      </c>
      <c r="AU546" s="15" t="s">
        <v>80</v>
      </c>
      <c r="AY546" s="15" t="s">
        <v>132</v>
      </c>
      <c r="BE546" s="207">
        <f>IF(N546="základní",J546,0)</f>
        <v>0</v>
      </c>
      <c r="BF546" s="207">
        <f>IF(N546="snížená",J546,0)</f>
        <v>0</v>
      </c>
      <c r="BG546" s="207">
        <f>IF(N546="zákl. přenesená",J546,0)</f>
        <v>0</v>
      </c>
      <c r="BH546" s="207">
        <f>IF(N546="sníž. přenesená",J546,0)</f>
        <v>0</v>
      </c>
      <c r="BI546" s="207">
        <f>IF(N546="nulová",J546,0)</f>
        <v>0</v>
      </c>
      <c r="BJ546" s="15" t="s">
        <v>139</v>
      </c>
      <c r="BK546" s="208">
        <f>ROUND(I546*H546,3)</f>
        <v>0</v>
      </c>
      <c r="BL546" s="15" t="s">
        <v>138</v>
      </c>
      <c r="BM546" s="15" t="s">
        <v>703</v>
      </c>
    </row>
    <row r="547" s="11" customFormat="1">
      <c r="B547" s="209"/>
      <c r="C547" s="210"/>
      <c r="D547" s="211" t="s">
        <v>141</v>
      </c>
      <c r="E547" s="212" t="s">
        <v>1</v>
      </c>
      <c r="F547" s="213" t="s">
        <v>661</v>
      </c>
      <c r="G547" s="210"/>
      <c r="H547" s="214">
        <v>1035</v>
      </c>
      <c r="I547" s="215"/>
      <c r="J547" s="210"/>
      <c r="K547" s="210"/>
      <c r="L547" s="216"/>
      <c r="M547" s="217"/>
      <c r="N547" s="218"/>
      <c r="O547" s="218"/>
      <c r="P547" s="218"/>
      <c r="Q547" s="218"/>
      <c r="R547" s="218"/>
      <c r="S547" s="218"/>
      <c r="T547" s="219"/>
      <c r="AT547" s="220" t="s">
        <v>141</v>
      </c>
      <c r="AU547" s="220" t="s">
        <v>80</v>
      </c>
      <c r="AV547" s="11" t="s">
        <v>80</v>
      </c>
      <c r="AW547" s="11" t="s">
        <v>143</v>
      </c>
      <c r="AX547" s="11" t="s">
        <v>74</v>
      </c>
      <c r="AY547" s="220" t="s">
        <v>132</v>
      </c>
    </row>
    <row r="548" s="11" customFormat="1">
      <c r="B548" s="209"/>
      <c r="C548" s="210"/>
      <c r="D548" s="211" t="s">
        <v>141</v>
      </c>
      <c r="E548" s="212" t="s">
        <v>1</v>
      </c>
      <c r="F548" s="213" t="s">
        <v>662</v>
      </c>
      <c r="G548" s="210"/>
      <c r="H548" s="214">
        <v>1113.6225</v>
      </c>
      <c r="I548" s="215"/>
      <c r="J548" s="210"/>
      <c r="K548" s="210"/>
      <c r="L548" s="216"/>
      <c r="M548" s="217"/>
      <c r="N548" s="218"/>
      <c r="O548" s="218"/>
      <c r="P548" s="218"/>
      <c r="Q548" s="218"/>
      <c r="R548" s="218"/>
      <c r="S548" s="218"/>
      <c r="T548" s="219"/>
      <c r="AT548" s="220" t="s">
        <v>141</v>
      </c>
      <c r="AU548" s="220" t="s">
        <v>80</v>
      </c>
      <c r="AV548" s="11" t="s">
        <v>80</v>
      </c>
      <c r="AW548" s="11" t="s">
        <v>143</v>
      </c>
      <c r="AX548" s="11" t="s">
        <v>74</v>
      </c>
      <c r="AY548" s="220" t="s">
        <v>132</v>
      </c>
    </row>
    <row r="549" s="11" customFormat="1">
      <c r="B549" s="209"/>
      <c r="C549" s="210"/>
      <c r="D549" s="211" t="s">
        <v>141</v>
      </c>
      <c r="E549" s="212" t="s">
        <v>1</v>
      </c>
      <c r="F549" s="213" t="s">
        <v>663</v>
      </c>
      <c r="G549" s="210"/>
      <c r="H549" s="214">
        <v>155.875</v>
      </c>
      <c r="I549" s="215"/>
      <c r="J549" s="210"/>
      <c r="K549" s="210"/>
      <c r="L549" s="216"/>
      <c r="M549" s="217"/>
      <c r="N549" s="218"/>
      <c r="O549" s="218"/>
      <c r="P549" s="218"/>
      <c r="Q549" s="218"/>
      <c r="R549" s="218"/>
      <c r="S549" s="218"/>
      <c r="T549" s="219"/>
      <c r="AT549" s="220" t="s">
        <v>141</v>
      </c>
      <c r="AU549" s="220" t="s">
        <v>80</v>
      </c>
      <c r="AV549" s="11" t="s">
        <v>80</v>
      </c>
      <c r="AW549" s="11" t="s">
        <v>143</v>
      </c>
      <c r="AX549" s="11" t="s">
        <v>74</v>
      </c>
      <c r="AY549" s="220" t="s">
        <v>132</v>
      </c>
    </row>
    <row r="550" s="11" customFormat="1">
      <c r="B550" s="209"/>
      <c r="C550" s="210"/>
      <c r="D550" s="211" t="s">
        <v>141</v>
      </c>
      <c r="E550" s="212" t="s">
        <v>1</v>
      </c>
      <c r="F550" s="213" t="s">
        <v>664</v>
      </c>
      <c r="G550" s="210"/>
      <c r="H550" s="214">
        <v>185.4375</v>
      </c>
      <c r="I550" s="215"/>
      <c r="J550" s="210"/>
      <c r="K550" s="210"/>
      <c r="L550" s="216"/>
      <c r="M550" s="217"/>
      <c r="N550" s="218"/>
      <c r="O550" s="218"/>
      <c r="P550" s="218"/>
      <c r="Q550" s="218"/>
      <c r="R550" s="218"/>
      <c r="S550" s="218"/>
      <c r="T550" s="219"/>
      <c r="AT550" s="220" t="s">
        <v>141</v>
      </c>
      <c r="AU550" s="220" t="s">
        <v>80</v>
      </c>
      <c r="AV550" s="11" t="s">
        <v>80</v>
      </c>
      <c r="AW550" s="11" t="s">
        <v>143</v>
      </c>
      <c r="AX550" s="11" t="s">
        <v>74</v>
      </c>
      <c r="AY550" s="220" t="s">
        <v>132</v>
      </c>
    </row>
    <row r="551" s="12" customFormat="1">
      <c r="B551" s="221"/>
      <c r="C551" s="222"/>
      <c r="D551" s="211" t="s">
        <v>141</v>
      </c>
      <c r="E551" s="223" t="s">
        <v>1</v>
      </c>
      <c r="F551" s="224" t="s">
        <v>146</v>
      </c>
      <c r="G551" s="222"/>
      <c r="H551" s="225">
        <v>2489.9349999999999</v>
      </c>
      <c r="I551" s="226"/>
      <c r="J551" s="222"/>
      <c r="K551" s="222"/>
      <c r="L551" s="227"/>
      <c r="M551" s="228"/>
      <c r="N551" s="229"/>
      <c r="O551" s="229"/>
      <c r="P551" s="229"/>
      <c r="Q551" s="229"/>
      <c r="R551" s="229"/>
      <c r="S551" s="229"/>
      <c r="T551" s="230"/>
      <c r="AT551" s="231" t="s">
        <v>141</v>
      </c>
      <c r="AU551" s="231" t="s">
        <v>80</v>
      </c>
      <c r="AV551" s="12" t="s">
        <v>138</v>
      </c>
      <c r="AW551" s="12" t="s">
        <v>143</v>
      </c>
      <c r="AX551" s="12" t="s">
        <v>21</v>
      </c>
      <c r="AY551" s="231" t="s">
        <v>132</v>
      </c>
    </row>
    <row r="552" s="1" customFormat="1" ht="16.5" customHeight="1">
      <c r="B552" s="36"/>
      <c r="C552" s="197" t="s">
        <v>704</v>
      </c>
      <c r="D552" s="197" t="s">
        <v>134</v>
      </c>
      <c r="E552" s="198" t="s">
        <v>705</v>
      </c>
      <c r="F552" s="199" t="s">
        <v>706</v>
      </c>
      <c r="G552" s="200" t="s">
        <v>137</v>
      </c>
      <c r="H552" s="201">
        <v>240.16</v>
      </c>
      <c r="I552" s="202"/>
      <c r="J552" s="201">
        <f>ROUND(I552*H552,3)</f>
        <v>0</v>
      </c>
      <c r="K552" s="199" t="s">
        <v>1</v>
      </c>
      <c r="L552" s="41"/>
      <c r="M552" s="203" t="s">
        <v>1</v>
      </c>
      <c r="N552" s="204" t="s">
        <v>48</v>
      </c>
      <c r="O552" s="77"/>
      <c r="P552" s="205">
        <f>O552*H552</f>
        <v>0</v>
      </c>
      <c r="Q552" s="205">
        <v>0.00012999999999999999</v>
      </c>
      <c r="R552" s="205">
        <f>Q552*H552</f>
        <v>0.031220799999999996</v>
      </c>
      <c r="S552" s="205">
        <v>0</v>
      </c>
      <c r="T552" s="206">
        <f>S552*H552</f>
        <v>0</v>
      </c>
      <c r="AR552" s="15" t="s">
        <v>138</v>
      </c>
      <c r="AT552" s="15" t="s">
        <v>134</v>
      </c>
      <c r="AU552" s="15" t="s">
        <v>80</v>
      </c>
      <c r="AY552" s="15" t="s">
        <v>132</v>
      </c>
      <c r="BE552" s="207">
        <f>IF(N552="základní",J552,0)</f>
        <v>0</v>
      </c>
      <c r="BF552" s="207">
        <f>IF(N552="snížená",J552,0)</f>
        <v>0</v>
      </c>
      <c r="BG552" s="207">
        <f>IF(N552="zákl. přenesená",J552,0)</f>
        <v>0</v>
      </c>
      <c r="BH552" s="207">
        <f>IF(N552="sníž. přenesená",J552,0)</f>
        <v>0</v>
      </c>
      <c r="BI552" s="207">
        <f>IF(N552="nulová",J552,0)</f>
        <v>0</v>
      </c>
      <c r="BJ552" s="15" t="s">
        <v>139</v>
      </c>
      <c r="BK552" s="208">
        <f>ROUND(I552*H552,3)</f>
        <v>0</v>
      </c>
      <c r="BL552" s="15" t="s">
        <v>138</v>
      </c>
      <c r="BM552" s="15" t="s">
        <v>707</v>
      </c>
    </row>
    <row r="553" s="11" customFormat="1">
      <c r="B553" s="209"/>
      <c r="C553" s="210"/>
      <c r="D553" s="211" t="s">
        <v>141</v>
      </c>
      <c r="E553" s="212" t="s">
        <v>1</v>
      </c>
      <c r="F553" s="213" t="s">
        <v>708</v>
      </c>
      <c r="G553" s="210"/>
      <c r="H553" s="214">
        <v>215.52000000000001</v>
      </c>
      <c r="I553" s="215"/>
      <c r="J553" s="210"/>
      <c r="K553" s="210"/>
      <c r="L553" s="216"/>
      <c r="M553" s="217"/>
      <c r="N553" s="218"/>
      <c r="O553" s="218"/>
      <c r="P553" s="218"/>
      <c r="Q553" s="218"/>
      <c r="R553" s="218"/>
      <c r="S553" s="218"/>
      <c r="T553" s="219"/>
      <c r="AT553" s="220" t="s">
        <v>141</v>
      </c>
      <c r="AU553" s="220" t="s">
        <v>80</v>
      </c>
      <c r="AV553" s="11" t="s">
        <v>80</v>
      </c>
      <c r="AW553" s="11" t="s">
        <v>143</v>
      </c>
      <c r="AX553" s="11" t="s">
        <v>74</v>
      </c>
      <c r="AY553" s="220" t="s">
        <v>132</v>
      </c>
    </row>
    <row r="554" s="11" customFormat="1">
      <c r="B554" s="209"/>
      <c r="C554" s="210"/>
      <c r="D554" s="211" t="s">
        <v>141</v>
      </c>
      <c r="E554" s="212" t="s">
        <v>1</v>
      </c>
      <c r="F554" s="213" t="s">
        <v>709</v>
      </c>
      <c r="G554" s="210"/>
      <c r="H554" s="214">
        <v>24.640000000000001</v>
      </c>
      <c r="I554" s="215"/>
      <c r="J554" s="210"/>
      <c r="K554" s="210"/>
      <c r="L554" s="216"/>
      <c r="M554" s="217"/>
      <c r="N554" s="218"/>
      <c r="O554" s="218"/>
      <c r="P554" s="218"/>
      <c r="Q554" s="218"/>
      <c r="R554" s="218"/>
      <c r="S554" s="218"/>
      <c r="T554" s="219"/>
      <c r="AT554" s="220" t="s">
        <v>141</v>
      </c>
      <c r="AU554" s="220" t="s">
        <v>80</v>
      </c>
      <c r="AV554" s="11" t="s">
        <v>80</v>
      </c>
      <c r="AW554" s="11" t="s">
        <v>143</v>
      </c>
      <c r="AX554" s="11" t="s">
        <v>74</v>
      </c>
      <c r="AY554" s="220" t="s">
        <v>132</v>
      </c>
    </row>
    <row r="555" s="12" customFormat="1">
      <c r="B555" s="221"/>
      <c r="C555" s="222"/>
      <c r="D555" s="211" t="s">
        <v>141</v>
      </c>
      <c r="E555" s="223" t="s">
        <v>1</v>
      </c>
      <c r="F555" s="224" t="s">
        <v>146</v>
      </c>
      <c r="G555" s="222"/>
      <c r="H555" s="225">
        <v>240.16</v>
      </c>
      <c r="I555" s="226"/>
      <c r="J555" s="222"/>
      <c r="K555" s="222"/>
      <c r="L555" s="227"/>
      <c r="M555" s="228"/>
      <c r="N555" s="229"/>
      <c r="O555" s="229"/>
      <c r="P555" s="229"/>
      <c r="Q555" s="229"/>
      <c r="R555" s="229"/>
      <c r="S555" s="229"/>
      <c r="T555" s="230"/>
      <c r="AT555" s="231" t="s">
        <v>141</v>
      </c>
      <c r="AU555" s="231" t="s">
        <v>80</v>
      </c>
      <c r="AV555" s="12" t="s">
        <v>138</v>
      </c>
      <c r="AW555" s="12" t="s">
        <v>143</v>
      </c>
      <c r="AX555" s="12" t="s">
        <v>21</v>
      </c>
      <c r="AY555" s="231" t="s">
        <v>132</v>
      </c>
    </row>
    <row r="556" s="1" customFormat="1" ht="16.5" customHeight="1">
      <c r="B556" s="36"/>
      <c r="C556" s="197" t="s">
        <v>710</v>
      </c>
      <c r="D556" s="197" t="s">
        <v>134</v>
      </c>
      <c r="E556" s="198" t="s">
        <v>711</v>
      </c>
      <c r="F556" s="199" t="s">
        <v>712</v>
      </c>
      <c r="G556" s="200" t="s">
        <v>137</v>
      </c>
      <c r="H556" s="201">
        <v>1950</v>
      </c>
      <c r="I556" s="202"/>
      <c r="J556" s="201">
        <f>ROUND(I556*H556,3)</f>
        <v>0</v>
      </c>
      <c r="K556" s="199" t="s">
        <v>1</v>
      </c>
      <c r="L556" s="41"/>
      <c r="M556" s="203" t="s">
        <v>1</v>
      </c>
      <c r="N556" s="204" t="s">
        <v>48</v>
      </c>
      <c r="O556" s="77"/>
      <c r="P556" s="205">
        <f>O556*H556</f>
        <v>0</v>
      </c>
      <c r="Q556" s="205">
        <v>4.0000000000000003E-05</v>
      </c>
      <c r="R556" s="205">
        <f>Q556*H556</f>
        <v>0.078</v>
      </c>
      <c r="S556" s="205">
        <v>0</v>
      </c>
      <c r="T556" s="206">
        <f>S556*H556</f>
        <v>0</v>
      </c>
      <c r="AR556" s="15" t="s">
        <v>138</v>
      </c>
      <c r="AT556" s="15" t="s">
        <v>134</v>
      </c>
      <c r="AU556" s="15" t="s">
        <v>80</v>
      </c>
      <c r="AY556" s="15" t="s">
        <v>132</v>
      </c>
      <c r="BE556" s="207">
        <f>IF(N556="základní",J556,0)</f>
        <v>0</v>
      </c>
      <c r="BF556" s="207">
        <f>IF(N556="snížená",J556,0)</f>
        <v>0</v>
      </c>
      <c r="BG556" s="207">
        <f>IF(N556="zákl. přenesená",J556,0)</f>
        <v>0</v>
      </c>
      <c r="BH556" s="207">
        <f>IF(N556="sníž. přenesená",J556,0)</f>
        <v>0</v>
      </c>
      <c r="BI556" s="207">
        <f>IF(N556="nulová",J556,0)</f>
        <v>0</v>
      </c>
      <c r="BJ556" s="15" t="s">
        <v>139</v>
      </c>
      <c r="BK556" s="208">
        <f>ROUND(I556*H556,3)</f>
        <v>0</v>
      </c>
      <c r="BL556" s="15" t="s">
        <v>138</v>
      </c>
      <c r="BM556" s="15" t="s">
        <v>713</v>
      </c>
    </row>
    <row r="557" s="11" customFormat="1">
      <c r="B557" s="209"/>
      <c r="C557" s="210"/>
      <c r="D557" s="211" t="s">
        <v>141</v>
      </c>
      <c r="E557" s="212" t="s">
        <v>1</v>
      </c>
      <c r="F557" s="213" t="s">
        <v>714</v>
      </c>
      <c r="G557" s="210"/>
      <c r="H557" s="214">
        <v>1950</v>
      </c>
      <c r="I557" s="215"/>
      <c r="J557" s="210"/>
      <c r="K557" s="210"/>
      <c r="L557" s="216"/>
      <c r="M557" s="217"/>
      <c r="N557" s="218"/>
      <c r="O557" s="218"/>
      <c r="P557" s="218"/>
      <c r="Q557" s="218"/>
      <c r="R557" s="218"/>
      <c r="S557" s="218"/>
      <c r="T557" s="219"/>
      <c r="AT557" s="220" t="s">
        <v>141</v>
      </c>
      <c r="AU557" s="220" t="s">
        <v>80</v>
      </c>
      <c r="AV557" s="11" t="s">
        <v>80</v>
      </c>
      <c r="AW557" s="11" t="s">
        <v>143</v>
      </c>
      <c r="AX557" s="11" t="s">
        <v>74</v>
      </c>
      <c r="AY557" s="220" t="s">
        <v>132</v>
      </c>
    </row>
    <row r="558" s="12" customFormat="1">
      <c r="B558" s="221"/>
      <c r="C558" s="222"/>
      <c r="D558" s="211" t="s">
        <v>141</v>
      </c>
      <c r="E558" s="223" t="s">
        <v>1</v>
      </c>
      <c r="F558" s="224" t="s">
        <v>146</v>
      </c>
      <c r="G558" s="222"/>
      <c r="H558" s="225">
        <v>1950</v>
      </c>
      <c r="I558" s="226"/>
      <c r="J558" s="222"/>
      <c r="K558" s="222"/>
      <c r="L558" s="227"/>
      <c r="M558" s="228"/>
      <c r="N558" s="229"/>
      <c r="O558" s="229"/>
      <c r="P558" s="229"/>
      <c r="Q558" s="229"/>
      <c r="R558" s="229"/>
      <c r="S558" s="229"/>
      <c r="T558" s="230"/>
      <c r="AT558" s="231" t="s">
        <v>141</v>
      </c>
      <c r="AU558" s="231" t="s">
        <v>80</v>
      </c>
      <c r="AV558" s="12" t="s">
        <v>138</v>
      </c>
      <c r="AW558" s="12" t="s">
        <v>143</v>
      </c>
      <c r="AX558" s="12" t="s">
        <v>21</v>
      </c>
      <c r="AY558" s="231" t="s">
        <v>132</v>
      </c>
    </row>
    <row r="559" s="1" customFormat="1" ht="16.5" customHeight="1">
      <c r="B559" s="36"/>
      <c r="C559" s="197" t="s">
        <v>715</v>
      </c>
      <c r="D559" s="197" t="s">
        <v>134</v>
      </c>
      <c r="E559" s="198" t="s">
        <v>716</v>
      </c>
      <c r="F559" s="199" t="s">
        <v>717</v>
      </c>
      <c r="G559" s="200" t="s">
        <v>137</v>
      </c>
      <c r="H559" s="201">
        <v>92.063999999999993</v>
      </c>
      <c r="I559" s="202"/>
      <c r="J559" s="201">
        <f>ROUND(I559*H559,3)</f>
        <v>0</v>
      </c>
      <c r="K559" s="199" t="s">
        <v>1</v>
      </c>
      <c r="L559" s="41"/>
      <c r="M559" s="203" t="s">
        <v>1</v>
      </c>
      <c r="N559" s="204" t="s">
        <v>48</v>
      </c>
      <c r="O559" s="77"/>
      <c r="P559" s="205">
        <f>O559*H559</f>
        <v>0</v>
      </c>
      <c r="Q559" s="205">
        <v>0</v>
      </c>
      <c r="R559" s="205">
        <f>Q559*H559</f>
        <v>0</v>
      </c>
      <c r="S559" s="205">
        <v>0.13100000000000001</v>
      </c>
      <c r="T559" s="206">
        <f>S559*H559</f>
        <v>12.060383999999999</v>
      </c>
      <c r="AR559" s="15" t="s">
        <v>138</v>
      </c>
      <c r="AT559" s="15" t="s">
        <v>134</v>
      </c>
      <c r="AU559" s="15" t="s">
        <v>80</v>
      </c>
      <c r="AY559" s="15" t="s">
        <v>132</v>
      </c>
      <c r="BE559" s="207">
        <f>IF(N559="základní",J559,0)</f>
        <v>0</v>
      </c>
      <c r="BF559" s="207">
        <f>IF(N559="snížená",J559,0)</f>
        <v>0</v>
      </c>
      <c r="BG559" s="207">
        <f>IF(N559="zákl. přenesená",J559,0)</f>
        <v>0</v>
      </c>
      <c r="BH559" s="207">
        <f>IF(N559="sníž. přenesená",J559,0)</f>
        <v>0</v>
      </c>
      <c r="BI559" s="207">
        <f>IF(N559="nulová",J559,0)</f>
        <v>0</v>
      </c>
      <c r="BJ559" s="15" t="s">
        <v>139</v>
      </c>
      <c r="BK559" s="208">
        <f>ROUND(I559*H559,3)</f>
        <v>0</v>
      </c>
      <c r="BL559" s="15" t="s">
        <v>138</v>
      </c>
      <c r="BM559" s="15" t="s">
        <v>718</v>
      </c>
    </row>
    <row r="560" s="11" customFormat="1">
      <c r="B560" s="209"/>
      <c r="C560" s="210"/>
      <c r="D560" s="211" t="s">
        <v>141</v>
      </c>
      <c r="E560" s="212" t="s">
        <v>1</v>
      </c>
      <c r="F560" s="213" t="s">
        <v>719</v>
      </c>
      <c r="G560" s="210"/>
      <c r="H560" s="214">
        <v>39.468000000000004</v>
      </c>
      <c r="I560" s="215"/>
      <c r="J560" s="210"/>
      <c r="K560" s="210"/>
      <c r="L560" s="216"/>
      <c r="M560" s="217"/>
      <c r="N560" s="218"/>
      <c r="O560" s="218"/>
      <c r="P560" s="218"/>
      <c r="Q560" s="218"/>
      <c r="R560" s="218"/>
      <c r="S560" s="218"/>
      <c r="T560" s="219"/>
      <c r="AT560" s="220" t="s">
        <v>141</v>
      </c>
      <c r="AU560" s="220" t="s">
        <v>80</v>
      </c>
      <c r="AV560" s="11" t="s">
        <v>80</v>
      </c>
      <c r="AW560" s="11" t="s">
        <v>143</v>
      </c>
      <c r="AX560" s="11" t="s">
        <v>74</v>
      </c>
      <c r="AY560" s="220" t="s">
        <v>132</v>
      </c>
    </row>
    <row r="561" s="11" customFormat="1">
      <c r="B561" s="209"/>
      <c r="C561" s="210"/>
      <c r="D561" s="211" t="s">
        <v>141</v>
      </c>
      <c r="E561" s="212" t="s">
        <v>1</v>
      </c>
      <c r="F561" s="213" t="s">
        <v>720</v>
      </c>
      <c r="G561" s="210"/>
      <c r="H561" s="214">
        <v>40.595999999999997</v>
      </c>
      <c r="I561" s="215"/>
      <c r="J561" s="210"/>
      <c r="K561" s="210"/>
      <c r="L561" s="216"/>
      <c r="M561" s="217"/>
      <c r="N561" s="218"/>
      <c r="O561" s="218"/>
      <c r="P561" s="218"/>
      <c r="Q561" s="218"/>
      <c r="R561" s="218"/>
      <c r="S561" s="218"/>
      <c r="T561" s="219"/>
      <c r="AT561" s="220" t="s">
        <v>141</v>
      </c>
      <c r="AU561" s="220" t="s">
        <v>80</v>
      </c>
      <c r="AV561" s="11" t="s">
        <v>80</v>
      </c>
      <c r="AW561" s="11" t="s">
        <v>143</v>
      </c>
      <c r="AX561" s="11" t="s">
        <v>74</v>
      </c>
      <c r="AY561" s="220" t="s">
        <v>132</v>
      </c>
    </row>
    <row r="562" s="11" customFormat="1">
      <c r="B562" s="209"/>
      <c r="C562" s="210"/>
      <c r="D562" s="211" t="s">
        <v>141</v>
      </c>
      <c r="E562" s="212" t="s">
        <v>1</v>
      </c>
      <c r="F562" s="213" t="s">
        <v>721</v>
      </c>
      <c r="G562" s="210"/>
      <c r="H562" s="214">
        <v>5.8499999999999996</v>
      </c>
      <c r="I562" s="215"/>
      <c r="J562" s="210"/>
      <c r="K562" s="210"/>
      <c r="L562" s="216"/>
      <c r="M562" s="217"/>
      <c r="N562" s="218"/>
      <c r="O562" s="218"/>
      <c r="P562" s="218"/>
      <c r="Q562" s="218"/>
      <c r="R562" s="218"/>
      <c r="S562" s="218"/>
      <c r="T562" s="219"/>
      <c r="AT562" s="220" t="s">
        <v>141</v>
      </c>
      <c r="AU562" s="220" t="s">
        <v>80</v>
      </c>
      <c r="AV562" s="11" t="s">
        <v>80</v>
      </c>
      <c r="AW562" s="11" t="s">
        <v>143</v>
      </c>
      <c r="AX562" s="11" t="s">
        <v>74</v>
      </c>
      <c r="AY562" s="220" t="s">
        <v>132</v>
      </c>
    </row>
    <row r="563" s="11" customFormat="1">
      <c r="B563" s="209"/>
      <c r="C563" s="210"/>
      <c r="D563" s="211" t="s">
        <v>141</v>
      </c>
      <c r="E563" s="212" t="s">
        <v>1</v>
      </c>
      <c r="F563" s="213" t="s">
        <v>722</v>
      </c>
      <c r="G563" s="210"/>
      <c r="H563" s="214">
        <v>6.1500000000000004</v>
      </c>
      <c r="I563" s="215"/>
      <c r="J563" s="210"/>
      <c r="K563" s="210"/>
      <c r="L563" s="216"/>
      <c r="M563" s="217"/>
      <c r="N563" s="218"/>
      <c r="O563" s="218"/>
      <c r="P563" s="218"/>
      <c r="Q563" s="218"/>
      <c r="R563" s="218"/>
      <c r="S563" s="218"/>
      <c r="T563" s="219"/>
      <c r="AT563" s="220" t="s">
        <v>141</v>
      </c>
      <c r="AU563" s="220" t="s">
        <v>80</v>
      </c>
      <c r="AV563" s="11" t="s">
        <v>80</v>
      </c>
      <c r="AW563" s="11" t="s">
        <v>143</v>
      </c>
      <c r="AX563" s="11" t="s">
        <v>74</v>
      </c>
      <c r="AY563" s="220" t="s">
        <v>132</v>
      </c>
    </row>
    <row r="564" s="12" customFormat="1">
      <c r="B564" s="221"/>
      <c r="C564" s="222"/>
      <c r="D564" s="211" t="s">
        <v>141</v>
      </c>
      <c r="E564" s="223" t="s">
        <v>1</v>
      </c>
      <c r="F564" s="224" t="s">
        <v>146</v>
      </c>
      <c r="G564" s="222"/>
      <c r="H564" s="225">
        <v>92.063999999999993</v>
      </c>
      <c r="I564" s="226"/>
      <c r="J564" s="222"/>
      <c r="K564" s="222"/>
      <c r="L564" s="227"/>
      <c r="M564" s="228"/>
      <c r="N564" s="229"/>
      <c r="O564" s="229"/>
      <c r="P564" s="229"/>
      <c r="Q564" s="229"/>
      <c r="R564" s="229"/>
      <c r="S564" s="229"/>
      <c r="T564" s="230"/>
      <c r="AT564" s="231" t="s">
        <v>141</v>
      </c>
      <c r="AU564" s="231" t="s">
        <v>80</v>
      </c>
      <c r="AV564" s="12" t="s">
        <v>138</v>
      </c>
      <c r="AW564" s="12" t="s">
        <v>143</v>
      </c>
      <c r="AX564" s="12" t="s">
        <v>21</v>
      </c>
      <c r="AY564" s="231" t="s">
        <v>132</v>
      </c>
    </row>
    <row r="565" s="1" customFormat="1" ht="16.5" customHeight="1">
      <c r="B565" s="36"/>
      <c r="C565" s="197" t="s">
        <v>723</v>
      </c>
      <c r="D565" s="197" t="s">
        <v>134</v>
      </c>
      <c r="E565" s="198" t="s">
        <v>724</v>
      </c>
      <c r="F565" s="199" t="s">
        <v>725</v>
      </c>
      <c r="G565" s="200" t="s">
        <v>157</v>
      </c>
      <c r="H565" s="201">
        <v>48.960000000000001</v>
      </c>
      <c r="I565" s="202"/>
      <c r="J565" s="201">
        <f>ROUND(I565*H565,3)</f>
        <v>0</v>
      </c>
      <c r="K565" s="199" t="s">
        <v>1</v>
      </c>
      <c r="L565" s="41"/>
      <c r="M565" s="203" t="s">
        <v>1</v>
      </c>
      <c r="N565" s="204" t="s">
        <v>48</v>
      </c>
      <c r="O565" s="77"/>
      <c r="P565" s="205">
        <f>O565*H565</f>
        <v>0</v>
      </c>
      <c r="Q565" s="205">
        <v>0</v>
      </c>
      <c r="R565" s="205">
        <f>Q565*H565</f>
        <v>0</v>
      </c>
      <c r="S565" s="205">
        <v>1.6000000000000001</v>
      </c>
      <c r="T565" s="206">
        <f>S565*H565</f>
        <v>78.336000000000013</v>
      </c>
      <c r="AR565" s="15" t="s">
        <v>138</v>
      </c>
      <c r="AT565" s="15" t="s">
        <v>134</v>
      </c>
      <c r="AU565" s="15" t="s">
        <v>80</v>
      </c>
      <c r="AY565" s="15" t="s">
        <v>132</v>
      </c>
      <c r="BE565" s="207">
        <f>IF(N565="základní",J565,0)</f>
        <v>0</v>
      </c>
      <c r="BF565" s="207">
        <f>IF(N565="snížená",J565,0)</f>
        <v>0</v>
      </c>
      <c r="BG565" s="207">
        <f>IF(N565="zákl. přenesená",J565,0)</f>
        <v>0</v>
      </c>
      <c r="BH565" s="207">
        <f>IF(N565="sníž. přenesená",J565,0)</f>
        <v>0</v>
      </c>
      <c r="BI565" s="207">
        <f>IF(N565="nulová",J565,0)</f>
        <v>0</v>
      </c>
      <c r="BJ565" s="15" t="s">
        <v>139</v>
      </c>
      <c r="BK565" s="208">
        <f>ROUND(I565*H565,3)</f>
        <v>0</v>
      </c>
      <c r="BL565" s="15" t="s">
        <v>138</v>
      </c>
      <c r="BM565" s="15" t="s">
        <v>726</v>
      </c>
    </row>
    <row r="566" s="11" customFormat="1">
      <c r="B566" s="209"/>
      <c r="C566" s="210"/>
      <c r="D566" s="211" t="s">
        <v>141</v>
      </c>
      <c r="E566" s="212" t="s">
        <v>1</v>
      </c>
      <c r="F566" s="213" t="s">
        <v>727</v>
      </c>
      <c r="G566" s="210"/>
      <c r="H566" s="214">
        <v>20.960000000000001</v>
      </c>
      <c r="I566" s="215"/>
      <c r="J566" s="210"/>
      <c r="K566" s="210"/>
      <c r="L566" s="216"/>
      <c r="M566" s="217"/>
      <c r="N566" s="218"/>
      <c r="O566" s="218"/>
      <c r="P566" s="218"/>
      <c r="Q566" s="218"/>
      <c r="R566" s="218"/>
      <c r="S566" s="218"/>
      <c r="T566" s="219"/>
      <c r="AT566" s="220" t="s">
        <v>141</v>
      </c>
      <c r="AU566" s="220" t="s">
        <v>80</v>
      </c>
      <c r="AV566" s="11" t="s">
        <v>80</v>
      </c>
      <c r="AW566" s="11" t="s">
        <v>143</v>
      </c>
      <c r="AX566" s="11" t="s">
        <v>74</v>
      </c>
      <c r="AY566" s="220" t="s">
        <v>132</v>
      </c>
    </row>
    <row r="567" s="11" customFormat="1">
      <c r="B567" s="209"/>
      <c r="C567" s="210"/>
      <c r="D567" s="211" t="s">
        <v>141</v>
      </c>
      <c r="E567" s="212" t="s">
        <v>1</v>
      </c>
      <c r="F567" s="213" t="s">
        <v>728</v>
      </c>
      <c r="G567" s="210"/>
      <c r="H567" s="214">
        <v>28</v>
      </c>
      <c r="I567" s="215"/>
      <c r="J567" s="210"/>
      <c r="K567" s="210"/>
      <c r="L567" s="216"/>
      <c r="M567" s="217"/>
      <c r="N567" s="218"/>
      <c r="O567" s="218"/>
      <c r="P567" s="218"/>
      <c r="Q567" s="218"/>
      <c r="R567" s="218"/>
      <c r="S567" s="218"/>
      <c r="T567" s="219"/>
      <c r="AT567" s="220" t="s">
        <v>141</v>
      </c>
      <c r="AU567" s="220" t="s">
        <v>80</v>
      </c>
      <c r="AV567" s="11" t="s">
        <v>80</v>
      </c>
      <c r="AW567" s="11" t="s">
        <v>143</v>
      </c>
      <c r="AX567" s="11" t="s">
        <v>74</v>
      </c>
      <c r="AY567" s="220" t="s">
        <v>132</v>
      </c>
    </row>
    <row r="568" s="12" customFormat="1">
      <c r="B568" s="221"/>
      <c r="C568" s="222"/>
      <c r="D568" s="211" t="s">
        <v>141</v>
      </c>
      <c r="E568" s="223" t="s">
        <v>1</v>
      </c>
      <c r="F568" s="224" t="s">
        <v>146</v>
      </c>
      <c r="G568" s="222"/>
      <c r="H568" s="225">
        <v>48.960000000000001</v>
      </c>
      <c r="I568" s="226"/>
      <c r="J568" s="222"/>
      <c r="K568" s="222"/>
      <c r="L568" s="227"/>
      <c r="M568" s="228"/>
      <c r="N568" s="229"/>
      <c r="O568" s="229"/>
      <c r="P568" s="229"/>
      <c r="Q568" s="229"/>
      <c r="R568" s="229"/>
      <c r="S568" s="229"/>
      <c r="T568" s="230"/>
      <c r="AT568" s="231" t="s">
        <v>141</v>
      </c>
      <c r="AU568" s="231" t="s">
        <v>80</v>
      </c>
      <c r="AV568" s="12" t="s">
        <v>138</v>
      </c>
      <c r="AW568" s="12" t="s">
        <v>143</v>
      </c>
      <c r="AX568" s="12" t="s">
        <v>21</v>
      </c>
      <c r="AY568" s="231" t="s">
        <v>132</v>
      </c>
    </row>
    <row r="569" s="1" customFormat="1" ht="16.5" customHeight="1">
      <c r="B569" s="36"/>
      <c r="C569" s="197" t="s">
        <v>729</v>
      </c>
      <c r="D569" s="197" t="s">
        <v>134</v>
      </c>
      <c r="E569" s="198" t="s">
        <v>730</v>
      </c>
      <c r="F569" s="199" t="s">
        <v>731</v>
      </c>
      <c r="G569" s="200" t="s">
        <v>157</v>
      </c>
      <c r="H569" s="201">
        <v>0.01</v>
      </c>
      <c r="I569" s="202"/>
      <c r="J569" s="201">
        <f>ROUND(I569*H569,3)</f>
        <v>0</v>
      </c>
      <c r="K569" s="199" t="s">
        <v>1</v>
      </c>
      <c r="L569" s="41"/>
      <c r="M569" s="203" t="s">
        <v>1</v>
      </c>
      <c r="N569" s="204" t="s">
        <v>48</v>
      </c>
      <c r="O569" s="77"/>
      <c r="P569" s="205">
        <f>O569*H569</f>
        <v>0</v>
      </c>
      <c r="Q569" s="205">
        <v>0</v>
      </c>
      <c r="R569" s="205">
        <f>Q569*H569</f>
        <v>0</v>
      </c>
      <c r="S569" s="205">
        <v>2.2000000000000002</v>
      </c>
      <c r="T569" s="206">
        <f>S569*H569</f>
        <v>0.022000000000000002</v>
      </c>
      <c r="AR569" s="15" t="s">
        <v>138</v>
      </c>
      <c r="AT569" s="15" t="s">
        <v>134</v>
      </c>
      <c r="AU569" s="15" t="s">
        <v>80</v>
      </c>
      <c r="AY569" s="15" t="s">
        <v>132</v>
      </c>
      <c r="BE569" s="207">
        <f>IF(N569="základní",J569,0)</f>
        <v>0</v>
      </c>
      <c r="BF569" s="207">
        <f>IF(N569="snížená",J569,0)</f>
        <v>0</v>
      </c>
      <c r="BG569" s="207">
        <f>IF(N569="zákl. přenesená",J569,0)</f>
        <v>0</v>
      </c>
      <c r="BH569" s="207">
        <f>IF(N569="sníž. přenesená",J569,0)</f>
        <v>0</v>
      </c>
      <c r="BI569" s="207">
        <f>IF(N569="nulová",J569,0)</f>
        <v>0</v>
      </c>
      <c r="BJ569" s="15" t="s">
        <v>139</v>
      </c>
      <c r="BK569" s="208">
        <f>ROUND(I569*H569,3)</f>
        <v>0</v>
      </c>
      <c r="BL569" s="15" t="s">
        <v>138</v>
      </c>
      <c r="BM569" s="15" t="s">
        <v>732</v>
      </c>
    </row>
    <row r="570" s="11" customFormat="1">
      <c r="B570" s="209"/>
      <c r="C570" s="210"/>
      <c r="D570" s="211" t="s">
        <v>141</v>
      </c>
      <c r="E570" s="212" t="s">
        <v>1</v>
      </c>
      <c r="F570" s="213" t="s">
        <v>733</v>
      </c>
      <c r="G570" s="210"/>
      <c r="H570" s="214">
        <v>0.01</v>
      </c>
      <c r="I570" s="215"/>
      <c r="J570" s="210"/>
      <c r="K570" s="210"/>
      <c r="L570" s="216"/>
      <c r="M570" s="217"/>
      <c r="N570" s="218"/>
      <c r="O570" s="218"/>
      <c r="P570" s="218"/>
      <c r="Q570" s="218"/>
      <c r="R570" s="218"/>
      <c r="S570" s="218"/>
      <c r="T570" s="219"/>
      <c r="AT570" s="220" t="s">
        <v>141</v>
      </c>
      <c r="AU570" s="220" t="s">
        <v>80</v>
      </c>
      <c r="AV570" s="11" t="s">
        <v>80</v>
      </c>
      <c r="AW570" s="11" t="s">
        <v>143</v>
      </c>
      <c r="AX570" s="11" t="s">
        <v>74</v>
      </c>
      <c r="AY570" s="220" t="s">
        <v>132</v>
      </c>
    </row>
    <row r="571" s="12" customFormat="1">
      <c r="B571" s="221"/>
      <c r="C571" s="222"/>
      <c r="D571" s="211" t="s">
        <v>141</v>
      </c>
      <c r="E571" s="223" t="s">
        <v>1</v>
      </c>
      <c r="F571" s="224" t="s">
        <v>146</v>
      </c>
      <c r="G571" s="222"/>
      <c r="H571" s="225">
        <v>0.01</v>
      </c>
      <c r="I571" s="226"/>
      <c r="J571" s="222"/>
      <c r="K571" s="222"/>
      <c r="L571" s="227"/>
      <c r="M571" s="228"/>
      <c r="N571" s="229"/>
      <c r="O571" s="229"/>
      <c r="P571" s="229"/>
      <c r="Q571" s="229"/>
      <c r="R571" s="229"/>
      <c r="S571" s="229"/>
      <c r="T571" s="230"/>
      <c r="AT571" s="231" t="s">
        <v>141</v>
      </c>
      <c r="AU571" s="231" t="s">
        <v>80</v>
      </c>
      <c r="AV571" s="12" t="s">
        <v>138</v>
      </c>
      <c r="AW571" s="12" t="s">
        <v>143</v>
      </c>
      <c r="AX571" s="12" t="s">
        <v>21</v>
      </c>
      <c r="AY571" s="231" t="s">
        <v>132</v>
      </c>
    </row>
    <row r="572" s="1" customFormat="1" ht="16.5" customHeight="1">
      <c r="B572" s="36"/>
      <c r="C572" s="197" t="s">
        <v>734</v>
      </c>
      <c r="D572" s="197" t="s">
        <v>134</v>
      </c>
      <c r="E572" s="198" t="s">
        <v>735</v>
      </c>
      <c r="F572" s="199" t="s">
        <v>736</v>
      </c>
      <c r="G572" s="200" t="s">
        <v>137</v>
      </c>
      <c r="H572" s="201">
        <v>50.091000000000001</v>
      </c>
      <c r="I572" s="202"/>
      <c r="J572" s="201">
        <f>ROUND(I572*H572,3)</f>
        <v>0</v>
      </c>
      <c r="K572" s="199" t="s">
        <v>1</v>
      </c>
      <c r="L572" s="41"/>
      <c r="M572" s="203" t="s">
        <v>1</v>
      </c>
      <c r="N572" s="204" t="s">
        <v>48</v>
      </c>
      <c r="O572" s="77"/>
      <c r="P572" s="205">
        <f>O572*H572</f>
        <v>0</v>
      </c>
      <c r="Q572" s="205">
        <v>0</v>
      </c>
      <c r="R572" s="205">
        <f>Q572*H572</f>
        <v>0</v>
      </c>
      <c r="S572" s="205">
        <v>0.058999999999999997</v>
      </c>
      <c r="T572" s="206">
        <f>S572*H572</f>
        <v>2.9553689999999997</v>
      </c>
      <c r="AR572" s="15" t="s">
        <v>138</v>
      </c>
      <c r="AT572" s="15" t="s">
        <v>134</v>
      </c>
      <c r="AU572" s="15" t="s">
        <v>80</v>
      </c>
      <c r="AY572" s="15" t="s">
        <v>132</v>
      </c>
      <c r="BE572" s="207">
        <f>IF(N572="základní",J572,0)</f>
        <v>0</v>
      </c>
      <c r="BF572" s="207">
        <f>IF(N572="snížená",J572,0)</f>
        <v>0</v>
      </c>
      <c r="BG572" s="207">
        <f>IF(N572="zákl. přenesená",J572,0)</f>
        <v>0</v>
      </c>
      <c r="BH572" s="207">
        <f>IF(N572="sníž. přenesená",J572,0)</f>
        <v>0</v>
      </c>
      <c r="BI572" s="207">
        <f>IF(N572="nulová",J572,0)</f>
        <v>0</v>
      </c>
      <c r="BJ572" s="15" t="s">
        <v>139</v>
      </c>
      <c r="BK572" s="208">
        <f>ROUND(I572*H572,3)</f>
        <v>0</v>
      </c>
      <c r="BL572" s="15" t="s">
        <v>138</v>
      </c>
      <c r="BM572" s="15" t="s">
        <v>737</v>
      </c>
    </row>
    <row r="573" s="11" customFormat="1">
      <c r="B573" s="209"/>
      <c r="C573" s="210"/>
      <c r="D573" s="211" t="s">
        <v>141</v>
      </c>
      <c r="E573" s="212" t="s">
        <v>1</v>
      </c>
      <c r="F573" s="213" t="s">
        <v>556</v>
      </c>
      <c r="G573" s="210"/>
      <c r="H573" s="214">
        <v>10.800000000000001</v>
      </c>
      <c r="I573" s="215"/>
      <c r="J573" s="210"/>
      <c r="K573" s="210"/>
      <c r="L573" s="216"/>
      <c r="M573" s="217"/>
      <c r="N573" s="218"/>
      <c r="O573" s="218"/>
      <c r="P573" s="218"/>
      <c r="Q573" s="218"/>
      <c r="R573" s="218"/>
      <c r="S573" s="218"/>
      <c r="T573" s="219"/>
      <c r="AT573" s="220" t="s">
        <v>141</v>
      </c>
      <c r="AU573" s="220" t="s">
        <v>80</v>
      </c>
      <c r="AV573" s="11" t="s">
        <v>80</v>
      </c>
      <c r="AW573" s="11" t="s">
        <v>143</v>
      </c>
      <c r="AX573" s="11" t="s">
        <v>74</v>
      </c>
      <c r="AY573" s="220" t="s">
        <v>132</v>
      </c>
    </row>
    <row r="574" s="11" customFormat="1">
      <c r="B574" s="209"/>
      <c r="C574" s="210"/>
      <c r="D574" s="211" t="s">
        <v>141</v>
      </c>
      <c r="E574" s="212" t="s">
        <v>1</v>
      </c>
      <c r="F574" s="213" t="s">
        <v>557</v>
      </c>
      <c r="G574" s="210"/>
      <c r="H574" s="214">
        <v>0.37091249999999998</v>
      </c>
      <c r="I574" s="215"/>
      <c r="J574" s="210"/>
      <c r="K574" s="210"/>
      <c r="L574" s="216"/>
      <c r="M574" s="217"/>
      <c r="N574" s="218"/>
      <c r="O574" s="218"/>
      <c r="P574" s="218"/>
      <c r="Q574" s="218"/>
      <c r="R574" s="218"/>
      <c r="S574" s="218"/>
      <c r="T574" s="219"/>
      <c r="AT574" s="220" t="s">
        <v>141</v>
      </c>
      <c r="AU574" s="220" t="s">
        <v>80</v>
      </c>
      <c r="AV574" s="11" t="s">
        <v>80</v>
      </c>
      <c r="AW574" s="11" t="s">
        <v>143</v>
      </c>
      <c r="AX574" s="11" t="s">
        <v>74</v>
      </c>
      <c r="AY574" s="220" t="s">
        <v>132</v>
      </c>
    </row>
    <row r="575" s="11" customFormat="1">
      <c r="B575" s="209"/>
      <c r="C575" s="210"/>
      <c r="D575" s="211" t="s">
        <v>141</v>
      </c>
      <c r="E575" s="212" t="s">
        <v>1</v>
      </c>
      <c r="F575" s="213" t="s">
        <v>558</v>
      </c>
      <c r="G575" s="210"/>
      <c r="H575" s="214">
        <v>1.2</v>
      </c>
      <c r="I575" s="215"/>
      <c r="J575" s="210"/>
      <c r="K575" s="210"/>
      <c r="L575" s="216"/>
      <c r="M575" s="217"/>
      <c r="N575" s="218"/>
      <c r="O575" s="218"/>
      <c r="P575" s="218"/>
      <c r="Q575" s="218"/>
      <c r="R575" s="218"/>
      <c r="S575" s="218"/>
      <c r="T575" s="219"/>
      <c r="AT575" s="220" t="s">
        <v>141</v>
      </c>
      <c r="AU575" s="220" t="s">
        <v>80</v>
      </c>
      <c r="AV575" s="11" t="s">
        <v>80</v>
      </c>
      <c r="AW575" s="11" t="s">
        <v>143</v>
      </c>
      <c r="AX575" s="11" t="s">
        <v>74</v>
      </c>
      <c r="AY575" s="220" t="s">
        <v>132</v>
      </c>
    </row>
    <row r="576" s="11" customFormat="1">
      <c r="B576" s="209"/>
      <c r="C576" s="210"/>
      <c r="D576" s="211" t="s">
        <v>141</v>
      </c>
      <c r="E576" s="212" t="s">
        <v>1</v>
      </c>
      <c r="F576" s="213" t="s">
        <v>559</v>
      </c>
      <c r="G576" s="210"/>
      <c r="H576" s="214">
        <v>12.800000000000001</v>
      </c>
      <c r="I576" s="215"/>
      <c r="J576" s="210"/>
      <c r="K576" s="210"/>
      <c r="L576" s="216"/>
      <c r="M576" s="217"/>
      <c r="N576" s="218"/>
      <c r="O576" s="218"/>
      <c r="P576" s="218"/>
      <c r="Q576" s="218"/>
      <c r="R576" s="218"/>
      <c r="S576" s="218"/>
      <c r="T576" s="219"/>
      <c r="AT576" s="220" t="s">
        <v>141</v>
      </c>
      <c r="AU576" s="220" t="s">
        <v>80</v>
      </c>
      <c r="AV576" s="11" t="s">
        <v>80</v>
      </c>
      <c r="AW576" s="11" t="s">
        <v>143</v>
      </c>
      <c r="AX576" s="11" t="s">
        <v>74</v>
      </c>
      <c r="AY576" s="220" t="s">
        <v>132</v>
      </c>
    </row>
    <row r="577" s="11" customFormat="1">
      <c r="B577" s="209"/>
      <c r="C577" s="210"/>
      <c r="D577" s="211" t="s">
        <v>141</v>
      </c>
      <c r="E577" s="212" t="s">
        <v>1</v>
      </c>
      <c r="F577" s="213" t="s">
        <v>560</v>
      </c>
      <c r="G577" s="210"/>
      <c r="H577" s="214">
        <v>12.800000000000001</v>
      </c>
      <c r="I577" s="215"/>
      <c r="J577" s="210"/>
      <c r="K577" s="210"/>
      <c r="L577" s="216"/>
      <c r="M577" s="217"/>
      <c r="N577" s="218"/>
      <c r="O577" s="218"/>
      <c r="P577" s="218"/>
      <c r="Q577" s="218"/>
      <c r="R577" s="218"/>
      <c r="S577" s="218"/>
      <c r="T577" s="219"/>
      <c r="AT577" s="220" t="s">
        <v>141</v>
      </c>
      <c r="AU577" s="220" t="s">
        <v>80</v>
      </c>
      <c r="AV577" s="11" t="s">
        <v>80</v>
      </c>
      <c r="AW577" s="11" t="s">
        <v>143</v>
      </c>
      <c r="AX577" s="11" t="s">
        <v>74</v>
      </c>
      <c r="AY577" s="220" t="s">
        <v>132</v>
      </c>
    </row>
    <row r="578" s="11" customFormat="1">
      <c r="B578" s="209"/>
      <c r="C578" s="210"/>
      <c r="D578" s="211" t="s">
        <v>141</v>
      </c>
      <c r="E578" s="212" t="s">
        <v>1</v>
      </c>
      <c r="F578" s="213" t="s">
        <v>561</v>
      </c>
      <c r="G578" s="210"/>
      <c r="H578" s="214">
        <v>12.119999999999999</v>
      </c>
      <c r="I578" s="215"/>
      <c r="J578" s="210"/>
      <c r="K578" s="210"/>
      <c r="L578" s="216"/>
      <c r="M578" s="217"/>
      <c r="N578" s="218"/>
      <c r="O578" s="218"/>
      <c r="P578" s="218"/>
      <c r="Q578" s="218"/>
      <c r="R578" s="218"/>
      <c r="S578" s="218"/>
      <c r="T578" s="219"/>
      <c r="AT578" s="220" t="s">
        <v>141</v>
      </c>
      <c r="AU578" s="220" t="s">
        <v>80</v>
      </c>
      <c r="AV578" s="11" t="s">
        <v>80</v>
      </c>
      <c r="AW578" s="11" t="s">
        <v>143</v>
      </c>
      <c r="AX578" s="11" t="s">
        <v>74</v>
      </c>
      <c r="AY578" s="220" t="s">
        <v>132</v>
      </c>
    </row>
    <row r="579" s="12" customFormat="1">
      <c r="B579" s="221"/>
      <c r="C579" s="222"/>
      <c r="D579" s="211" t="s">
        <v>141</v>
      </c>
      <c r="E579" s="223" t="s">
        <v>1</v>
      </c>
      <c r="F579" s="224" t="s">
        <v>146</v>
      </c>
      <c r="G579" s="222"/>
      <c r="H579" s="225">
        <v>50.090912500000002</v>
      </c>
      <c r="I579" s="226"/>
      <c r="J579" s="222"/>
      <c r="K579" s="222"/>
      <c r="L579" s="227"/>
      <c r="M579" s="228"/>
      <c r="N579" s="229"/>
      <c r="O579" s="229"/>
      <c r="P579" s="229"/>
      <c r="Q579" s="229"/>
      <c r="R579" s="229"/>
      <c r="S579" s="229"/>
      <c r="T579" s="230"/>
      <c r="AT579" s="231" t="s">
        <v>141</v>
      </c>
      <c r="AU579" s="231" t="s">
        <v>80</v>
      </c>
      <c r="AV579" s="12" t="s">
        <v>138</v>
      </c>
      <c r="AW579" s="12" t="s">
        <v>143</v>
      </c>
      <c r="AX579" s="12" t="s">
        <v>21</v>
      </c>
      <c r="AY579" s="231" t="s">
        <v>132</v>
      </c>
    </row>
    <row r="580" s="1" customFormat="1" ht="16.5" customHeight="1">
      <c r="B580" s="36"/>
      <c r="C580" s="197" t="s">
        <v>738</v>
      </c>
      <c r="D580" s="197" t="s">
        <v>134</v>
      </c>
      <c r="E580" s="198" t="s">
        <v>739</v>
      </c>
      <c r="F580" s="199" t="s">
        <v>740</v>
      </c>
      <c r="G580" s="200" t="s">
        <v>137</v>
      </c>
      <c r="H580" s="201">
        <v>4.4509999999999996</v>
      </c>
      <c r="I580" s="202"/>
      <c r="J580" s="201">
        <f>ROUND(I580*H580,3)</f>
        <v>0</v>
      </c>
      <c r="K580" s="199" t="s">
        <v>1</v>
      </c>
      <c r="L580" s="41"/>
      <c r="M580" s="203" t="s">
        <v>1</v>
      </c>
      <c r="N580" s="204" t="s">
        <v>48</v>
      </c>
      <c r="O580" s="77"/>
      <c r="P580" s="205">
        <f>O580*H580</f>
        <v>0</v>
      </c>
      <c r="Q580" s="205">
        <v>0</v>
      </c>
      <c r="R580" s="205">
        <f>Q580*H580</f>
        <v>0</v>
      </c>
      <c r="S580" s="205">
        <v>0.048000000000000001</v>
      </c>
      <c r="T580" s="206">
        <f>S580*H580</f>
        <v>0.21364799999999998</v>
      </c>
      <c r="AR580" s="15" t="s">
        <v>138</v>
      </c>
      <c r="AT580" s="15" t="s">
        <v>134</v>
      </c>
      <c r="AU580" s="15" t="s">
        <v>80</v>
      </c>
      <c r="AY580" s="15" t="s">
        <v>132</v>
      </c>
      <c r="BE580" s="207">
        <f>IF(N580="základní",J580,0)</f>
        <v>0</v>
      </c>
      <c r="BF580" s="207">
        <f>IF(N580="snížená",J580,0)</f>
        <v>0</v>
      </c>
      <c r="BG580" s="207">
        <f>IF(N580="zákl. přenesená",J580,0)</f>
        <v>0</v>
      </c>
      <c r="BH580" s="207">
        <f>IF(N580="sníž. přenesená",J580,0)</f>
        <v>0</v>
      </c>
      <c r="BI580" s="207">
        <f>IF(N580="nulová",J580,0)</f>
        <v>0</v>
      </c>
      <c r="BJ580" s="15" t="s">
        <v>139</v>
      </c>
      <c r="BK580" s="208">
        <f>ROUND(I580*H580,3)</f>
        <v>0</v>
      </c>
      <c r="BL580" s="15" t="s">
        <v>138</v>
      </c>
      <c r="BM580" s="15" t="s">
        <v>741</v>
      </c>
    </row>
    <row r="581" s="11" customFormat="1">
      <c r="B581" s="209"/>
      <c r="C581" s="210"/>
      <c r="D581" s="211" t="s">
        <v>141</v>
      </c>
      <c r="E581" s="212" t="s">
        <v>1</v>
      </c>
      <c r="F581" s="213" t="s">
        <v>742</v>
      </c>
      <c r="G581" s="210"/>
      <c r="H581" s="214">
        <v>4.4509499999999997</v>
      </c>
      <c r="I581" s="215"/>
      <c r="J581" s="210"/>
      <c r="K581" s="210"/>
      <c r="L581" s="216"/>
      <c r="M581" s="217"/>
      <c r="N581" s="218"/>
      <c r="O581" s="218"/>
      <c r="P581" s="218"/>
      <c r="Q581" s="218"/>
      <c r="R581" s="218"/>
      <c r="S581" s="218"/>
      <c r="T581" s="219"/>
      <c r="AT581" s="220" t="s">
        <v>141</v>
      </c>
      <c r="AU581" s="220" t="s">
        <v>80</v>
      </c>
      <c r="AV581" s="11" t="s">
        <v>80</v>
      </c>
      <c r="AW581" s="11" t="s">
        <v>143</v>
      </c>
      <c r="AX581" s="11" t="s">
        <v>74</v>
      </c>
      <c r="AY581" s="220" t="s">
        <v>132</v>
      </c>
    </row>
    <row r="582" s="12" customFormat="1">
      <c r="B582" s="221"/>
      <c r="C582" s="222"/>
      <c r="D582" s="211" t="s">
        <v>141</v>
      </c>
      <c r="E582" s="223" t="s">
        <v>1</v>
      </c>
      <c r="F582" s="224" t="s">
        <v>146</v>
      </c>
      <c r="G582" s="222"/>
      <c r="H582" s="225">
        <v>4.4509499999999997</v>
      </c>
      <c r="I582" s="226"/>
      <c r="J582" s="222"/>
      <c r="K582" s="222"/>
      <c r="L582" s="227"/>
      <c r="M582" s="228"/>
      <c r="N582" s="229"/>
      <c r="O582" s="229"/>
      <c r="P582" s="229"/>
      <c r="Q582" s="229"/>
      <c r="R582" s="229"/>
      <c r="S582" s="229"/>
      <c r="T582" s="230"/>
      <c r="AT582" s="231" t="s">
        <v>141</v>
      </c>
      <c r="AU582" s="231" t="s">
        <v>80</v>
      </c>
      <c r="AV582" s="12" t="s">
        <v>138</v>
      </c>
      <c r="AW582" s="12" t="s">
        <v>143</v>
      </c>
      <c r="AX582" s="12" t="s">
        <v>21</v>
      </c>
      <c r="AY582" s="231" t="s">
        <v>132</v>
      </c>
    </row>
    <row r="583" s="1" customFormat="1" ht="16.5" customHeight="1">
      <c r="B583" s="36"/>
      <c r="C583" s="197" t="s">
        <v>743</v>
      </c>
      <c r="D583" s="197" t="s">
        <v>134</v>
      </c>
      <c r="E583" s="198" t="s">
        <v>744</v>
      </c>
      <c r="F583" s="199" t="s">
        <v>745</v>
      </c>
      <c r="G583" s="200" t="s">
        <v>137</v>
      </c>
      <c r="H583" s="201">
        <v>25.920000000000002</v>
      </c>
      <c r="I583" s="202"/>
      <c r="J583" s="201">
        <f>ROUND(I583*H583,3)</f>
        <v>0</v>
      </c>
      <c r="K583" s="199" t="s">
        <v>1</v>
      </c>
      <c r="L583" s="41"/>
      <c r="M583" s="203" t="s">
        <v>1</v>
      </c>
      <c r="N583" s="204" t="s">
        <v>48</v>
      </c>
      <c r="O583" s="77"/>
      <c r="P583" s="205">
        <f>O583*H583</f>
        <v>0</v>
      </c>
      <c r="Q583" s="205">
        <v>0</v>
      </c>
      <c r="R583" s="205">
        <f>Q583*H583</f>
        <v>0</v>
      </c>
      <c r="S583" s="205">
        <v>0.037999999999999999</v>
      </c>
      <c r="T583" s="206">
        <f>S583*H583</f>
        <v>0.98496000000000006</v>
      </c>
      <c r="AR583" s="15" t="s">
        <v>138</v>
      </c>
      <c r="AT583" s="15" t="s">
        <v>134</v>
      </c>
      <c r="AU583" s="15" t="s">
        <v>80</v>
      </c>
      <c r="AY583" s="15" t="s">
        <v>132</v>
      </c>
      <c r="BE583" s="207">
        <f>IF(N583="základní",J583,0)</f>
        <v>0</v>
      </c>
      <c r="BF583" s="207">
        <f>IF(N583="snížená",J583,0)</f>
        <v>0</v>
      </c>
      <c r="BG583" s="207">
        <f>IF(N583="zákl. přenesená",J583,0)</f>
        <v>0</v>
      </c>
      <c r="BH583" s="207">
        <f>IF(N583="sníž. přenesená",J583,0)</f>
        <v>0</v>
      </c>
      <c r="BI583" s="207">
        <f>IF(N583="nulová",J583,0)</f>
        <v>0</v>
      </c>
      <c r="BJ583" s="15" t="s">
        <v>139</v>
      </c>
      <c r="BK583" s="208">
        <f>ROUND(I583*H583,3)</f>
        <v>0</v>
      </c>
      <c r="BL583" s="15" t="s">
        <v>138</v>
      </c>
      <c r="BM583" s="15" t="s">
        <v>746</v>
      </c>
    </row>
    <row r="584" s="11" customFormat="1">
      <c r="B584" s="209"/>
      <c r="C584" s="210"/>
      <c r="D584" s="211" t="s">
        <v>141</v>
      </c>
      <c r="E584" s="212" t="s">
        <v>1</v>
      </c>
      <c r="F584" s="213" t="s">
        <v>747</v>
      </c>
      <c r="G584" s="210"/>
      <c r="H584" s="214">
        <v>25.920000000000002</v>
      </c>
      <c r="I584" s="215"/>
      <c r="J584" s="210"/>
      <c r="K584" s="210"/>
      <c r="L584" s="216"/>
      <c r="M584" s="217"/>
      <c r="N584" s="218"/>
      <c r="O584" s="218"/>
      <c r="P584" s="218"/>
      <c r="Q584" s="218"/>
      <c r="R584" s="218"/>
      <c r="S584" s="218"/>
      <c r="T584" s="219"/>
      <c r="AT584" s="220" t="s">
        <v>141</v>
      </c>
      <c r="AU584" s="220" t="s">
        <v>80</v>
      </c>
      <c r="AV584" s="11" t="s">
        <v>80</v>
      </c>
      <c r="AW584" s="11" t="s">
        <v>143</v>
      </c>
      <c r="AX584" s="11" t="s">
        <v>74</v>
      </c>
      <c r="AY584" s="220" t="s">
        <v>132</v>
      </c>
    </row>
    <row r="585" s="12" customFormat="1">
      <c r="B585" s="221"/>
      <c r="C585" s="222"/>
      <c r="D585" s="211" t="s">
        <v>141</v>
      </c>
      <c r="E585" s="223" t="s">
        <v>1</v>
      </c>
      <c r="F585" s="224" t="s">
        <v>146</v>
      </c>
      <c r="G585" s="222"/>
      <c r="H585" s="225">
        <v>25.920000000000002</v>
      </c>
      <c r="I585" s="226"/>
      <c r="J585" s="222"/>
      <c r="K585" s="222"/>
      <c r="L585" s="227"/>
      <c r="M585" s="228"/>
      <c r="N585" s="229"/>
      <c r="O585" s="229"/>
      <c r="P585" s="229"/>
      <c r="Q585" s="229"/>
      <c r="R585" s="229"/>
      <c r="S585" s="229"/>
      <c r="T585" s="230"/>
      <c r="AT585" s="231" t="s">
        <v>141</v>
      </c>
      <c r="AU585" s="231" t="s">
        <v>80</v>
      </c>
      <c r="AV585" s="12" t="s">
        <v>138</v>
      </c>
      <c r="AW585" s="12" t="s">
        <v>143</v>
      </c>
      <c r="AX585" s="12" t="s">
        <v>21</v>
      </c>
      <c r="AY585" s="231" t="s">
        <v>132</v>
      </c>
    </row>
    <row r="586" s="1" customFormat="1" ht="16.5" customHeight="1">
      <c r="B586" s="36"/>
      <c r="C586" s="197" t="s">
        <v>748</v>
      </c>
      <c r="D586" s="197" t="s">
        <v>134</v>
      </c>
      <c r="E586" s="198" t="s">
        <v>749</v>
      </c>
      <c r="F586" s="199" t="s">
        <v>750</v>
      </c>
      <c r="G586" s="200" t="s">
        <v>137</v>
      </c>
      <c r="H586" s="201">
        <v>7.6799999999999997</v>
      </c>
      <c r="I586" s="202"/>
      <c r="J586" s="201">
        <f>ROUND(I586*H586,3)</f>
        <v>0</v>
      </c>
      <c r="K586" s="199" t="s">
        <v>1</v>
      </c>
      <c r="L586" s="41"/>
      <c r="M586" s="203" t="s">
        <v>1</v>
      </c>
      <c r="N586" s="204" t="s">
        <v>48</v>
      </c>
      <c r="O586" s="77"/>
      <c r="P586" s="205">
        <f>O586*H586</f>
        <v>0</v>
      </c>
      <c r="Q586" s="205">
        <v>0</v>
      </c>
      <c r="R586" s="205">
        <f>Q586*H586</f>
        <v>0</v>
      </c>
      <c r="S586" s="205">
        <v>0.034000000000000002</v>
      </c>
      <c r="T586" s="206">
        <f>S586*H586</f>
        <v>0.26112000000000002</v>
      </c>
      <c r="AR586" s="15" t="s">
        <v>138</v>
      </c>
      <c r="AT586" s="15" t="s">
        <v>134</v>
      </c>
      <c r="AU586" s="15" t="s">
        <v>80</v>
      </c>
      <c r="AY586" s="15" t="s">
        <v>132</v>
      </c>
      <c r="BE586" s="207">
        <f>IF(N586="základní",J586,0)</f>
        <v>0</v>
      </c>
      <c r="BF586" s="207">
        <f>IF(N586="snížená",J586,0)</f>
        <v>0</v>
      </c>
      <c r="BG586" s="207">
        <f>IF(N586="zákl. přenesená",J586,0)</f>
        <v>0</v>
      </c>
      <c r="BH586" s="207">
        <f>IF(N586="sníž. přenesená",J586,0)</f>
        <v>0</v>
      </c>
      <c r="BI586" s="207">
        <f>IF(N586="nulová",J586,0)</f>
        <v>0</v>
      </c>
      <c r="BJ586" s="15" t="s">
        <v>139</v>
      </c>
      <c r="BK586" s="208">
        <f>ROUND(I586*H586,3)</f>
        <v>0</v>
      </c>
      <c r="BL586" s="15" t="s">
        <v>138</v>
      </c>
      <c r="BM586" s="15" t="s">
        <v>751</v>
      </c>
    </row>
    <row r="587" s="11" customFormat="1">
      <c r="B587" s="209"/>
      <c r="C587" s="210"/>
      <c r="D587" s="211" t="s">
        <v>141</v>
      </c>
      <c r="E587" s="212" t="s">
        <v>1</v>
      </c>
      <c r="F587" s="213" t="s">
        <v>752</v>
      </c>
      <c r="G587" s="210"/>
      <c r="H587" s="214">
        <v>7.6799999999999997</v>
      </c>
      <c r="I587" s="215"/>
      <c r="J587" s="210"/>
      <c r="K587" s="210"/>
      <c r="L587" s="216"/>
      <c r="M587" s="217"/>
      <c r="N587" s="218"/>
      <c r="O587" s="218"/>
      <c r="P587" s="218"/>
      <c r="Q587" s="218"/>
      <c r="R587" s="218"/>
      <c r="S587" s="218"/>
      <c r="T587" s="219"/>
      <c r="AT587" s="220" t="s">
        <v>141</v>
      </c>
      <c r="AU587" s="220" t="s">
        <v>80</v>
      </c>
      <c r="AV587" s="11" t="s">
        <v>80</v>
      </c>
      <c r="AW587" s="11" t="s">
        <v>143</v>
      </c>
      <c r="AX587" s="11" t="s">
        <v>74</v>
      </c>
      <c r="AY587" s="220" t="s">
        <v>132</v>
      </c>
    </row>
    <row r="588" s="12" customFormat="1">
      <c r="B588" s="221"/>
      <c r="C588" s="222"/>
      <c r="D588" s="211" t="s">
        <v>141</v>
      </c>
      <c r="E588" s="223" t="s">
        <v>1</v>
      </c>
      <c r="F588" s="224" t="s">
        <v>146</v>
      </c>
      <c r="G588" s="222"/>
      <c r="H588" s="225">
        <v>7.6799999999999997</v>
      </c>
      <c r="I588" s="226"/>
      <c r="J588" s="222"/>
      <c r="K588" s="222"/>
      <c r="L588" s="227"/>
      <c r="M588" s="228"/>
      <c r="N588" s="229"/>
      <c r="O588" s="229"/>
      <c r="P588" s="229"/>
      <c r="Q588" s="229"/>
      <c r="R588" s="229"/>
      <c r="S588" s="229"/>
      <c r="T588" s="230"/>
      <c r="AT588" s="231" t="s">
        <v>141</v>
      </c>
      <c r="AU588" s="231" t="s">
        <v>80</v>
      </c>
      <c r="AV588" s="12" t="s">
        <v>138</v>
      </c>
      <c r="AW588" s="12" t="s">
        <v>143</v>
      </c>
      <c r="AX588" s="12" t="s">
        <v>21</v>
      </c>
      <c r="AY588" s="231" t="s">
        <v>132</v>
      </c>
    </row>
    <row r="589" s="1" customFormat="1" ht="16.5" customHeight="1">
      <c r="B589" s="36"/>
      <c r="C589" s="197" t="s">
        <v>753</v>
      </c>
      <c r="D589" s="197" t="s">
        <v>134</v>
      </c>
      <c r="E589" s="198" t="s">
        <v>754</v>
      </c>
      <c r="F589" s="199" t="s">
        <v>755</v>
      </c>
      <c r="G589" s="200" t="s">
        <v>137</v>
      </c>
      <c r="H589" s="201">
        <v>321.27999999999997</v>
      </c>
      <c r="I589" s="202"/>
      <c r="J589" s="201">
        <f>ROUND(I589*H589,3)</f>
        <v>0</v>
      </c>
      <c r="K589" s="199" t="s">
        <v>1</v>
      </c>
      <c r="L589" s="41"/>
      <c r="M589" s="203" t="s">
        <v>1</v>
      </c>
      <c r="N589" s="204" t="s">
        <v>48</v>
      </c>
      <c r="O589" s="77"/>
      <c r="P589" s="205">
        <f>O589*H589</f>
        <v>0</v>
      </c>
      <c r="Q589" s="205">
        <v>0</v>
      </c>
      <c r="R589" s="205">
        <f>Q589*H589</f>
        <v>0</v>
      </c>
      <c r="S589" s="205">
        <v>0.032000000000000001</v>
      </c>
      <c r="T589" s="206">
        <f>S589*H589</f>
        <v>10.280959999999999</v>
      </c>
      <c r="AR589" s="15" t="s">
        <v>138</v>
      </c>
      <c r="AT589" s="15" t="s">
        <v>134</v>
      </c>
      <c r="AU589" s="15" t="s">
        <v>80</v>
      </c>
      <c r="AY589" s="15" t="s">
        <v>132</v>
      </c>
      <c r="BE589" s="207">
        <f>IF(N589="základní",J589,0)</f>
        <v>0</v>
      </c>
      <c r="BF589" s="207">
        <f>IF(N589="snížená",J589,0)</f>
        <v>0</v>
      </c>
      <c r="BG589" s="207">
        <f>IF(N589="zákl. přenesená",J589,0)</f>
        <v>0</v>
      </c>
      <c r="BH589" s="207">
        <f>IF(N589="sníž. přenesená",J589,0)</f>
        <v>0</v>
      </c>
      <c r="BI589" s="207">
        <f>IF(N589="nulová",J589,0)</f>
        <v>0</v>
      </c>
      <c r="BJ589" s="15" t="s">
        <v>139</v>
      </c>
      <c r="BK589" s="208">
        <f>ROUND(I589*H589,3)</f>
        <v>0</v>
      </c>
      <c r="BL589" s="15" t="s">
        <v>138</v>
      </c>
      <c r="BM589" s="15" t="s">
        <v>756</v>
      </c>
    </row>
    <row r="590" s="11" customFormat="1">
      <c r="B590" s="209"/>
      <c r="C590" s="210"/>
      <c r="D590" s="211" t="s">
        <v>141</v>
      </c>
      <c r="E590" s="212" t="s">
        <v>1</v>
      </c>
      <c r="F590" s="213" t="s">
        <v>757</v>
      </c>
      <c r="G590" s="210"/>
      <c r="H590" s="214">
        <v>143.36000000000001</v>
      </c>
      <c r="I590" s="215"/>
      <c r="J590" s="210"/>
      <c r="K590" s="210"/>
      <c r="L590" s="216"/>
      <c r="M590" s="217"/>
      <c r="N590" s="218"/>
      <c r="O590" s="218"/>
      <c r="P590" s="218"/>
      <c r="Q590" s="218"/>
      <c r="R590" s="218"/>
      <c r="S590" s="218"/>
      <c r="T590" s="219"/>
      <c r="AT590" s="220" t="s">
        <v>141</v>
      </c>
      <c r="AU590" s="220" t="s">
        <v>80</v>
      </c>
      <c r="AV590" s="11" t="s">
        <v>80</v>
      </c>
      <c r="AW590" s="11" t="s">
        <v>143</v>
      </c>
      <c r="AX590" s="11" t="s">
        <v>74</v>
      </c>
      <c r="AY590" s="220" t="s">
        <v>132</v>
      </c>
    </row>
    <row r="591" s="11" customFormat="1">
      <c r="B591" s="209"/>
      <c r="C591" s="210"/>
      <c r="D591" s="211" t="s">
        <v>141</v>
      </c>
      <c r="E591" s="212" t="s">
        <v>1</v>
      </c>
      <c r="F591" s="213" t="s">
        <v>758</v>
      </c>
      <c r="G591" s="210"/>
      <c r="H591" s="214">
        <v>143.36000000000001</v>
      </c>
      <c r="I591" s="215"/>
      <c r="J591" s="210"/>
      <c r="K591" s="210"/>
      <c r="L591" s="216"/>
      <c r="M591" s="217"/>
      <c r="N591" s="218"/>
      <c r="O591" s="218"/>
      <c r="P591" s="218"/>
      <c r="Q591" s="218"/>
      <c r="R591" s="218"/>
      <c r="S591" s="218"/>
      <c r="T591" s="219"/>
      <c r="AT591" s="220" t="s">
        <v>141</v>
      </c>
      <c r="AU591" s="220" t="s">
        <v>80</v>
      </c>
      <c r="AV591" s="11" t="s">
        <v>80</v>
      </c>
      <c r="AW591" s="11" t="s">
        <v>143</v>
      </c>
      <c r="AX591" s="11" t="s">
        <v>74</v>
      </c>
      <c r="AY591" s="220" t="s">
        <v>132</v>
      </c>
    </row>
    <row r="592" s="11" customFormat="1">
      <c r="B592" s="209"/>
      <c r="C592" s="210"/>
      <c r="D592" s="211" t="s">
        <v>141</v>
      </c>
      <c r="E592" s="212" t="s">
        <v>1</v>
      </c>
      <c r="F592" s="213" t="s">
        <v>759</v>
      </c>
      <c r="G592" s="210"/>
      <c r="H592" s="214">
        <v>34.560000000000002</v>
      </c>
      <c r="I592" s="215"/>
      <c r="J592" s="210"/>
      <c r="K592" s="210"/>
      <c r="L592" s="216"/>
      <c r="M592" s="217"/>
      <c r="N592" s="218"/>
      <c r="O592" s="218"/>
      <c r="P592" s="218"/>
      <c r="Q592" s="218"/>
      <c r="R592" s="218"/>
      <c r="S592" s="218"/>
      <c r="T592" s="219"/>
      <c r="AT592" s="220" t="s">
        <v>141</v>
      </c>
      <c r="AU592" s="220" t="s">
        <v>80</v>
      </c>
      <c r="AV592" s="11" t="s">
        <v>80</v>
      </c>
      <c r="AW592" s="11" t="s">
        <v>143</v>
      </c>
      <c r="AX592" s="11" t="s">
        <v>74</v>
      </c>
      <c r="AY592" s="220" t="s">
        <v>132</v>
      </c>
    </row>
    <row r="593" s="12" customFormat="1">
      <c r="B593" s="221"/>
      <c r="C593" s="222"/>
      <c r="D593" s="211" t="s">
        <v>141</v>
      </c>
      <c r="E593" s="223" t="s">
        <v>1</v>
      </c>
      <c r="F593" s="224" t="s">
        <v>146</v>
      </c>
      <c r="G593" s="222"/>
      <c r="H593" s="225">
        <v>321.27999999999997</v>
      </c>
      <c r="I593" s="226"/>
      <c r="J593" s="222"/>
      <c r="K593" s="222"/>
      <c r="L593" s="227"/>
      <c r="M593" s="228"/>
      <c r="N593" s="229"/>
      <c r="O593" s="229"/>
      <c r="P593" s="229"/>
      <c r="Q593" s="229"/>
      <c r="R593" s="229"/>
      <c r="S593" s="229"/>
      <c r="T593" s="230"/>
      <c r="AT593" s="231" t="s">
        <v>141</v>
      </c>
      <c r="AU593" s="231" t="s">
        <v>80</v>
      </c>
      <c r="AV593" s="12" t="s">
        <v>138</v>
      </c>
      <c r="AW593" s="12" t="s">
        <v>143</v>
      </c>
      <c r="AX593" s="12" t="s">
        <v>21</v>
      </c>
      <c r="AY593" s="231" t="s">
        <v>132</v>
      </c>
    </row>
    <row r="594" s="1" customFormat="1" ht="16.5" customHeight="1">
      <c r="B594" s="36"/>
      <c r="C594" s="197" t="s">
        <v>760</v>
      </c>
      <c r="D594" s="197" t="s">
        <v>134</v>
      </c>
      <c r="E594" s="198" t="s">
        <v>761</v>
      </c>
      <c r="F594" s="199" t="s">
        <v>762</v>
      </c>
      <c r="G594" s="200" t="s">
        <v>137</v>
      </c>
      <c r="H594" s="201">
        <v>27.27</v>
      </c>
      <c r="I594" s="202"/>
      <c r="J594" s="201">
        <f>ROUND(I594*H594,3)</f>
        <v>0</v>
      </c>
      <c r="K594" s="199" t="s">
        <v>1</v>
      </c>
      <c r="L594" s="41"/>
      <c r="M594" s="203" t="s">
        <v>1</v>
      </c>
      <c r="N594" s="204" t="s">
        <v>48</v>
      </c>
      <c r="O594" s="77"/>
      <c r="P594" s="205">
        <f>O594*H594</f>
        <v>0</v>
      </c>
      <c r="Q594" s="205">
        <v>0</v>
      </c>
      <c r="R594" s="205">
        <f>Q594*H594</f>
        <v>0</v>
      </c>
      <c r="S594" s="205">
        <v>0.087999999999999995</v>
      </c>
      <c r="T594" s="206">
        <f>S594*H594</f>
        <v>2.3997599999999997</v>
      </c>
      <c r="AR594" s="15" t="s">
        <v>138</v>
      </c>
      <c r="AT594" s="15" t="s">
        <v>134</v>
      </c>
      <c r="AU594" s="15" t="s">
        <v>80</v>
      </c>
      <c r="AY594" s="15" t="s">
        <v>132</v>
      </c>
      <c r="BE594" s="207">
        <f>IF(N594="základní",J594,0)</f>
        <v>0</v>
      </c>
      <c r="BF594" s="207">
        <f>IF(N594="snížená",J594,0)</f>
        <v>0</v>
      </c>
      <c r="BG594" s="207">
        <f>IF(N594="zákl. přenesená",J594,0)</f>
        <v>0</v>
      </c>
      <c r="BH594" s="207">
        <f>IF(N594="sníž. přenesená",J594,0)</f>
        <v>0</v>
      </c>
      <c r="BI594" s="207">
        <f>IF(N594="nulová",J594,0)</f>
        <v>0</v>
      </c>
      <c r="BJ594" s="15" t="s">
        <v>139</v>
      </c>
      <c r="BK594" s="208">
        <f>ROUND(I594*H594,3)</f>
        <v>0</v>
      </c>
      <c r="BL594" s="15" t="s">
        <v>138</v>
      </c>
      <c r="BM594" s="15" t="s">
        <v>763</v>
      </c>
    </row>
    <row r="595" s="11" customFormat="1">
      <c r="B595" s="209"/>
      <c r="C595" s="210"/>
      <c r="D595" s="211" t="s">
        <v>141</v>
      </c>
      <c r="E595" s="212" t="s">
        <v>1</v>
      </c>
      <c r="F595" s="213" t="s">
        <v>764</v>
      </c>
      <c r="G595" s="210"/>
      <c r="H595" s="214">
        <v>12.6</v>
      </c>
      <c r="I595" s="215"/>
      <c r="J595" s="210"/>
      <c r="K595" s="210"/>
      <c r="L595" s="216"/>
      <c r="M595" s="217"/>
      <c r="N595" s="218"/>
      <c r="O595" s="218"/>
      <c r="P595" s="218"/>
      <c r="Q595" s="218"/>
      <c r="R595" s="218"/>
      <c r="S595" s="218"/>
      <c r="T595" s="219"/>
      <c r="AT595" s="220" t="s">
        <v>141</v>
      </c>
      <c r="AU595" s="220" t="s">
        <v>80</v>
      </c>
      <c r="AV595" s="11" t="s">
        <v>80</v>
      </c>
      <c r="AW595" s="11" t="s">
        <v>143</v>
      </c>
      <c r="AX595" s="11" t="s">
        <v>74</v>
      </c>
      <c r="AY595" s="220" t="s">
        <v>132</v>
      </c>
    </row>
    <row r="596" s="11" customFormat="1">
      <c r="B596" s="209"/>
      <c r="C596" s="210"/>
      <c r="D596" s="211" t="s">
        <v>141</v>
      </c>
      <c r="E596" s="212" t="s">
        <v>1</v>
      </c>
      <c r="F596" s="213" t="s">
        <v>765</v>
      </c>
      <c r="G596" s="210"/>
      <c r="H596" s="214">
        <v>10.800000000000001</v>
      </c>
      <c r="I596" s="215"/>
      <c r="J596" s="210"/>
      <c r="K596" s="210"/>
      <c r="L596" s="216"/>
      <c r="M596" s="217"/>
      <c r="N596" s="218"/>
      <c r="O596" s="218"/>
      <c r="P596" s="218"/>
      <c r="Q596" s="218"/>
      <c r="R596" s="218"/>
      <c r="S596" s="218"/>
      <c r="T596" s="219"/>
      <c r="AT596" s="220" t="s">
        <v>141</v>
      </c>
      <c r="AU596" s="220" t="s">
        <v>80</v>
      </c>
      <c r="AV596" s="11" t="s">
        <v>80</v>
      </c>
      <c r="AW596" s="11" t="s">
        <v>143</v>
      </c>
      <c r="AX596" s="11" t="s">
        <v>74</v>
      </c>
      <c r="AY596" s="220" t="s">
        <v>132</v>
      </c>
    </row>
    <row r="597" s="11" customFormat="1">
      <c r="B597" s="209"/>
      <c r="C597" s="210"/>
      <c r="D597" s="211" t="s">
        <v>141</v>
      </c>
      <c r="E597" s="212" t="s">
        <v>1</v>
      </c>
      <c r="F597" s="213" t="s">
        <v>766</v>
      </c>
      <c r="G597" s="210"/>
      <c r="H597" s="214">
        <v>1.9350000000000001</v>
      </c>
      <c r="I597" s="215"/>
      <c r="J597" s="210"/>
      <c r="K597" s="210"/>
      <c r="L597" s="216"/>
      <c r="M597" s="217"/>
      <c r="N597" s="218"/>
      <c r="O597" s="218"/>
      <c r="P597" s="218"/>
      <c r="Q597" s="218"/>
      <c r="R597" s="218"/>
      <c r="S597" s="218"/>
      <c r="T597" s="219"/>
      <c r="AT597" s="220" t="s">
        <v>141</v>
      </c>
      <c r="AU597" s="220" t="s">
        <v>80</v>
      </c>
      <c r="AV597" s="11" t="s">
        <v>80</v>
      </c>
      <c r="AW597" s="11" t="s">
        <v>143</v>
      </c>
      <c r="AX597" s="11" t="s">
        <v>74</v>
      </c>
      <c r="AY597" s="220" t="s">
        <v>132</v>
      </c>
    </row>
    <row r="598" s="11" customFormat="1">
      <c r="B598" s="209"/>
      <c r="C598" s="210"/>
      <c r="D598" s="211" t="s">
        <v>141</v>
      </c>
      <c r="E598" s="212" t="s">
        <v>1</v>
      </c>
      <c r="F598" s="213" t="s">
        <v>767</v>
      </c>
      <c r="G598" s="210"/>
      <c r="H598" s="214">
        <v>1.9350000000000001</v>
      </c>
      <c r="I598" s="215"/>
      <c r="J598" s="210"/>
      <c r="K598" s="210"/>
      <c r="L598" s="216"/>
      <c r="M598" s="217"/>
      <c r="N598" s="218"/>
      <c r="O598" s="218"/>
      <c r="P598" s="218"/>
      <c r="Q598" s="218"/>
      <c r="R598" s="218"/>
      <c r="S598" s="218"/>
      <c r="T598" s="219"/>
      <c r="AT598" s="220" t="s">
        <v>141</v>
      </c>
      <c r="AU598" s="220" t="s">
        <v>80</v>
      </c>
      <c r="AV598" s="11" t="s">
        <v>80</v>
      </c>
      <c r="AW598" s="11" t="s">
        <v>143</v>
      </c>
      <c r="AX598" s="11" t="s">
        <v>74</v>
      </c>
      <c r="AY598" s="220" t="s">
        <v>132</v>
      </c>
    </row>
    <row r="599" s="12" customFormat="1">
      <c r="B599" s="221"/>
      <c r="C599" s="222"/>
      <c r="D599" s="211" t="s">
        <v>141</v>
      </c>
      <c r="E599" s="223" t="s">
        <v>1</v>
      </c>
      <c r="F599" s="224" t="s">
        <v>146</v>
      </c>
      <c r="G599" s="222"/>
      <c r="H599" s="225">
        <v>27.27</v>
      </c>
      <c r="I599" s="226"/>
      <c r="J599" s="222"/>
      <c r="K599" s="222"/>
      <c r="L599" s="227"/>
      <c r="M599" s="228"/>
      <c r="N599" s="229"/>
      <c r="O599" s="229"/>
      <c r="P599" s="229"/>
      <c r="Q599" s="229"/>
      <c r="R599" s="229"/>
      <c r="S599" s="229"/>
      <c r="T599" s="230"/>
      <c r="AT599" s="231" t="s">
        <v>141</v>
      </c>
      <c r="AU599" s="231" t="s">
        <v>80</v>
      </c>
      <c r="AV599" s="12" t="s">
        <v>138</v>
      </c>
      <c r="AW599" s="12" t="s">
        <v>143</v>
      </c>
      <c r="AX599" s="12" t="s">
        <v>21</v>
      </c>
      <c r="AY599" s="231" t="s">
        <v>132</v>
      </c>
    </row>
    <row r="600" s="1" customFormat="1" ht="16.5" customHeight="1">
      <c r="B600" s="36"/>
      <c r="C600" s="197" t="s">
        <v>768</v>
      </c>
      <c r="D600" s="197" t="s">
        <v>134</v>
      </c>
      <c r="E600" s="198" t="s">
        <v>769</v>
      </c>
      <c r="F600" s="199" t="s">
        <v>770</v>
      </c>
      <c r="G600" s="200" t="s">
        <v>137</v>
      </c>
      <c r="H600" s="201">
        <v>3.8700000000000001</v>
      </c>
      <c r="I600" s="202"/>
      <c r="J600" s="201">
        <f>ROUND(I600*H600,3)</f>
        <v>0</v>
      </c>
      <c r="K600" s="199" t="s">
        <v>1</v>
      </c>
      <c r="L600" s="41"/>
      <c r="M600" s="203" t="s">
        <v>1</v>
      </c>
      <c r="N600" s="204" t="s">
        <v>48</v>
      </c>
      <c r="O600" s="77"/>
      <c r="P600" s="205">
        <f>O600*H600</f>
        <v>0</v>
      </c>
      <c r="Q600" s="205">
        <v>0</v>
      </c>
      <c r="R600" s="205">
        <f>Q600*H600</f>
        <v>0</v>
      </c>
      <c r="S600" s="205">
        <v>0.067000000000000004</v>
      </c>
      <c r="T600" s="206">
        <f>S600*H600</f>
        <v>0.25929000000000002</v>
      </c>
      <c r="AR600" s="15" t="s">
        <v>138</v>
      </c>
      <c r="AT600" s="15" t="s">
        <v>134</v>
      </c>
      <c r="AU600" s="15" t="s">
        <v>80</v>
      </c>
      <c r="AY600" s="15" t="s">
        <v>132</v>
      </c>
      <c r="BE600" s="207">
        <f>IF(N600="základní",J600,0)</f>
        <v>0</v>
      </c>
      <c r="BF600" s="207">
        <f>IF(N600="snížená",J600,0)</f>
        <v>0</v>
      </c>
      <c r="BG600" s="207">
        <f>IF(N600="zákl. přenesená",J600,0)</f>
        <v>0</v>
      </c>
      <c r="BH600" s="207">
        <f>IF(N600="sníž. přenesená",J600,0)</f>
        <v>0</v>
      </c>
      <c r="BI600" s="207">
        <f>IF(N600="nulová",J600,0)</f>
        <v>0</v>
      </c>
      <c r="BJ600" s="15" t="s">
        <v>139</v>
      </c>
      <c r="BK600" s="208">
        <f>ROUND(I600*H600,3)</f>
        <v>0</v>
      </c>
      <c r="BL600" s="15" t="s">
        <v>138</v>
      </c>
      <c r="BM600" s="15" t="s">
        <v>771</v>
      </c>
    </row>
    <row r="601" s="11" customFormat="1">
      <c r="B601" s="209"/>
      <c r="C601" s="210"/>
      <c r="D601" s="211" t="s">
        <v>141</v>
      </c>
      <c r="E601" s="212" t="s">
        <v>1</v>
      </c>
      <c r="F601" s="213" t="s">
        <v>772</v>
      </c>
      <c r="G601" s="210"/>
      <c r="H601" s="214">
        <v>3.8700000000000001</v>
      </c>
      <c r="I601" s="215"/>
      <c r="J601" s="210"/>
      <c r="K601" s="210"/>
      <c r="L601" s="216"/>
      <c r="M601" s="217"/>
      <c r="N601" s="218"/>
      <c r="O601" s="218"/>
      <c r="P601" s="218"/>
      <c r="Q601" s="218"/>
      <c r="R601" s="218"/>
      <c r="S601" s="218"/>
      <c r="T601" s="219"/>
      <c r="AT601" s="220" t="s">
        <v>141</v>
      </c>
      <c r="AU601" s="220" t="s">
        <v>80</v>
      </c>
      <c r="AV601" s="11" t="s">
        <v>80</v>
      </c>
      <c r="AW601" s="11" t="s">
        <v>143</v>
      </c>
      <c r="AX601" s="11" t="s">
        <v>74</v>
      </c>
      <c r="AY601" s="220" t="s">
        <v>132</v>
      </c>
    </row>
    <row r="602" s="12" customFormat="1">
      <c r="B602" s="221"/>
      <c r="C602" s="222"/>
      <c r="D602" s="211" t="s">
        <v>141</v>
      </c>
      <c r="E602" s="223" t="s">
        <v>1</v>
      </c>
      <c r="F602" s="224" t="s">
        <v>146</v>
      </c>
      <c r="G602" s="222"/>
      <c r="H602" s="225">
        <v>3.8700000000000001</v>
      </c>
      <c r="I602" s="226"/>
      <c r="J602" s="222"/>
      <c r="K602" s="222"/>
      <c r="L602" s="227"/>
      <c r="M602" s="228"/>
      <c r="N602" s="229"/>
      <c r="O602" s="229"/>
      <c r="P602" s="229"/>
      <c r="Q602" s="229"/>
      <c r="R602" s="229"/>
      <c r="S602" s="229"/>
      <c r="T602" s="230"/>
      <c r="AT602" s="231" t="s">
        <v>141</v>
      </c>
      <c r="AU602" s="231" t="s">
        <v>80</v>
      </c>
      <c r="AV602" s="12" t="s">
        <v>138</v>
      </c>
      <c r="AW602" s="12" t="s">
        <v>143</v>
      </c>
      <c r="AX602" s="12" t="s">
        <v>21</v>
      </c>
      <c r="AY602" s="231" t="s">
        <v>132</v>
      </c>
    </row>
    <row r="603" s="1" customFormat="1" ht="16.5" customHeight="1">
      <c r="B603" s="36"/>
      <c r="C603" s="197" t="s">
        <v>773</v>
      </c>
      <c r="D603" s="197" t="s">
        <v>134</v>
      </c>
      <c r="E603" s="198" t="s">
        <v>774</v>
      </c>
      <c r="F603" s="199" t="s">
        <v>775</v>
      </c>
      <c r="G603" s="200" t="s">
        <v>137</v>
      </c>
      <c r="H603" s="201">
        <v>10.32</v>
      </c>
      <c r="I603" s="202"/>
      <c r="J603" s="201">
        <f>ROUND(I603*H603,3)</f>
        <v>0</v>
      </c>
      <c r="K603" s="199" t="s">
        <v>1</v>
      </c>
      <c r="L603" s="41"/>
      <c r="M603" s="203" t="s">
        <v>1</v>
      </c>
      <c r="N603" s="204" t="s">
        <v>48</v>
      </c>
      <c r="O603" s="77"/>
      <c r="P603" s="205">
        <f>O603*H603</f>
        <v>0</v>
      </c>
      <c r="Q603" s="205">
        <v>0</v>
      </c>
      <c r="R603" s="205">
        <f>Q603*H603</f>
        <v>0</v>
      </c>
      <c r="S603" s="205">
        <v>0.059999999999999998</v>
      </c>
      <c r="T603" s="206">
        <f>S603*H603</f>
        <v>0.61919999999999997</v>
      </c>
      <c r="AR603" s="15" t="s">
        <v>138</v>
      </c>
      <c r="AT603" s="15" t="s">
        <v>134</v>
      </c>
      <c r="AU603" s="15" t="s">
        <v>80</v>
      </c>
      <c r="AY603" s="15" t="s">
        <v>132</v>
      </c>
      <c r="BE603" s="207">
        <f>IF(N603="základní",J603,0)</f>
        <v>0</v>
      </c>
      <c r="BF603" s="207">
        <f>IF(N603="snížená",J603,0)</f>
        <v>0</v>
      </c>
      <c r="BG603" s="207">
        <f>IF(N603="zákl. přenesená",J603,0)</f>
        <v>0</v>
      </c>
      <c r="BH603" s="207">
        <f>IF(N603="sníž. přenesená",J603,0)</f>
        <v>0</v>
      </c>
      <c r="BI603" s="207">
        <f>IF(N603="nulová",J603,0)</f>
        <v>0</v>
      </c>
      <c r="BJ603" s="15" t="s">
        <v>139</v>
      </c>
      <c r="BK603" s="208">
        <f>ROUND(I603*H603,3)</f>
        <v>0</v>
      </c>
      <c r="BL603" s="15" t="s">
        <v>138</v>
      </c>
      <c r="BM603" s="15" t="s">
        <v>776</v>
      </c>
    </row>
    <row r="604" s="11" customFormat="1">
      <c r="B604" s="209"/>
      <c r="C604" s="210"/>
      <c r="D604" s="211" t="s">
        <v>141</v>
      </c>
      <c r="E604" s="212" t="s">
        <v>1</v>
      </c>
      <c r="F604" s="213" t="s">
        <v>777</v>
      </c>
      <c r="G604" s="210"/>
      <c r="H604" s="214">
        <v>10.32</v>
      </c>
      <c r="I604" s="215"/>
      <c r="J604" s="210"/>
      <c r="K604" s="210"/>
      <c r="L604" s="216"/>
      <c r="M604" s="217"/>
      <c r="N604" s="218"/>
      <c r="O604" s="218"/>
      <c r="P604" s="218"/>
      <c r="Q604" s="218"/>
      <c r="R604" s="218"/>
      <c r="S604" s="218"/>
      <c r="T604" s="219"/>
      <c r="AT604" s="220" t="s">
        <v>141</v>
      </c>
      <c r="AU604" s="220" t="s">
        <v>80</v>
      </c>
      <c r="AV604" s="11" t="s">
        <v>80</v>
      </c>
      <c r="AW604" s="11" t="s">
        <v>143</v>
      </c>
      <c r="AX604" s="11" t="s">
        <v>74</v>
      </c>
      <c r="AY604" s="220" t="s">
        <v>132</v>
      </c>
    </row>
    <row r="605" s="12" customFormat="1">
      <c r="B605" s="221"/>
      <c r="C605" s="222"/>
      <c r="D605" s="211" t="s">
        <v>141</v>
      </c>
      <c r="E605" s="223" t="s">
        <v>1</v>
      </c>
      <c r="F605" s="224" t="s">
        <v>146</v>
      </c>
      <c r="G605" s="222"/>
      <c r="H605" s="225">
        <v>10.32</v>
      </c>
      <c r="I605" s="226"/>
      <c r="J605" s="222"/>
      <c r="K605" s="222"/>
      <c r="L605" s="227"/>
      <c r="M605" s="228"/>
      <c r="N605" s="229"/>
      <c r="O605" s="229"/>
      <c r="P605" s="229"/>
      <c r="Q605" s="229"/>
      <c r="R605" s="229"/>
      <c r="S605" s="229"/>
      <c r="T605" s="230"/>
      <c r="AT605" s="231" t="s">
        <v>141</v>
      </c>
      <c r="AU605" s="231" t="s">
        <v>80</v>
      </c>
      <c r="AV605" s="12" t="s">
        <v>138</v>
      </c>
      <c r="AW605" s="12" t="s">
        <v>143</v>
      </c>
      <c r="AX605" s="12" t="s">
        <v>21</v>
      </c>
      <c r="AY605" s="231" t="s">
        <v>132</v>
      </c>
    </row>
    <row r="606" s="1" customFormat="1" ht="16.5" customHeight="1">
      <c r="B606" s="36"/>
      <c r="C606" s="197" t="s">
        <v>778</v>
      </c>
      <c r="D606" s="197" t="s">
        <v>134</v>
      </c>
      <c r="E606" s="198" t="s">
        <v>779</v>
      </c>
      <c r="F606" s="199" t="s">
        <v>780</v>
      </c>
      <c r="G606" s="200" t="s">
        <v>248</v>
      </c>
      <c r="H606" s="201">
        <v>1</v>
      </c>
      <c r="I606" s="202"/>
      <c r="J606" s="201">
        <f>ROUND(I606*H606,3)</f>
        <v>0</v>
      </c>
      <c r="K606" s="199" t="s">
        <v>1</v>
      </c>
      <c r="L606" s="41"/>
      <c r="M606" s="203" t="s">
        <v>1</v>
      </c>
      <c r="N606" s="204" t="s">
        <v>48</v>
      </c>
      <c r="O606" s="77"/>
      <c r="P606" s="205">
        <f>O606*H606</f>
        <v>0</v>
      </c>
      <c r="Q606" s="205">
        <v>0</v>
      </c>
      <c r="R606" s="205">
        <f>Q606*H606</f>
        <v>0</v>
      </c>
      <c r="S606" s="205">
        <v>0.012</v>
      </c>
      <c r="T606" s="206">
        <f>S606*H606</f>
        <v>0.012</v>
      </c>
      <c r="AR606" s="15" t="s">
        <v>138</v>
      </c>
      <c r="AT606" s="15" t="s">
        <v>134</v>
      </c>
      <c r="AU606" s="15" t="s">
        <v>80</v>
      </c>
      <c r="AY606" s="15" t="s">
        <v>132</v>
      </c>
      <c r="BE606" s="207">
        <f>IF(N606="základní",J606,0)</f>
        <v>0</v>
      </c>
      <c r="BF606" s="207">
        <f>IF(N606="snížená",J606,0)</f>
        <v>0</v>
      </c>
      <c r="BG606" s="207">
        <f>IF(N606="zákl. přenesená",J606,0)</f>
        <v>0</v>
      </c>
      <c r="BH606" s="207">
        <f>IF(N606="sníž. přenesená",J606,0)</f>
        <v>0</v>
      </c>
      <c r="BI606" s="207">
        <f>IF(N606="nulová",J606,0)</f>
        <v>0</v>
      </c>
      <c r="BJ606" s="15" t="s">
        <v>139</v>
      </c>
      <c r="BK606" s="208">
        <f>ROUND(I606*H606,3)</f>
        <v>0</v>
      </c>
      <c r="BL606" s="15" t="s">
        <v>138</v>
      </c>
      <c r="BM606" s="15" t="s">
        <v>781</v>
      </c>
    </row>
    <row r="607" s="11" customFormat="1">
      <c r="B607" s="209"/>
      <c r="C607" s="210"/>
      <c r="D607" s="211" t="s">
        <v>141</v>
      </c>
      <c r="E607" s="212" t="s">
        <v>1</v>
      </c>
      <c r="F607" s="213" t="s">
        <v>782</v>
      </c>
      <c r="G607" s="210"/>
      <c r="H607" s="214">
        <v>1</v>
      </c>
      <c r="I607" s="215"/>
      <c r="J607" s="210"/>
      <c r="K607" s="210"/>
      <c r="L607" s="216"/>
      <c r="M607" s="217"/>
      <c r="N607" s="218"/>
      <c r="O607" s="218"/>
      <c r="P607" s="218"/>
      <c r="Q607" s="218"/>
      <c r="R607" s="218"/>
      <c r="S607" s="218"/>
      <c r="T607" s="219"/>
      <c r="AT607" s="220" t="s">
        <v>141</v>
      </c>
      <c r="AU607" s="220" t="s">
        <v>80</v>
      </c>
      <c r="AV607" s="11" t="s">
        <v>80</v>
      </c>
      <c r="AW607" s="11" t="s">
        <v>143</v>
      </c>
      <c r="AX607" s="11" t="s">
        <v>74</v>
      </c>
      <c r="AY607" s="220" t="s">
        <v>132</v>
      </c>
    </row>
    <row r="608" s="12" customFormat="1">
      <c r="B608" s="221"/>
      <c r="C608" s="222"/>
      <c r="D608" s="211" t="s">
        <v>141</v>
      </c>
      <c r="E608" s="223" t="s">
        <v>1</v>
      </c>
      <c r="F608" s="224" t="s">
        <v>146</v>
      </c>
      <c r="G608" s="222"/>
      <c r="H608" s="225">
        <v>1</v>
      </c>
      <c r="I608" s="226"/>
      <c r="J608" s="222"/>
      <c r="K608" s="222"/>
      <c r="L608" s="227"/>
      <c r="M608" s="228"/>
      <c r="N608" s="229"/>
      <c r="O608" s="229"/>
      <c r="P608" s="229"/>
      <c r="Q608" s="229"/>
      <c r="R608" s="229"/>
      <c r="S608" s="229"/>
      <c r="T608" s="230"/>
      <c r="AT608" s="231" t="s">
        <v>141</v>
      </c>
      <c r="AU608" s="231" t="s">
        <v>80</v>
      </c>
      <c r="AV608" s="12" t="s">
        <v>138</v>
      </c>
      <c r="AW608" s="12" t="s">
        <v>143</v>
      </c>
      <c r="AX608" s="12" t="s">
        <v>21</v>
      </c>
      <c r="AY608" s="231" t="s">
        <v>132</v>
      </c>
    </row>
    <row r="609" s="1" customFormat="1" ht="16.5" customHeight="1">
      <c r="B609" s="36"/>
      <c r="C609" s="197" t="s">
        <v>783</v>
      </c>
      <c r="D609" s="197" t="s">
        <v>134</v>
      </c>
      <c r="E609" s="198" t="s">
        <v>784</v>
      </c>
      <c r="F609" s="199" t="s">
        <v>785</v>
      </c>
      <c r="G609" s="200" t="s">
        <v>252</v>
      </c>
      <c r="H609" s="201">
        <v>56.799999999999997</v>
      </c>
      <c r="I609" s="202"/>
      <c r="J609" s="201">
        <f>ROUND(I609*H609,3)</f>
        <v>0</v>
      </c>
      <c r="K609" s="199" t="s">
        <v>1</v>
      </c>
      <c r="L609" s="41"/>
      <c r="M609" s="203" t="s">
        <v>1</v>
      </c>
      <c r="N609" s="204" t="s">
        <v>48</v>
      </c>
      <c r="O609" s="77"/>
      <c r="P609" s="205">
        <f>O609*H609</f>
        <v>0</v>
      </c>
      <c r="Q609" s="205">
        <v>0</v>
      </c>
      <c r="R609" s="205">
        <f>Q609*H609</f>
        <v>0</v>
      </c>
      <c r="S609" s="205">
        <v>0.0050000000000000001</v>
      </c>
      <c r="T609" s="206">
        <f>S609*H609</f>
        <v>0.28399999999999997</v>
      </c>
      <c r="AR609" s="15" t="s">
        <v>138</v>
      </c>
      <c r="AT609" s="15" t="s">
        <v>134</v>
      </c>
      <c r="AU609" s="15" t="s">
        <v>80</v>
      </c>
      <c r="AY609" s="15" t="s">
        <v>132</v>
      </c>
      <c r="BE609" s="207">
        <f>IF(N609="základní",J609,0)</f>
        <v>0</v>
      </c>
      <c r="BF609" s="207">
        <f>IF(N609="snížená",J609,0)</f>
        <v>0</v>
      </c>
      <c r="BG609" s="207">
        <f>IF(N609="zákl. přenesená",J609,0)</f>
        <v>0</v>
      </c>
      <c r="BH609" s="207">
        <f>IF(N609="sníž. přenesená",J609,0)</f>
        <v>0</v>
      </c>
      <c r="BI609" s="207">
        <f>IF(N609="nulová",J609,0)</f>
        <v>0</v>
      </c>
      <c r="BJ609" s="15" t="s">
        <v>139</v>
      </c>
      <c r="BK609" s="208">
        <f>ROUND(I609*H609,3)</f>
        <v>0</v>
      </c>
      <c r="BL609" s="15" t="s">
        <v>138</v>
      </c>
      <c r="BM609" s="15" t="s">
        <v>786</v>
      </c>
    </row>
    <row r="610" s="11" customFormat="1">
      <c r="B610" s="209"/>
      <c r="C610" s="210"/>
      <c r="D610" s="211" t="s">
        <v>141</v>
      </c>
      <c r="E610" s="212" t="s">
        <v>1</v>
      </c>
      <c r="F610" s="213" t="s">
        <v>787</v>
      </c>
      <c r="G610" s="210"/>
      <c r="H610" s="214">
        <v>56.799999999999997</v>
      </c>
      <c r="I610" s="215"/>
      <c r="J610" s="210"/>
      <c r="K610" s="210"/>
      <c r="L610" s="216"/>
      <c r="M610" s="217"/>
      <c r="N610" s="218"/>
      <c r="O610" s="218"/>
      <c r="P610" s="218"/>
      <c r="Q610" s="218"/>
      <c r="R610" s="218"/>
      <c r="S610" s="218"/>
      <c r="T610" s="219"/>
      <c r="AT610" s="220" t="s">
        <v>141</v>
      </c>
      <c r="AU610" s="220" t="s">
        <v>80</v>
      </c>
      <c r="AV610" s="11" t="s">
        <v>80</v>
      </c>
      <c r="AW610" s="11" t="s">
        <v>143</v>
      </c>
      <c r="AX610" s="11" t="s">
        <v>74</v>
      </c>
      <c r="AY610" s="220" t="s">
        <v>132</v>
      </c>
    </row>
    <row r="611" s="12" customFormat="1">
      <c r="B611" s="221"/>
      <c r="C611" s="222"/>
      <c r="D611" s="211" t="s">
        <v>141</v>
      </c>
      <c r="E611" s="223" t="s">
        <v>1</v>
      </c>
      <c r="F611" s="224" t="s">
        <v>146</v>
      </c>
      <c r="G611" s="222"/>
      <c r="H611" s="225">
        <v>56.799999999999997</v>
      </c>
      <c r="I611" s="226"/>
      <c r="J611" s="222"/>
      <c r="K611" s="222"/>
      <c r="L611" s="227"/>
      <c r="M611" s="228"/>
      <c r="N611" s="229"/>
      <c r="O611" s="229"/>
      <c r="P611" s="229"/>
      <c r="Q611" s="229"/>
      <c r="R611" s="229"/>
      <c r="S611" s="229"/>
      <c r="T611" s="230"/>
      <c r="AT611" s="231" t="s">
        <v>141</v>
      </c>
      <c r="AU611" s="231" t="s">
        <v>80</v>
      </c>
      <c r="AV611" s="12" t="s">
        <v>138</v>
      </c>
      <c r="AW611" s="12" t="s">
        <v>143</v>
      </c>
      <c r="AX611" s="12" t="s">
        <v>21</v>
      </c>
      <c r="AY611" s="231" t="s">
        <v>132</v>
      </c>
    </row>
    <row r="612" s="1" customFormat="1" ht="16.5" customHeight="1">
      <c r="B612" s="36"/>
      <c r="C612" s="197" t="s">
        <v>788</v>
      </c>
      <c r="D612" s="197" t="s">
        <v>134</v>
      </c>
      <c r="E612" s="198" t="s">
        <v>789</v>
      </c>
      <c r="F612" s="199" t="s">
        <v>790</v>
      </c>
      <c r="G612" s="200" t="s">
        <v>248</v>
      </c>
      <c r="H612" s="201">
        <v>42</v>
      </c>
      <c r="I612" s="202"/>
      <c r="J612" s="201">
        <f>ROUND(I612*H612,3)</f>
        <v>0</v>
      </c>
      <c r="K612" s="199" t="s">
        <v>1</v>
      </c>
      <c r="L612" s="41"/>
      <c r="M612" s="203" t="s">
        <v>1</v>
      </c>
      <c r="N612" s="204" t="s">
        <v>48</v>
      </c>
      <c r="O612" s="77"/>
      <c r="P612" s="205">
        <f>O612*H612</f>
        <v>0</v>
      </c>
      <c r="Q612" s="205">
        <v>0</v>
      </c>
      <c r="R612" s="205">
        <f>Q612*H612</f>
        <v>0</v>
      </c>
      <c r="S612" s="205">
        <v>0.001</v>
      </c>
      <c r="T612" s="206">
        <f>S612*H612</f>
        <v>0.042000000000000003</v>
      </c>
      <c r="AR612" s="15" t="s">
        <v>138</v>
      </c>
      <c r="AT612" s="15" t="s">
        <v>134</v>
      </c>
      <c r="AU612" s="15" t="s">
        <v>80</v>
      </c>
      <c r="AY612" s="15" t="s">
        <v>132</v>
      </c>
      <c r="BE612" s="207">
        <f>IF(N612="základní",J612,0)</f>
        <v>0</v>
      </c>
      <c r="BF612" s="207">
        <f>IF(N612="snížená",J612,0)</f>
        <v>0</v>
      </c>
      <c r="BG612" s="207">
        <f>IF(N612="zákl. přenesená",J612,0)</f>
        <v>0</v>
      </c>
      <c r="BH612" s="207">
        <f>IF(N612="sníž. přenesená",J612,0)</f>
        <v>0</v>
      </c>
      <c r="BI612" s="207">
        <f>IF(N612="nulová",J612,0)</f>
        <v>0</v>
      </c>
      <c r="BJ612" s="15" t="s">
        <v>139</v>
      </c>
      <c r="BK612" s="208">
        <f>ROUND(I612*H612,3)</f>
        <v>0</v>
      </c>
      <c r="BL612" s="15" t="s">
        <v>138</v>
      </c>
      <c r="BM612" s="15" t="s">
        <v>791</v>
      </c>
    </row>
    <row r="613" s="11" customFormat="1">
      <c r="B613" s="209"/>
      <c r="C613" s="210"/>
      <c r="D613" s="211" t="s">
        <v>141</v>
      </c>
      <c r="E613" s="212" t="s">
        <v>1</v>
      </c>
      <c r="F613" s="213" t="s">
        <v>792</v>
      </c>
      <c r="G613" s="210"/>
      <c r="H613" s="214">
        <v>42</v>
      </c>
      <c r="I613" s="215"/>
      <c r="J613" s="210"/>
      <c r="K613" s="210"/>
      <c r="L613" s="216"/>
      <c r="M613" s="217"/>
      <c r="N613" s="218"/>
      <c r="O613" s="218"/>
      <c r="P613" s="218"/>
      <c r="Q613" s="218"/>
      <c r="R613" s="218"/>
      <c r="S613" s="218"/>
      <c r="T613" s="219"/>
      <c r="AT613" s="220" t="s">
        <v>141</v>
      </c>
      <c r="AU613" s="220" t="s">
        <v>80</v>
      </c>
      <c r="AV613" s="11" t="s">
        <v>80</v>
      </c>
      <c r="AW613" s="11" t="s">
        <v>143</v>
      </c>
      <c r="AX613" s="11" t="s">
        <v>74</v>
      </c>
      <c r="AY613" s="220" t="s">
        <v>132</v>
      </c>
    </row>
    <row r="614" s="12" customFormat="1">
      <c r="B614" s="221"/>
      <c r="C614" s="222"/>
      <c r="D614" s="211" t="s">
        <v>141</v>
      </c>
      <c r="E614" s="223" t="s">
        <v>1</v>
      </c>
      <c r="F614" s="224" t="s">
        <v>146</v>
      </c>
      <c r="G614" s="222"/>
      <c r="H614" s="225">
        <v>42</v>
      </c>
      <c r="I614" s="226"/>
      <c r="J614" s="222"/>
      <c r="K614" s="222"/>
      <c r="L614" s="227"/>
      <c r="M614" s="228"/>
      <c r="N614" s="229"/>
      <c r="O614" s="229"/>
      <c r="P614" s="229"/>
      <c r="Q614" s="229"/>
      <c r="R614" s="229"/>
      <c r="S614" s="229"/>
      <c r="T614" s="230"/>
      <c r="AT614" s="231" t="s">
        <v>141</v>
      </c>
      <c r="AU614" s="231" t="s">
        <v>80</v>
      </c>
      <c r="AV614" s="12" t="s">
        <v>138</v>
      </c>
      <c r="AW614" s="12" t="s">
        <v>143</v>
      </c>
      <c r="AX614" s="12" t="s">
        <v>21</v>
      </c>
      <c r="AY614" s="231" t="s">
        <v>132</v>
      </c>
    </row>
    <row r="615" s="1" customFormat="1" ht="16.5" customHeight="1">
      <c r="B615" s="36"/>
      <c r="C615" s="197" t="s">
        <v>793</v>
      </c>
      <c r="D615" s="197" t="s">
        <v>134</v>
      </c>
      <c r="E615" s="198" t="s">
        <v>794</v>
      </c>
      <c r="F615" s="199" t="s">
        <v>795</v>
      </c>
      <c r="G615" s="200" t="s">
        <v>252</v>
      </c>
      <c r="H615" s="201">
        <v>3.8500000000000001</v>
      </c>
      <c r="I615" s="202"/>
      <c r="J615" s="201">
        <f>ROUND(I615*H615,3)</f>
        <v>0</v>
      </c>
      <c r="K615" s="199" t="s">
        <v>1</v>
      </c>
      <c r="L615" s="41"/>
      <c r="M615" s="203" t="s">
        <v>1</v>
      </c>
      <c r="N615" s="204" t="s">
        <v>48</v>
      </c>
      <c r="O615" s="77"/>
      <c r="P615" s="205">
        <f>O615*H615</f>
        <v>0</v>
      </c>
      <c r="Q615" s="205">
        <v>0.00122</v>
      </c>
      <c r="R615" s="205">
        <f>Q615*H615</f>
        <v>0.0046969999999999998</v>
      </c>
      <c r="S615" s="205">
        <v>0.070000000000000007</v>
      </c>
      <c r="T615" s="206">
        <f>S615*H615</f>
        <v>0.26950000000000002</v>
      </c>
      <c r="AR615" s="15" t="s">
        <v>138</v>
      </c>
      <c r="AT615" s="15" t="s">
        <v>134</v>
      </c>
      <c r="AU615" s="15" t="s">
        <v>80</v>
      </c>
      <c r="AY615" s="15" t="s">
        <v>132</v>
      </c>
      <c r="BE615" s="207">
        <f>IF(N615="základní",J615,0)</f>
        <v>0</v>
      </c>
      <c r="BF615" s="207">
        <f>IF(N615="snížená",J615,0)</f>
        <v>0</v>
      </c>
      <c r="BG615" s="207">
        <f>IF(N615="zákl. přenesená",J615,0)</f>
        <v>0</v>
      </c>
      <c r="BH615" s="207">
        <f>IF(N615="sníž. přenesená",J615,0)</f>
        <v>0</v>
      </c>
      <c r="BI615" s="207">
        <f>IF(N615="nulová",J615,0)</f>
        <v>0</v>
      </c>
      <c r="BJ615" s="15" t="s">
        <v>139</v>
      </c>
      <c r="BK615" s="208">
        <f>ROUND(I615*H615,3)</f>
        <v>0</v>
      </c>
      <c r="BL615" s="15" t="s">
        <v>138</v>
      </c>
      <c r="BM615" s="15" t="s">
        <v>796</v>
      </c>
    </row>
    <row r="616" s="11" customFormat="1">
      <c r="B616" s="209"/>
      <c r="C616" s="210"/>
      <c r="D616" s="211" t="s">
        <v>141</v>
      </c>
      <c r="E616" s="212" t="s">
        <v>1</v>
      </c>
      <c r="F616" s="213" t="s">
        <v>797</v>
      </c>
      <c r="G616" s="210"/>
      <c r="H616" s="214">
        <v>3.5</v>
      </c>
      <c r="I616" s="215"/>
      <c r="J616" s="210"/>
      <c r="K616" s="210"/>
      <c r="L616" s="216"/>
      <c r="M616" s="217"/>
      <c r="N616" s="218"/>
      <c r="O616" s="218"/>
      <c r="P616" s="218"/>
      <c r="Q616" s="218"/>
      <c r="R616" s="218"/>
      <c r="S616" s="218"/>
      <c r="T616" s="219"/>
      <c r="AT616" s="220" t="s">
        <v>141</v>
      </c>
      <c r="AU616" s="220" t="s">
        <v>80</v>
      </c>
      <c r="AV616" s="11" t="s">
        <v>80</v>
      </c>
      <c r="AW616" s="11" t="s">
        <v>143</v>
      </c>
      <c r="AX616" s="11" t="s">
        <v>74</v>
      </c>
      <c r="AY616" s="220" t="s">
        <v>132</v>
      </c>
    </row>
    <row r="617" s="11" customFormat="1">
      <c r="B617" s="209"/>
      <c r="C617" s="210"/>
      <c r="D617" s="211" t="s">
        <v>141</v>
      </c>
      <c r="E617" s="212" t="s">
        <v>1</v>
      </c>
      <c r="F617" s="213" t="s">
        <v>798</v>
      </c>
      <c r="G617" s="210"/>
      <c r="H617" s="214">
        <v>0.34999999999999998</v>
      </c>
      <c r="I617" s="215"/>
      <c r="J617" s="210"/>
      <c r="K617" s="210"/>
      <c r="L617" s="216"/>
      <c r="M617" s="217"/>
      <c r="N617" s="218"/>
      <c r="O617" s="218"/>
      <c r="P617" s="218"/>
      <c r="Q617" s="218"/>
      <c r="R617" s="218"/>
      <c r="S617" s="218"/>
      <c r="T617" s="219"/>
      <c r="AT617" s="220" t="s">
        <v>141</v>
      </c>
      <c r="AU617" s="220" t="s">
        <v>80</v>
      </c>
      <c r="AV617" s="11" t="s">
        <v>80</v>
      </c>
      <c r="AW617" s="11" t="s">
        <v>143</v>
      </c>
      <c r="AX617" s="11" t="s">
        <v>74</v>
      </c>
      <c r="AY617" s="220" t="s">
        <v>132</v>
      </c>
    </row>
    <row r="618" s="12" customFormat="1">
      <c r="B618" s="221"/>
      <c r="C618" s="222"/>
      <c r="D618" s="211" t="s">
        <v>141</v>
      </c>
      <c r="E618" s="223" t="s">
        <v>1</v>
      </c>
      <c r="F618" s="224" t="s">
        <v>146</v>
      </c>
      <c r="G618" s="222"/>
      <c r="H618" s="225">
        <v>3.8500000000000001</v>
      </c>
      <c r="I618" s="226"/>
      <c r="J618" s="222"/>
      <c r="K618" s="222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141</v>
      </c>
      <c r="AU618" s="231" t="s">
        <v>80</v>
      </c>
      <c r="AV618" s="12" t="s">
        <v>138</v>
      </c>
      <c r="AW618" s="12" t="s">
        <v>143</v>
      </c>
      <c r="AX618" s="12" t="s">
        <v>21</v>
      </c>
      <c r="AY618" s="231" t="s">
        <v>132</v>
      </c>
    </row>
    <row r="619" s="1" customFormat="1" ht="16.5" customHeight="1">
      <c r="B619" s="36"/>
      <c r="C619" s="197" t="s">
        <v>799</v>
      </c>
      <c r="D619" s="197" t="s">
        <v>134</v>
      </c>
      <c r="E619" s="198" t="s">
        <v>800</v>
      </c>
      <c r="F619" s="199" t="s">
        <v>801</v>
      </c>
      <c r="G619" s="200" t="s">
        <v>137</v>
      </c>
      <c r="H619" s="201">
        <v>174.946</v>
      </c>
      <c r="I619" s="202"/>
      <c r="J619" s="201">
        <f>ROUND(I619*H619,3)</f>
        <v>0</v>
      </c>
      <c r="K619" s="199" t="s">
        <v>1</v>
      </c>
      <c r="L619" s="41"/>
      <c r="M619" s="203" t="s">
        <v>1</v>
      </c>
      <c r="N619" s="204" t="s">
        <v>48</v>
      </c>
      <c r="O619" s="77"/>
      <c r="P619" s="205">
        <f>O619*H619</f>
        <v>0</v>
      </c>
      <c r="Q619" s="205">
        <v>0</v>
      </c>
      <c r="R619" s="205">
        <f>Q619*H619</f>
        <v>0</v>
      </c>
      <c r="S619" s="205">
        <v>0.045999999999999999</v>
      </c>
      <c r="T619" s="206">
        <f>S619*H619</f>
        <v>8.0475159999999999</v>
      </c>
      <c r="AR619" s="15" t="s">
        <v>138</v>
      </c>
      <c r="AT619" s="15" t="s">
        <v>134</v>
      </c>
      <c r="AU619" s="15" t="s">
        <v>80</v>
      </c>
      <c r="AY619" s="15" t="s">
        <v>132</v>
      </c>
      <c r="BE619" s="207">
        <f>IF(N619="základní",J619,0)</f>
        <v>0</v>
      </c>
      <c r="BF619" s="207">
        <f>IF(N619="snížená",J619,0)</f>
        <v>0</v>
      </c>
      <c r="BG619" s="207">
        <f>IF(N619="zákl. přenesená",J619,0)</f>
        <v>0</v>
      </c>
      <c r="BH619" s="207">
        <f>IF(N619="sníž. přenesená",J619,0)</f>
        <v>0</v>
      </c>
      <c r="BI619" s="207">
        <f>IF(N619="nulová",J619,0)</f>
        <v>0</v>
      </c>
      <c r="BJ619" s="15" t="s">
        <v>139</v>
      </c>
      <c r="BK619" s="208">
        <f>ROUND(I619*H619,3)</f>
        <v>0</v>
      </c>
      <c r="BL619" s="15" t="s">
        <v>138</v>
      </c>
      <c r="BM619" s="15" t="s">
        <v>802</v>
      </c>
    </row>
    <row r="620" s="11" customFormat="1">
      <c r="B620" s="209"/>
      <c r="C620" s="210"/>
      <c r="D620" s="211" t="s">
        <v>141</v>
      </c>
      <c r="E620" s="212" t="s">
        <v>1</v>
      </c>
      <c r="F620" s="213" t="s">
        <v>334</v>
      </c>
      <c r="G620" s="210"/>
      <c r="H620" s="214">
        <v>16.199999999999999</v>
      </c>
      <c r="I620" s="215"/>
      <c r="J620" s="210"/>
      <c r="K620" s="210"/>
      <c r="L620" s="216"/>
      <c r="M620" s="217"/>
      <c r="N620" s="218"/>
      <c r="O620" s="218"/>
      <c r="P620" s="218"/>
      <c r="Q620" s="218"/>
      <c r="R620" s="218"/>
      <c r="S620" s="218"/>
      <c r="T620" s="219"/>
      <c r="AT620" s="220" t="s">
        <v>141</v>
      </c>
      <c r="AU620" s="220" t="s">
        <v>80</v>
      </c>
      <c r="AV620" s="11" t="s">
        <v>80</v>
      </c>
      <c r="AW620" s="11" t="s">
        <v>143</v>
      </c>
      <c r="AX620" s="11" t="s">
        <v>74</v>
      </c>
      <c r="AY620" s="220" t="s">
        <v>132</v>
      </c>
    </row>
    <row r="621" s="11" customFormat="1">
      <c r="B621" s="209"/>
      <c r="C621" s="210"/>
      <c r="D621" s="211" t="s">
        <v>141</v>
      </c>
      <c r="E621" s="212" t="s">
        <v>1</v>
      </c>
      <c r="F621" s="213" t="s">
        <v>335</v>
      </c>
      <c r="G621" s="210"/>
      <c r="H621" s="214">
        <v>4.9455</v>
      </c>
      <c r="I621" s="215"/>
      <c r="J621" s="210"/>
      <c r="K621" s="210"/>
      <c r="L621" s="216"/>
      <c r="M621" s="217"/>
      <c r="N621" s="218"/>
      <c r="O621" s="218"/>
      <c r="P621" s="218"/>
      <c r="Q621" s="218"/>
      <c r="R621" s="218"/>
      <c r="S621" s="218"/>
      <c r="T621" s="219"/>
      <c r="AT621" s="220" t="s">
        <v>141</v>
      </c>
      <c r="AU621" s="220" t="s">
        <v>80</v>
      </c>
      <c r="AV621" s="11" t="s">
        <v>80</v>
      </c>
      <c r="AW621" s="11" t="s">
        <v>143</v>
      </c>
      <c r="AX621" s="11" t="s">
        <v>74</v>
      </c>
      <c r="AY621" s="220" t="s">
        <v>132</v>
      </c>
    </row>
    <row r="622" s="11" customFormat="1">
      <c r="B622" s="209"/>
      <c r="C622" s="210"/>
      <c r="D622" s="211" t="s">
        <v>141</v>
      </c>
      <c r="E622" s="212" t="s">
        <v>1</v>
      </c>
      <c r="F622" s="213" t="s">
        <v>336</v>
      </c>
      <c r="G622" s="210"/>
      <c r="H622" s="214">
        <v>2.7999999999999998</v>
      </c>
      <c r="I622" s="215"/>
      <c r="J622" s="210"/>
      <c r="K622" s="210"/>
      <c r="L622" s="216"/>
      <c r="M622" s="217"/>
      <c r="N622" s="218"/>
      <c r="O622" s="218"/>
      <c r="P622" s="218"/>
      <c r="Q622" s="218"/>
      <c r="R622" s="218"/>
      <c r="S622" s="218"/>
      <c r="T622" s="219"/>
      <c r="AT622" s="220" t="s">
        <v>141</v>
      </c>
      <c r="AU622" s="220" t="s">
        <v>80</v>
      </c>
      <c r="AV622" s="11" t="s">
        <v>80</v>
      </c>
      <c r="AW622" s="11" t="s">
        <v>143</v>
      </c>
      <c r="AX622" s="11" t="s">
        <v>74</v>
      </c>
      <c r="AY622" s="220" t="s">
        <v>132</v>
      </c>
    </row>
    <row r="623" s="11" customFormat="1">
      <c r="B623" s="209"/>
      <c r="C623" s="210"/>
      <c r="D623" s="211" t="s">
        <v>141</v>
      </c>
      <c r="E623" s="212" t="s">
        <v>1</v>
      </c>
      <c r="F623" s="213" t="s">
        <v>337</v>
      </c>
      <c r="G623" s="210"/>
      <c r="H623" s="214">
        <v>57.600000000000001</v>
      </c>
      <c r="I623" s="215"/>
      <c r="J623" s="210"/>
      <c r="K623" s="210"/>
      <c r="L623" s="216"/>
      <c r="M623" s="217"/>
      <c r="N623" s="218"/>
      <c r="O623" s="218"/>
      <c r="P623" s="218"/>
      <c r="Q623" s="218"/>
      <c r="R623" s="218"/>
      <c r="S623" s="218"/>
      <c r="T623" s="219"/>
      <c r="AT623" s="220" t="s">
        <v>141</v>
      </c>
      <c r="AU623" s="220" t="s">
        <v>80</v>
      </c>
      <c r="AV623" s="11" t="s">
        <v>80</v>
      </c>
      <c r="AW623" s="11" t="s">
        <v>143</v>
      </c>
      <c r="AX623" s="11" t="s">
        <v>74</v>
      </c>
      <c r="AY623" s="220" t="s">
        <v>132</v>
      </c>
    </row>
    <row r="624" s="11" customFormat="1">
      <c r="B624" s="209"/>
      <c r="C624" s="210"/>
      <c r="D624" s="211" t="s">
        <v>141</v>
      </c>
      <c r="E624" s="212" t="s">
        <v>1</v>
      </c>
      <c r="F624" s="213" t="s">
        <v>338</v>
      </c>
      <c r="G624" s="210"/>
      <c r="H624" s="214">
        <v>57.600000000000001</v>
      </c>
      <c r="I624" s="215"/>
      <c r="J624" s="210"/>
      <c r="K624" s="210"/>
      <c r="L624" s="216"/>
      <c r="M624" s="217"/>
      <c r="N624" s="218"/>
      <c r="O624" s="218"/>
      <c r="P624" s="218"/>
      <c r="Q624" s="218"/>
      <c r="R624" s="218"/>
      <c r="S624" s="218"/>
      <c r="T624" s="219"/>
      <c r="AT624" s="220" t="s">
        <v>141</v>
      </c>
      <c r="AU624" s="220" t="s">
        <v>80</v>
      </c>
      <c r="AV624" s="11" t="s">
        <v>80</v>
      </c>
      <c r="AW624" s="11" t="s">
        <v>143</v>
      </c>
      <c r="AX624" s="11" t="s">
        <v>74</v>
      </c>
      <c r="AY624" s="220" t="s">
        <v>132</v>
      </c>
    </row>
    <row r="625" s="11" customFormat="1">
      <c r="B625" s="209"/>
      <c r="C625" s="210"/>
      <c r="D625" s="211" t="s">
        <v>141</v>
      </c>
      <c r="E625" s="212" t="s">
        <v>1</v>
      </c>
      <c r="F625" s="213" t="s">
        <v>339</v>
      </c>
      <c r="G625" s="210"/>
      <c r="H625" s="214">
        <v>10.800000000000001</v>
      </c>
      <c r="I625" s="215"/>
      <c r="J625" s="210"/>
      <c r="K625" s="210"/>
      <c r="L625" s="216"/>
      <c r="M625" s="217"/>
      <c r="N625" s="218"/>
      <c r="O625" s="218"/>
      <c r="P625" s="218"/>
      <c r="Q625" s="218"/>
      <c r="R625" s="218"/>
      <c r="S625" s="218"/>
      <c r="T625" s="219"/>
      <c r="AT625" s="220" t="s">
        <v>141</v>
      </c>
      <c r="AU625" s="220" t="s">
        <v>80</v>
      </c>
      <c r="AV625" s="11" t="s">
        <v>80</v>
      </c>
      <c r="AW625" s="11" t="s">
        <v>143</v>
      </c>
      <c r="AX625" s="11" t="s">
        <v>74</v>
      </c>
      <c r="AY625" s="220" t="s">
        <v>132</v>
      </c>
    </row>
    <row r="626" s="11" customFormat="1">
      <c r="B626" s="209"/>
      <c r="C626" s="210"/>
      <c r="D626" s="211" t="s">
        <v>141</v>
      </c>
      <c r="E626" s="212" t="s">
        <v>1</v>
      </c>
      <c r="F626" s="213" t="s">
        <v>340</v>
      </c>
      <c r="G626" s="210"/>
      <c r="H626" s="214">
        <v>7.9500000000000002</v>
      </c>
      <c r="I626" s="215"/>
      <c r="J626" s="210"/>
      <c r="K626" s="210"/>
      <c r="L626" s="216"/>
      <c r="M626" s="217"/>
      <c r="N626" s="218"/>
      <c r="O626" s="218"/>
      <c r="P626" s="218"/>
      <c r="Q626" s="218"/>
      <c r="R626" s="218"/>
      <c r="S626" s="218"/>
      <c r="T626" s="219"/>
      <c r="AT626" s="220" t="s">
        <v>141</v>
      </c>
      <c r="AU626" s="220" t="s">
        <v>80</v>
      </c>
      <c r="AV626" s="11" t="s">
        <v>80</v>
      </c>
      <c r="AW626" s="11" t="s">
        <v>143</v>
      </c>
      <c r="AX626" s="11" t="s">
        <v>74</v>
      </c>
      <c r="AY626" s="220" t="s">
        <v>132</v>
      </c>
    </row>
    <row r="627" s="11" customFormat="1">
      <c r="B627" s="209"/>
      <c r="C627" s="210"/>
      <c r="D627" s="211" t="s">
        <v>141</v>
      </c>
      <c r="E627" s="212" t="s">
        <v>1</v>
      </c>
      <c r="F627" s="213" t="s">
        <v>341</v>
      </c>
      <c r="G627" s="210"/>
      <c r="H627" s="214">
        <v>9.2750000000000004</v>
      </c>
      <c r="I627" s="215"/>
      <c r="J627" s="210"/>
      <c r="K627" s="210"/>
      <c r="L627" s="216"/>
      <c r="M627" s="217"/>
      <c r="N627" s="218"/>
      <c r="O627" s="218"/>
      <c r="P627" s="218"/>
      <c r="Q627" s="218"/>
      <c r="R627" s="218"/>
      <c r="S627" s="218"/>
      <c r="T627" s="219"/>
      <c r="AT627" s="220" t="s">
        <v>141</v>
      </c>
      <c r="AU627" s="220" t="s">
        <v>80</v>
      </c>
      <c r="AV627" s="11" t="s">
        <v>80</v>
      </c>
      <c r="AW627" s="11" t="s">
        <v>143</v>
      </c>
      <c r="AX627" s="11" t="s">
        <v>74</v>
      </c>
      <c r="AY627" s="220" t="s">
        <v>132</v>
      </c>
    </row>
    <row r="628" s="11" customFormat="1">
      <c r="B628" s="209"/>
      <c r="C628" s="210"/>
      <c r="D628" s="211" t="s">
        <v>141</v>
      </c>
      <c r="E628" s="212" t="s">
        <v>1</v>
      </c>
      <c r="F628" s="213" t="s">
        <v>342</v>
      </c>
      <c r="G628" s="210"/>
      <c r="H628" s="214">
        <v>1.3999999999999999</v>
      </c>
      <c r="I628" s="215"/>
      <c r="J628" s="210"/>
      <c r="K628" s="210"/>
      <c r="L628" s="216"/>
      <c r="M628" s="217"/>
      <c r="N628" s="218"/>
      <c r="O628" s="218"/>
      <c r="P628" s="218"/>
      <c r="Q628" s="218"/>
      <c r="R628" s="218"/>
      <c r="S628" s="218"/>
      <c r="T628" s="219"/>
      <c r="AT628" s="220" t="s">
        <v>141</v>
      </c>
      <c r="AU628" s="220" t="s">
        <v>80</v>
      </c>
      <c r="AV628" s="11" t="s">
        <v>80</v>
      </c>
      <c r="AW628" s="11" t="s">
        <v>143</v>
      </c>
      <c r="AX628" s="11" t="s">
        <v>74</v>
      </c>
      <c r="AY628" s="220" t="s">
        <v>132</v>
      </c>
    </row>
    <row r="629" s="11" customFormat="1">
      <c r="B629" s="209"/>
      <c r="C629" s="210"/>
      <c r="D629" s="211" t="s">
        <v>141</v>
      </c>
      <c r="E629" s="212" t="s">
        <v>1</v>
      </c>
      <c r="F629" s="213" t="s">
        <v>343</v>
      </c>
      <c r="G629" s="210"/>
      <c r="H629" s="214">
        <v>1.3999999999999999</v>
      </c>
      <c r="I629" s="215"/>
      <c r="J629" s="210"/>
      <c r="K629" s="210"/>
      <c r="L629" s="216"/>
      <c r="M629" s="217"/>
      <c r="N629" s="218"/>
      <c r="O629" s="218"/>
      <c r="P629" s="218"/>
      <c r="Q629" s="218"/>
      <c r="R629" s="218"/>
      <c r="S629" s="218"/>
      <c r="T629" s="219"/>
      <c r="AT629" s="220" t="s">
        <v>141</v>
      </c>
      <c r="AU629" s="220" t="s">
        <v>80</v>
      </c>
      <c r="AV629" s="11" t="s">
        <v>80</v>
      </c>
      <c r="AW629" s="11" t="s">
        <v>143</v>
      </c>
      <c r="AX629" s="11" t="s">
        <v>74</v>
      </c>
      <c r="AY629" s="220" t="s">
        <v>132</v>
      </c>
    </row>
    <row r="630" s="11" customFormat="1">
      <c r="B630" s="209"/>
      <c r="C630" s="210"/>
      <c r="D630" s="211" t="s">
        <v>141</v>
      </c>
      <c r="E630" s="212" t="s">
        <v>1</v>
      </c>
      <c r="F630" s="213" t="s">
        <v>344</v>
      </c>
      <c r="G630" s="210"/>
      <c r="H630" s="214">
        <v>1.625</v>
      </c>
      <c r="I630" s="215"/>
      <c r="J630" s="210"/>
      <c r="K630" s="210"/>
      <c r="L630" s="216"/>
      <c r="M630" s="217"/>
      <c r="N630" s="218"/>
      <c r="O630" s="218"/>
      <c r="P630" s="218"/>
      <c r="Q630" s="218"/>
      <c r="R630" s="218"/>
      <c r="S630" s="218"/>
      <c r="T630" s="219"/>
      <c r="AT630" s="220" t="s">
        <v>141</v>
      </c>
      <c r="AU630" s="220" t="s">
        <v>80</v>
      </c>
      <c r="AV630" s="11" t="s">
        <v>80</v>
      </c>
      <c r="AW630" s="11" t="s">
        <v>143</v>
      </c>
      <c r="AX630" s="11" t="s">
        <v>74</v>
      </c>
      <c r="AY630" s="220" t="s">
        <v>132</v>
      </c>
    </row>
    <row r="631" s="11" customFormat="1">
      <c r="B631" s="209"/>
      <c r="C631" s="210"/>
      <c r="D631" s="211" t="s">
        <v>141</v>
      </c>
      <c r="E631" s="212" t="s">
        <v>1</v>
      </c>
      <c r="F631" s="213" t="s">
        <v>345</v>
      </c>
      <c r="G631" s="210"/>
      <c r="H631" s="214">
        <v>3.3500000000000001</v>
      </c>
      <c r="I631" s="215"/>
      <c r="J631" s="210"/>
      <c r="K631" s="210"/>
      <c r="L631" s="216"/>
      <c r="M631" s="217"/>
      <c r="N631" s="218"/>
      <c r="O631" s="218"/>
      <c r="P631" s="218"/>
      <c r="Q631" s="218"/>
      <c r="R631" s="218"/>
      <c r="S631" s="218"/>
      <c r="T631" s="219"/>
      <c r="AT631" s="220" t="s">
        <v>141</v>
      </c>
      <c r="AU631" s="220" t="s">
        <v>80</v>
      </c>
      <c r="AV631" s="11" t="s">
        <v>80</v>
      </c>
      <c r="AW631" s="11" t="s">
        <v>143</v>
      </c>
      <c r="AX631" s="11" t="s">
        <v>74</v>
      </c>
      <c r="AY631" s="220" t="s">
        <v>132</v>
      </c>
    </row>
    <row r="632" s="12" customFormat="1">
      <c r="B632" s="221"/>
      <c r="C632" s="222"/>
      <c r="D632" s="211" t="s">
        <v>141</v>
      </c>
      <c r="E632" s="223" t="s">
        <v>1</v>
      </c>
      <c r="F632" s="224" t="s">
        <v>146</v>
      </c>
      <c r="G632" s="222"/>
      <c r="H632" s="225">
        <v>174.94550000000001</v>
      </c>
      <c r="I632" s="226"/>
      <c r="J632" s="222"/>
      <c r="K632" s="222"/>
      <c r="L632" s="227"/>
      <c r="M632" s="228"/>
      <c r="N632" s="229"/>
      <c r="O632" s="229"/>
      <c r="P632" s="229"/>
      <c r="Q632" s="229"/>
      <c r="R632" s="229"/>
      <c r="S632" s="229"/>
      <c r="T632" s="230"/>
      <c r="AT632" s="231" t="s">
        <v>141</v>
      </c>
      <c r="AU632" s="231" t="s">
        <v>80</v>
      </c>
      <c r="AV632" s="12" t="s">
        <v>138</v>
      </c>
      <c r="AW632" s="12" t="s">
        <v>143</v>
      </c>
      <c r="AX632" s="12" t="s">
        <v>21</v>
      </c>
      <c r="AY632" s="231" t="s">
        <v>132</v>
      </c>
    </row>
    <row r="633" s="1" customFormat="1" ht="16.5" customHeight="1">
      <c r="B633" s="36"/>
      <c r="C633" s="197" t="s">
        <v>803</v>
      </c>
      <c r="D633" s="197" t="s">
        <v>134</v>
      </c>
      <c r="E633" s="198" t="s">
        <v>804</v>
      </c>
      <c r="F633" s="199" t="s">
        <v>805</v>
      </c>
      <c r="G633" s="200" t="s">
        <v>137</v>
      </c>
      <c r="H633" s="201">
        <v>1432.884</v>
      </c>
      <c r="I633" s="202"/>
      <c r="J633" s="201">
        <f>ROUND(I633*H633,3)</f>
        <v>0</v>
      </c>
      <c r="K633" s="199" t="s">
        <v>1</v>
      </c>
      <c r="L633" s="41"/>
      <c r="M633" s="203" t="s">
        <v>1</v>
      </c>
      <c r="N633" s="204" t="s">
        <v>48</v>
      </c>
      <c r="O633" s="77"/>
      <c r="P633" s="205">
        <f>O633*H633</f>
        <v>0</v>
      </c>
      <c r="Q633" s="205">
        <v>0</v>
      </c>
      <c r="R633" s="205">
        <f>Q633*H633</f>
        <v>0</v>
      </c>
      <c r="S633" s="205">
        <v>0.016</v>
      </c>
      <c r="T633" s="206">
        <f>S633*H633</f>
        <v>22.926144000000001</v>
      </c>
      <c r="AR633" s="15" t="s">
        <v>138</v>
      </c>
      <c r="AT633" s="15" t="s">
        <v>134</v>
      </c>
      <c r="AU633" s="15" t="s">
        <v>80</v>
      </c>
      <c r="AY633" s="15" t="s">
        <v>132</v>
      </c>
      <c r="BE633" s="207">
        <f>IF(N633="základní",J633,0)</f>
        <v>0</v>
      </c>
      <c r="BF633" s="207">
        <f>IF(N633="snížená",J633,0)</f>
        <v>0</v>
      </c>
      <c r="BG633" s="207">
        <f>IF(N633="zákl. přenesená",J633,0)</f>
        <v>0</v>
      </c>
      <c r="BH633" s="207">
        <f>IF(N633="sníž. přenesená",J633,0)</f>
        <v>0</v>
      </c>
      <c r="BI633" s="207">
        <f>IF(N633="nulová",J633,0)</f>
        <v>0</v>
      </c>
      <c r="BJ633" s="15" t="s">
        <v>139</v>
      </c>
      <c r="BK633" s="208">
        <f>ROUND(I633*H633,3)</f>
        <v>0</v>
      </c>
      <c r="BL633" s="15" t="s">
        <v>138</v>
      </c>
      <c r="BM633" s="15" t="s">
        <v>806</v>
      </c>
    </row>
    <row r="634" s="11" customFormat="1">
      <c r="B634" s="209"/>
      <c r="C634" s="210"/>
      <c r="D634" s="211" t="s">
        <v>141</v>
      </c>
      <c r="E634" s="212" t="s">
        <v>1</v>
      </c>
      <c r="F634" s="213" t="s">
        <v>505</v>
      </c>
      <c r="G634" s="210"/>
      <c r="H634" s="214">
        <v>542.47000000000003</v>
      </c>
      <c r="I634" s="215"/>
      <c r="J634" s="210"/>
      <c r="K634" s="210"/>
      <c r="L634" s="216"/>
      <c r="M634" s="217"/>
      <c r="N634" s="218"/>
      <c r="O634" s="218"/>
      <c r="P634" s="218"/>
      <c r="Q634" s="218"/>
      <c r="R634" s="218"/>
      <c r="S634" s="218"/>
      <c r="T634" s="219"/>
      <c r="AT634" s="220" t="s">
        <v>141</v>
      </c>
      <c r="AU634" s="220" t="s">
        <v>80</v>
      </c>
      <c r="AV634" s="11" t="s">
        <v>80</v>
      </c>
      <c r="AW634" s="11" t="s">
        <v>143</v>
      </c>
      <c r="AX634" s="11" t="s">
        <v>74</v>
      </c>
      <c r="AY634" s="220" t="s">
        <v>132</v>
      </c>
    </row>
    <row r="635" s="11" customFormat="1">
      <c r="B635" s="209"/>
      <c r="C635" s="210"/>
      <c r="D635" s="211" t="s">
        <v>141</v>
      </c>
      <c r="E635" s="212" t="s">
        <v>1</v>
      </c>
      <c r="F635" s="213" t="s">
        <v>506</v>
      </c>
      <c r="G635" s="210"/>
      <c r="H635" s="214">
        <v>620.93124999999998</v>
      </c>
      <c r="I635" s="215"/>
      <c r="J635" s="210"/>
      <c r="K635" s="210"/>
      <c r="L635" s="216"/>
      <c r="M635" s="217"/>
      <c r="N635" s="218"/>
      <c r="O635" s="218"/>
      <c r="P635" s="218"/>
      <c r="Q635" s="218"/>
      <c r="R635" s="218"/>
      <c r="S635" s="218"/>
      <c r="T635" s="219"/>
      <c r="AT635" s="220" t="s">
        <v>141</v>
      </c>
      <c r="AU635" s="220" t="s">
        <v>80</v>
      </c>
      <c r="AV635" s="11" t="s">
        <v>80</v>
      </c>
      <c r="AW635" s="11" t="s">
        <v>143</v>
      </c>
      <c r="AX635" s="11" t="s">
        <v>74</v>
      </c>
      <c r="AY635" s="220" t="s">
        <v>132</v>
      </c>
    </row>
    <row r="636" s="11" customFormat="1">
      <c r="B636" s="209"/>
      <c r="C636" s="210"/>
      <c r="D636" s="211" t="s">
        <v>141</v>
      </c>
      <c r="E636" s="212" t="s">
        <v>1</v>
      </c>
      <c r="F636" s="213" t="s">
        <v>507</v>
      </c>
      <c r="G636" s="210"/>
      <c r="H636" s="214">
        <v>126.5612</v>
      </c>
      <c r="I636" s="215"/>
      <c r="J636" s="210"/>
      <c r="K636" s="210"/>
      <c r="L636" s="216"/>
      <c r="M636" s="217"/>
      <c r="N636" s="218"/>
      <c r="O636" s="218"/>
      <c r="P636" s="218"/>
      <c r="Q636" s="218"/>
      <c r="R636" s="218"/>
      <c r="S636" s="218"/>
      <c r="T636" s="219"/>
      <c r="AT636" s="220" t="s">
        <v>141</v>
      </c>
      <c r="AU636" s="220" t="s">
        <v>80</v>
      </c>
      <c r="AV636" s="11" t="s">
        <v>80</v>
      </c>
      <c r="AW636" s="11" t="s">
        <v>143</v>
      </c>
      <c r="AX636" s="11" t="s">
        <v>74</v>
      </c>
      <c r="AY636" s="220" t="s">
        <v>132</v>
      </c>
    </row>
    <row r="637" s="11" customFormat="1">
      <c r="B637" s="209"/>
      <c r="C637" s="210"/>
      <c r="D637" s="211" t="s">
        <v>141</v>
      </c>
      <c r="E637" s="212" t="s">
        <v>1</v>
      </c>
      <c r="F637" s="213" t="s">
        <v>508</v>
      </c>
      <c r="G637" s="210"/>
      <c r="H637" s="214">
        <v>142.92160000000001</v>
      </c>
      <c r="I637" s="215"/>
      <c r="J637" s="210"/>
      <c r="K637" s="210"/>
      <c r="L637" s="216"/>
      <c r="M637" s="217"/>
      <c r="N637" s="218"/>
      <c r="O637" s="218"/>
      <c r="P637" s="218"/>
      <c r="Q637" s="218"/>
      <c r="R637" s="218"/>
      <c r="S637" s="218"/>
      <c r="T637" s="219"/>
      <c r="AT637" s="220" t="s">
        <v>141</v>
      </c>
      <c r="AU637" s="220" t="s">
        <v>80</v>
      </c>
      <c r="AV637" s="11" t="s">
        <v>80</v>
      </c>
      <c r="AW637" s="11" t="s">
        <v>143</v>
      </c>
      <c r="AX637" s="11" t="s">
        <v>74</v>
      </c>
      <c r="AY637" s="220" t="s">
        <v>132</v>
      </c>
    </row>
    <row r="638" s="12" customFormat="1">
      <c r="B638" s="221"/>
      <c r="C638" s="222"/>
      <c r="D638" s="211" t="s">
        <v>141</v>
      </c>
      <c r="E638" s="223" t="s">
        <v>1</v>
      </c>
      <c r="F638" s="224" t="s">
        <v>146</v>
      </c>
      <c r="G638" s="222"/>
      <c r="H638" s="225">
        <v>1432.8840499999999</v>
      </c>
      <c r="I638" s="226"/>
      <c r="J638" s="222"/>
      <c r="K638" s="222"/>
      <c r="L638" s="227"/>
      <c r="M638" s="228"/>
      <c r="N638" s="229"/>
      <c r="O638" s="229"/>
      <c r="P638" s="229"/>
      <c r="Q638" s="229"/>
      <c r="R638" s="229"/>
      <c r="S638" s="229"/>
      <c r="T638" s="230"/>
      <c r="AT638" s="231" t="s">
        <v>141</v>
      </c>
      <c r="AU638" s="231" t="s">
        <v>80</v>
      </c>
      <c r="AV638" s="12" t="s">
        <v>138</v>
      </c>
      <c r="AW638" s="12" t="s">
        <v>143</v>
      </c>
      <c r="AX638" s="12" t="s">
        <v>21</v>
      </c>
      <c r="AY638" s="231" t="s">
        <v>132</v>
      </c>
    </row>
    <row r="639" s="10" customFormat="1" ht="22.8" customHeight="1">
      <c r="B639" s="181"/>
      <c r="C639" s="182"/>
      <c r="D639" s="183" t="s">
        <v>73</v>
      </c>
      <c r="E639" s="195" t="s">
        <v>807</v>
      </c>
      <c r="F639" s="195" t="s">
        <v>808</v>
      </c>
      <c r="G639" s="182"/>
      <c r="H639" s="182"/>
      <c r="I639" s="185"/>
      <c r="J639" s="196">
        <f>BK639</f>
        <v>0</v>
      </c>
      <c r="K639" s="182"/>
      <c r="L639" s="187"/>
      <c r="M639" s="188"/>
      <c r="N639" s="189"/>
      <c r="O639" s="189"/>
      <c r="P639" s="190">
        <f>P640</f>
        <v>0</v>
      </c>
      <c r="Q639" s="189"/>
      <c r="R639" s="190">
        <f>R640</f>
        <v>0</v>
      </c>
      <c r="S639" s="189"/>
      <c r="T639" s="191">
        <f>T640</f>
        <v>0</v>
      </c>
      <c r="AR639" s="192" t="s">
        <v>21</v>
      </c>
      <c r="AT639" s="193" t="s">
        <v>73</v>
      </c>
      <c r="AU639" s="193" t="s">
        <v>21</v>
      </c>
      <c r="AY639" s="192" t="s">
        <v>132</v>
      </c>
      <c r="BK639" s="194">
        <f>BK640</f>
        <v>0</v>
      </c>
    </row>
    <row r="640" s="1" customFormat="1" ht="16.5" customHeight="1">
      <c r="B640" s="36"/>
      <c r="C640" s="197" t="s">
        <v>809</v>
      </c>
      <c r="D640" s="197" t="s">
        <v>134</v>
      </c>
      <c r="E640" s="198" t="s">
        <v>810</v>
      </c>
      <c r="F640" s="199" t="s">
        <v>811</v>
      </c>
      <c r="G640" s="200" t="s">
        <v>189</v>
      </c>
      <c r="H640" s="201">
        <v>236.65899999999999</v>
      </c>
      <c r="I640" s="202"/>
      <c r="J640" s="201">
        <f>ROUND(I640*H640,3)</f>
        <v>0</v>
      </c>
      <c r="K640" s="199" t="s">
        <v>1</v>
      </c>
      <c r="L640" s="41"/>
      <c r="M640" s="203" t="s">
        <v>1</v>
      </c>
      <c r="N640" s="204" t="s">
        <v>48</v>
      </c>
      <c r="O640" s="77"/>
      <c r="P640" s="205">
        <f>O640*H640</f>
        <v>0</v>
      </c>
      <c r="Q640" s="205">
        <v>0</v>
      </c>
      <c r="R640" s="205">
        <f>Q640*H640</f>
        <v>0</v>
      </c>
      <c r="S640" s="205">
        <v>0</v>
      </c>
      <c r="T640" s="206">
        <f>S640*H640</f>
        <v>0</v>
      </c>
      <c r="AR640" s="15" t="s">
        <v>138</v>
      </c>
      <c r="AT640" s="15" t="s">
        <v>134</v>
      </c>
      <c r="AU640" s="15" t="s">
        <v>80</v>
      </c>
      <c r="AY640" s="15" t="s">
        <v>132</v>
      </c>
      <c r="BE640" s="207">
        <f>IF(N640="základní",J640,0)</f>
        <v>0</v>
      </c>
      <c r="BF640" s="207">
        <f>IF(N640="snížená",J640,0)</f>
        <v>0</v>
      </c>
      <c r="BG640" s="207">
        <f>IF(N640="zákl. přenesená",J640,0)</f>
        <v>0</v>
      </c>
      <c r="BH640" s="207">
        <f>IF(N640="sníž. přenesená",J640,0)</f>
        <v>0</v>
      </c>
      <c r="BI640" s="207">
        <f>IF(N640="nulová",J640,0)</f>
        <v>0</v>
      </c>
      <c r="BJ640" s="15" t="s">
        <v>139</v>
      </c>
      <c r="BK640" s="208">
        <f>ROUND(I640*H640,3)</f>
        <v>0</v>
      </c>
      <c r="BL640" s="15" t="s">
        <v>138</v>
      </c>
      <c r="BM640" s="15" t="s">
        <v>812</v>
      </c>
    </row>
    <row r="641" s="10" customFormat="1" ht="22.8" customHeight="1">
      <c r="B641" s="181"/>
      <c r="C641" s="182"/>
      <c r="D641" s="183" t="s">
        <v>73</v>
      </c>
      <c r="E641" s="195" t="s">
        <v>813</v>
      </c>
      <c r="F641" s="195" t="s">
        <v>814</v>
      </c>
      <c r="G641" s="182"/>
      <c r="H641" s="182"/>
      <c r="I641" s="185"/>
      <c r="J641" s="196">
        <f>BK641</f>
        <v>0</v>
      </c>
      <c r="K641" s="182"/>
      <c r="L641" s="187"/>
      <c r="M641" s="188"/>
      <c r="N641" s="189"/>
      <c r="O641" s="189"/>
      <c r="P641" s="190">
        <f>SUM(P642:P655)</f>
        <v>0</v>
      </c>
      <c r="Q641" s="189"/>
      <c r="R641" s="190">
        <f>SUM(R642:R655)</f>
        <v>0</v>
      </c>
      <c r="S641" s="189"/>
      <c r="T641" s="191">
        <f>SUM(T642:T655)</f>
        <v>0</v>
      </c>
      <c r="AR641" s="192" t="s">
        <v>21</v>
      </c>
      <c r="AT641" s="193" t="s">
        <v>73</v>
      </c>
      <c r="AU641" s="193" t="s">
        <v>21</v>
      </c>
      <c r="AY641" s="192" t="s">
        <v>132</v>
      </c>
      <c r="BK641" s="194">
        <f>SUM(BK642:BK655)</f>
        <v>0</v>
      </c>
    </row>
    <row r="642" s="1" customFormat="1" ht="16.5" customHeight="1">
      <c r="B642" s="36"/>
      <c r="C642" s="197" t="s">
        <v>815</v>
      </c>
      <c r="D642" s="197" t="s">
        <v>134</v>
      </c>
      <c r="E642" s="198" t="s">
        <v>816</v>
      </c>
      <c r="F642" s="199" t="s">
        <v>817</v>
      </c>
      <c r="G642" s="200" t="s">
        <v>189</v>
      </c>
      <c r="H642" s="201">
        <v>201.58099999999999</v>
      </c>
      <c r="I642" s="202"/>
      <c r="J642" s="201">
        <f>ROUND(I642*H642,3)</f>
        <v>0</v>
      </c>
      <c r="K642" s="199" t="s">
        <v>1</v>
      </c>
      <c r="L642" s="41"/>
      <c r="M642" s="203" t="s">
        <v>1</v>
      </c>
      <c r="N642" s="204" t="s">
        <v>48</v>
      </c>
      <c r="O642" s="77"/>
      <c r="P642" s="205">
        <f>O642*H642</f>
        <v>0</v>
      </c>
      <c r="Q642" s="205">
        <v>0</v>
      </c>
      <c r="R642" s="205">
        <f>Q642*H642</f>
        <v>0</v>
      </c>
      <c r="S642" s="205">
        <v>0</v>
      </c>
      <c r="T642" s="206">
        <f>S642*H642</f>
        <v>0</v>
      </c>
      <c r="AR642" s="15" t="s">
        <v>138</v>
      </c>
      <c r="AT642" s="15" t="s">
        <v>134</v>
      </c>
      <c r="AU642" s="15" t="s">
        <v>80</v>
      </c>
      <c r="AY642" s="15" t="s">
        <v>132</v>
      </c>
      <c r="BE642" s="207">
        <f>IF(N642="základní",J642,0)</f>
        <v>0</v>
      </c>
      <c r="BF642" s="207">
        <f>IF(N642="snížená",J642,0)</f>
        <v>0</v>
      </c>
      <c r="BG642" s="207">
        <f>IF(N642="zákl. přenesená",J642,0)</f>
        <v>0</v>
      </c>
      <c r="BH642" s="207">
        <f>IF(N642="sníž. přenesená",J642,0)</f>
        <v>0</v>
      </c>
      <c r="BI642" s="207">
        <f>IF(N642="nulová",J642,0)</f>
        <v>0</v>
      </c>
      <c r="BJ642" s="15" t="s">
        <v>139</v>
      </c>
      <c r="BK642" s="208">
        <f>ROUND(I642*H642,3)</f>
        <v>0</v>
      </c>
      <c r="BL642" s="15" t="s">
        <v>138</v>
      </c>
      <c r="BM642" s="15" t="s">
        <v>818</v>
      </c>
    </row>
    <row r="643" s="1" customFormat="1" ht="16.5" customHeight="1">
      <c r="B643" s="36"/>
      <c r="C643" s="197" t="s">
        <v>819</v>
      </c>
      <c r="D643" s="197" t="s">
        <v>134</v>
      </c>
      <c r="E643" s="198" t="s">
        <v>820</v>
      </c>
      <c r="F643" s="199" t="s">
        <v>821</v>
      </c>
      <c r="G643" s="200" t="s">
        <v>189</v>
      </c>
      <c r="H643" s="201">
        <v>201.58099999999999</v>
      </c>
      <c r="I643" s="202"/>
      <c r="J643" s="201">
        <f>ROUND(I643*H643,3)</f>
        <v>0</v>
      </c>
      <c r="K643" s="199" t="s">
        <v>1</v>
      </c>
      <c r="L643" s="41"/>
      <c r="M643" s="203" t="s">
        <v>1</v>
      </c>
      <c r="N643" s="204" t="s">
        <v>48</v>
      </c>
      <c r="O643" s="77"/>
      <c r="P643" s="205">
        <f>O643*H643</f>
        <v>0</v>
      </c>
      <c r="Q643" s="205">
        <v>0</v>
      </c>
      <c r="R643" s="205">
        <f>Q643*H643</f>
        <v>0</v>
      </c>
      <c r="S643" s="205">
        <v>0</v>
      </c>
      <c r="T643" s="206">
        <f>S643*H643</f>
        <v>0</v>
      </c>
      <c r="AR643" s="15" t="s">
        <v>138</v>
      </c>
      <c r="AT643" s="15" t="s">
        <v>134</v>
      </c>
      <c r="AU643" s="15" t="s">
        <v>80</v>
      </c>
      <c r="AY643" s="15" t="s">
        <v>132</v>
      </c>
      <c r="BE643" s="207">
        <f>IF(N643="základní",J643,0)</f>
        <v>0</v>
      </c>
      <c r="BF643" s="207">
        <f>IF(N643="snížená",J643,0)</f>
        <v>0</v>
      </c>
      <c r="BG643" s="207">
        <f>IF(N643="zákl. přenesená",J643,0)</f>
        <v>0</v>
      </c>
      <c r="BH643" s="207">
        <f>IF(N643="sníž. přenesená",J643,0)</f>
        <v>0</v>
      </c>
      <c r="BI643" s="207">
        <f>IF(N643="nulová",J643,0)</f>
        <v>0</v>
      </c>
      <c r="BJ643" s="15" t="s">
        <v>139</v>
      </c>
      <c r="BK643" s="208">
        <f>ROUND(I643*H643,3)</f>
        <v>0</v>
      </c>
      <c r="BL643" s="15" t="s">
        <v>138</v>
      </c>
      <c r="BM643" s="15" t="s">
        <v>822</v>
      </c>
    </row>
    <row r="644" s="1" customFormat="1" ht="16.5" customHeight="1">
      <c r="B644" s="36"/>
      <c r="C644" s="197" t="s">
        <v>823</v>
      </c>
      <c r="D644" s="197" t="s">
        <v>134</v>
      </c>
      <c r="E644" s="198" t="s">
        <v>824</v>
      </c>
      <c r="F644" s="199" t="s">
        <v>825</v>
      </c>
      <c r="G644" s="200" t="s">
        <v>189</v>
      </c>
      <c r="H644" s="201">
        <v>197.65899999999999</v>
      </c>
      <c r="I644" s="202"/>
      <c r="J644" s="201">
        <f>ROUND(I644*H644,3)</f>
        <v>0</v>
      </c>
      <c r="K644" s="199" t="s">
        <v>1</v>
      </c>
      <c r="L644" s="41"/>
      <c r="M644" s="203" t="s">
        <v>1</v>
      </c>
      <c r="N644" s="204" t="s">
        <v>48</v>
      </c>
      <c r="O644" s="77"/>
      <c r="P644" s="205">
        <f>O644*H644</f>
        <v>0</v>
      </c>
      <c r="Q644" s="205">
        <v>0</v>
      </c>
      <c r="R644" s="205">
        <f>Q644*H644</f>
        <v>0</v>
      </c>
      <c r="S644" s="205">
        <v>0</v>
      </c>
      <c r="T644" s="206">
        <f>S644*H644</f>
        <v>0</v>
      </c>
      <c r="AR644" s="15" t="s">
        <v>138</v>
      </c>
      <c r="AT644" s="15" t="s">
        <v>134</v>
      </c>
      <c r="AU644" s="15" t="s">
        <v>80</v>
      </c>
      <c r="AY644" s="15" t="s">
        <v>132</v>
      </c>
      <c r="BE644" s="207">
        <f>IF(N644="základní",J644,0)</f>
        <v>0</v>
      </c>
      <c r="BF644" s="207">
        <f>IF(N644="snížená",J644,0)</f>
        <v>0</v>
      </c>
      <c r="BG644" s="207">
        <f>IF(N644="zákl. přenesená",J644,0)</f>
        <v>0</v>
      </c>
      <c r="BH644" s="207">
        <f>IF(N644="sníž. přenesená",J644,0)</f>
        <v>0</v>
      </c>
      <c r="BI644" s="207">
        <f>IF(N644="nulová",J644,0)</f>
        <v>0</v>
      </c>
      <c r="BJ644" s="15" t="s">
        <v>139</v>
      </c>
      <c r="BK644" s="208">
        <f>ROUND(I644*H644,3)</f>
        <v>0</v>
      </c>
      <c r="BL644" s="15" t="s">
        <v>138</v>
      </c>
      <c r="BM644" s="15" t="s">
        <v>826</v>
      </c>
    </row>
    <row r="645" s="11" customFormat="1">
      <c r="B645" s="209"/>
      <c r="C645" s="210"/>
      <c r="D645" s="211" t="s">
        <v>141</v>
      </c>
      <c r="E645" s="212" t="s">
        <v>1</v>
      </c>
      <c r="F645" s="213" t="s">
        <v>827</v>
      </c>
      <c r="G645" s="210"/>
      <c r="H645" s="214">
        <v>197.65899999999999</v>
      </c>
      <c r="I645" s="215"/>
      <c r="J645" s="210"/>
      <c r="K645" s="210"/>
      <c r="L645" s="216"/>
      <c r="M645" s="217"/>
      <c r="N645" s="218"/>
      <c r="O645" s="218"/>
      <c r="P645" s="218"/>
      <c r="Q645" s="218"/>
      <c r="R645" s="218"/>
      <c r="S645" s="218"/>
      <c r="T645" s="219"/>
      <c r="AT645" s="220" t="s">
        <v>141</v>
      </c>
      <c r="AU645" s="220" t="s">
        <v>80</v>
      </c>
      <c r="AV645" s="11" t="s">
        <v>80</v>
      </c>
      <c r="AW645" s="11" t="s">
        <v>143</v>
      </c>
      <c r="AX645" s="11" t="s">
        <v>74</v>
      </c>
      <c r="AY645" s="220" t="s">
        <v>132</v>
      </c>
    </row>
    <row r="646" s="12" customFormat="1">
      <c r="B646" s="221"/>
      <c r="C646" s="222"/>
      <c r="D646" s="211" t="s">
        <v>141</v>
      </c>
      <c r="E646" s="223" t="s">
        <v>1</v>
      </c>
      <c r="F646" s="224" t="s">
        <v>146</v>
      </c>
      <c r="G646" s="222"/>
      <c r="H646" s="225">
        <v>197.65899999999999</v>
      </c>
      <c r="I646" s="226"/>
      <c r="J646" s="222"/>
      <c r="K646" s="222"/>
      <c r="L646" s="227"/>
      <c r="M646" s="228"/>
      <c r="N646" s="229"/>
      <c r="O646" s="229"/>
      <c r="P646" s="229"/>
      <c r="Q646" s="229"/>
      <c r="R646" s="229"/>
      <c r="S646" s="229"/>
      <c r="T646" s="230"/>
      <c r="AT646" s="231" t="s">
        <v>141</v>
      </c>
      <c r="AU646" s="231" t="s">
        <v>80</v>
      </c>
      <c r="AV646" s="12" t="s">
        <v>138</v>
      </c>
      <c r="AW646" s="12" t="s">
        <v>143</v>
      </c>
      <c r="AX646" s="12" t="s">
        <v>21</v>
      </c>
      <c r="AY646" s="231" t="s">
        <v>132</v>
      </c>
    </row>
    <row r="647" s="1" customFormat="1" ht="16.5" customHeight="1">
      <c r="B647" s="36"/>
      <c r="C647" s="197" t="s">
        <v>828</v>
      </c>
      <c r="D647" s="197" t="s">
        <v>134</v>
      </c>
      <c r="E647" s="198" t="s">
        <v>829</v>
      </c>
      <c r="F647" s="199" t="s">
        <v>830</v>
      </c>
      <c r="G647" s="200" t="s">
        <v>189</v>
      </c>
      <c r="H647" s="201">
        <v>3360.203</v>
      </c>
      <c r="I647" s="202"/>
      <c r="J647" s="201">
        <f>ROUND(I647*H647,3)</f>
        <v>0</v>
      </c>
      <c r="K647" s="199" t="s">
        <v>1</v>
      </c>
      <c r="L647" s="41"/>
      <c r="M647" s="203" t="s">
        <v>1</v>
      </c>
      <c r="N647" s="204" t="s">
        <v>48</v>
      </c>
      <c r="O647" s="77"/>
      <c r="P647" s="205">
        <f>O647*H647</f>
        <v>0</v>
      </c>
      <c r="Q647" s="205">
        <v>0</v>
      </c>
      <c r="R647" s="205">
        <f>Q647*H647</f>
        <v>0</v>
      </c>
      <c r="S647" s="205">
        <v>0</v>
      </c>
      <c r="T647" s="206">
        <f>S647*H647</f>
        <v>0</v>
      </c>
      <c r="AR647" s="15" t="s">
        <v>138</v>
      </c>
      <c r="AT647" s="15" t="s">
        <v>134</v>
      </c>
      <c r="AU647" s="15" t="s">
        <v>80</v>
      </c>
      <c r="AY647" s="15" t="s">
        <v>132</v>
      </c>
      <c r="BE647" s="207">
        <f>IF(N647="základní",J647,0)</f>
        <v>0</v>
      </c>
      <c r="BF647" s="207">
        <f>IF(N647="snížená",J647,0)</f>
        <v>0</v>
      </c>
      <c r="BG647" s="207">
        <f>IF(N647="zákl. přenesená",J647,0)</f>
        <v>0</v>
      </c>
      <c r="BH647" s="207">
        <f>IF(N647="sníž. přenesená",J647,0)</f>
        <v>0</v>
      </c>
      <c r="BI647" s="207">
        <f>IF(N647="nulová",J647,0)</f>
        <v>0</v>
      </c>
      <c r="BJ647" s="15" t="s">
        <v>139</v>
      </c>
      <c r="BK647" s="208">
        <f>ROUND(I647*H647,3)</f>
        <v>0</v>
      </c>
      <c r="BL647" s="15" t="s">
        <v>138</v>
      </c>
      <c r="BM647" s="15" t="s">
        <v>831</v>
      </c>
    </row>
    <row r="648" s="11" customFormat="1">
      <c r="B648" s="209"/>
      <c r="C648" s="210"/>
      <c r="D648" s="211" t="s">
        <v>141</v>
      </c>
      <c r="E648" s="212" t="s">
        <v>1</v>
      </c>
      <c r="F648" s="213" t="s">
        <v>832</v>
      </c>
      <c r="G648" s="210"/>
      <c r="H648" s="214">
        <v>3360.203</v>
      </c>
      <c r="I648" s="215"/>
      <c r="J648" s="210"/>
      <c r="K648" s="210"/>
      <c r="L648" s="216"/>
      <c r="M648" s="217"/>
      <c r="N648" s="218"/>
      <c r="O648" s="218"/>
      <c r="P648" s="218"/>
      <c r="Q648" s="218"/>
      <c r="R648" s="218"/>
      <c r="S648" s="218"/>
      <c r="T648" s="219"/>
      <c r="AT648" s="220" t="s">
        <v>141</v>
      </c>
      <c r="AU648" s="220" t="s">
        <v>80</v>
      </c>
      <c r="AV648" s="11" t="s">
        <v>80</v>
      </c>
      <c r="AW648" s="11" t="s">
        <v>143</v>
      </c>
      <c r="AX648" s="11" t="s">
        <v>74</v>
      </c>
      <c r="AY648" s="220" t="s">
        <v>132</v>
      </c>
    </row>
    <row r="649" s="12" customFormat="1">
      <c r="B649" s="221"/>
      <c r="C649" s="222"/>
      <c r="D649" s="211" t="s">
        <v>141</v>
      </c>
      <c r="E649" s="223" t="s">
        <v>1</v>
      </c>
      <c r="F649" s="224" t="s">
        <v>146</v>
      </c>
      <c r="G649" s="222"/>
      <c r="H649" s="225">
        <v>3360.203</v>
      </c>
      <c r="I649" s="226"/>
      <c r="J649" s="222"/>
      <c r="K649" s="222"/>
      <c r="L649" s="227"/>
      <c r="M649" s="228"/>
      <c r="N649" s="229"/>
      <c r="O649" s="229"/>
      <c r="P649" s="229"/>
      <c r="Q649" s="229"/>
      <c r="R649" s="229"/>
      <c r="S649" s="229"/>
      <c r="T649" s="230"/>
      <c r="AT649" s="231" t="s">
        <v>141</v>
      </c>
      <c r="AU649" s="231" t="s">
        <v>80</v>
      </c>
      <c r="AV649" s="12" t="s">
        <v>138</v>
      </c>
      <c r="AW649" s="12" t="s">
        <v>143</v>
      </c>
      <c r="AX649" s="12" t="s">
        <v>21</v>
      </c>
      <c r="AY649" s="231" t="s">
        <v>132</v>
      </c>
    </row>
    <row r="650" s="1" customFormat="1" ht="16.5" customHeight="1">
      <c r="B650" s="36"/>
      <c r="C650" s="197" t="s">
        <v>833</v>
      </c>
      <c r="D650" s="197" t="s">
        <v>134</v>
      </c>
      <c r="E650" s="198" t="s">
        <v>834</v>
      </c>
      <c r="F650" s="199" t="s">
        <v>835</v>
      </c>
      <c r="G650" s="200" t="s">
        <v>189</v>
      </c>
      <c r="H650" s="201">
        <v>177.893</v>
      </c>
      <c r="I650" s="202"/>
      <c r="J650" s="201">
        <f>ROUND(I650*H650,3)</f>
        <v>0</v>
      </c>
      <c r="K650" s="199" t="s">
        <v>1</v>
      </c>
      <c r="L650" s="41"/>
      <c r="M650" s="203" t="s">
        <v>1</v>
      </c>
      <c r="N650" s="204" t="s">
        <v>48</v>
      </c>
      <c r="O650" s="77"/>
      <c r="P650" s="205">
        <f>O650*H650</f>
        <v>0</v>
      </c>
      <c r="Q650" s="205">
        <v>0</v>
      </c>
      <c r="R650" s="205">
        <f>Q650*H650</f>
        <v>0</v>
      </c>
      <c r="S650" s="205">
        <v>0</v>
      </c>
      <c r="T650" s="206">
        <f>S650*H650</f>
        <v>0</v>
      </c>
      <c r="AR650" s="15" t="s">
        <v>138</v>
      </c>
      <c r="AT650" s="15" t="s">
        <v>134</v>
      </c>
      <c r="AU650" s="15" t="s">
        <v>80</v>
      </c>
      <c r="AY650" s="15" t="s">
        <v>132</v>
      </c>
      <c r="BE650" s="207">
        <f>IF(N650="základní",J650,0)</f>
        <v>0</v>
      </c>
      <c r="BF650" s="207">
        <f>IF(N650="snížená",J650,0)</f>
        <v>0</v>
      </c>
      <c r="BG650" s="207">
        <f>IF(N650="zákl. přenesená",J650,0)</f>
        <v>0</v>
      </c>
      <c r="BH650" s="207">
        <f>IF(N650="sníž. přenesená",J650,0)</f>
        <v>0</v>
      </c>
      <c r="BI650" s="207">
        <f>IF(N650="nulová",J650,0)</f>
        <v>0</v>
      </c>
      <c r="BJ650" s="15" t="s">
        <v>139</v>
      </c>
      <c r="BK650" s="208">
        <f>ROUND(I650*H650,3)</f>
        <v>0</v>
      </c>
      <c r="BL650" s="15" t="s">
        <v>138</v>
      </c>
      <c r="BM650" s="15" t="s">
        <v>836</v>
      </c>
    </row>
    <row r="651" s="11" customFormat="1">
      <c r="B651" s="209"/>
      <c r="C651" s="210"/>
      <c r="D651" s="211" t="s">
        <v>141</v>
      </c>
      <c r="E651" s="212" t="s">
        <v>1</v>
      </c>
      <c r="F651" s="213" t="s">
        <v>837</v>
      </c>
      <c r="G651" s="210"/>
      <c r="H651" s="214">
        <v>177.893</v>
      </c>
      <c r="I651" s="215"/>
      <c r="J651" s="210"/>
      <c r="K651" s="210"/>
      <c r="L651" s="216"/>
      <c r="M651" s="217"/>
      <c r="N651" s="218"/>
      <c r="O651" s="218"/>
      <c r="P651" s="218"/>
      <c r="Q651" s="218"/>
      <c r="R651" s="218"/>
      <c r="S651" s="218"/>
      <c r="T651" s="219"/>
      <c r="AT651" s="220" t="s">
        <v>141</v>
      </c>
      <c r="AU651" s="220" t="s">
        <v>80</v>
      </c>
      <c r="AV651" s="11" t="s">
        <v>80</v>
      </c>
      <c r="AW651" s="11" t="s">
        <v>143</v>
      </c>
      <c r="AX651" s="11" t="s">
        <v>74</v>
      </c>
      <c r="AY651" s="220" t="s">
        <v>132</v>
      </c>
    </row>
    <row r="652" s="12" customFormat="1">
      <c r="B652" s="221"/>
      <c r="C652" s="222"/>
      <c r="D652" s="211" t="s">
        <v>141</v>
      </c>
      <c r="E652" s="223" t="s">
        <v>1</v>
      </c>
      <c r="F652" s="224" t="s">
        <v>146</v>
      </c>
      <c r="G652" s="222"/>
      <c r="H652" s="225">
        <v>177.893</v>
      </c>
      <c r="I652" s="226"/>
      <c r="J652" s="222"/>
      <c r="K652" s="222"/>
      <c r="L652" s="227"/>
      <c r="M652" s="228"/>
      <c r="N652" s="229"/>
      <c r="O652" s="229"/>
      <c r="P652" s="229"/>
      <c r="Q652" s="229"/>
      <c r="R652" s="229"/>
      <c r="S652" s="229"/>
      <c r="T652" s="230"/>
      <c r="AT652" s="231" t="s">
        <v>141</v>
      </c>
      <c r="AU652" s="231" t="s">
        <v>80</v>
      </c>
      <c r="AV652" s="12" t="s">
        <v>138</v>
      </c>
      <c r="AW652" s="12" t="s">
        <v>143</v>
      </c>
      <c r="AX652" s="12" t="s">
        <v>21</v>
      </c>
      <c r="AY652" s="231" t="s">
        <v>132</v>
      </c>
    </row>
    <row r="653" s="1" customFormat="1" ht="16.5" customHeight="1">
      <c r="B653" s="36"/>
      <c r="C653" s="197" t="s">
        <v>838</v>
      </c>
      <c r="D653" s="197" t="s">
        <v>134</v>
      </c>
      <c r="E653" s="198" t="s">
        <v>839</v>
      </c>
      <c r="F653" s="199" t="s">
        <v>840</v>
      </c>
      <c r="G653" s="200" t="s">
        <v>189</v>
      </c>
      <c r="H653" s="201">
        <v>19.765999999999998</v>
      </c>
      <c r="I653" s="202"/>
      <c r="J653" s="201">
        <f>ROUND(I653*H653,3)</f>
        <v>0</v>
      </c>
      <c r="K653" s="199" t="s">
        <v>1</v>
      </c>
      <c r="L653" s="41"/>
      <c r="M653" s="203" t="s">
        <v>1</v>
      </c>
      <c r="N653" s="204" t="s">
        <v>48</v>
      </c>
      <c r="O653" s="77"/>
      <c r="P653" s="205">
        <f>O653*H653</f>
        <v>0</v>
      </c>
      <c r="Q653" s="205">
        <v>0</v>
      </c>
      <c r="R653" s="205">
        <f>Q653*H653</f>
        <v>0</v>
      </c>
      <c r="S653" s="205">
        <v>0</v>
      </c>
      <c r="T653" s="206">
        <f>S653*H653</f>
        <v>0</v>
      </c>
      <c r="AR653" s="15" t="s">
        <v>138</v>
      </c>
      <c r="AT653" s="15" t="s">
        <v>134</v>
      </c>
      <c r="AU653" s="15" t="s">
        <v>80</v>
      </c>
      <c r="AY653" s="15" t="s">
        <v>132</v>
      </c>
      <c r="BE653" s="207">
        <f>IF(N653="základní",J653,0)</f>
        <v>0</v>
      </c>
      <c r="BF653" s="207">
        <f>IF(N653="snížená",J653,0)</f>
        <v>0</v>
      </c>
      <c r="BG653" s="207">
        <f>IF(N653="zákl. přenesená",J653,0)</f>
        <v>0</v>
      </c>
      <c r="BH653" s="207">
        <f>IF(N653="sníž. přenesená",J653,0)</f>
        <v>0</v>
      </c>
      <c r="BI653" s="207">
        <f>IF(N653="nulová",J653,0)</f>
        <v>0</v>
      </c>
      <c r="BJ653" s="15" t="s">
        <v>139</v>
      </c>
      <c r="BK653" s="208">
        <f>ROUND(I653*H653,3)</f>
        <v>0</v>
      </c>
      <c r="BL653" s="15" t="s">
        <v>138</v>
      </c>
      <c r="BM653" s="15" t="s">
        <v>841</v>
      </c>
    </row>
    <row r="654" s="11" customFormat="1">
      <c r="B654" s="209"/>
      <c r="C654" s="210"/>
      <c r="D654" s="211" t="s">
        <v>141</v>
      </c>
      <c r="E654" s="212" t="s">
        <v>1</v>
      </c>
      <c r="F654" s="213" t="s">
        <v>842</v>
      </c>
      <c r="G654" s="210"/>
      <c r="H654" s="214">
        <v>19.765899999999998</v>
      </c>
      <c r="I654" s="215"/>
      <c r="J654" s="210"/>
      <c r="K654" s="210"/>
      <c r="L654" s="216"/>
      <c r="M654" s="217"/>
      <c r="N654" s="218"/>
      <c r="O654" s="218"/>
      <c r="P654" s="218"/>
      <c r="Q654" s="218"/>
      <c r="R654" s="218"/>
      <c r="S654" s="218"/>
      <c r="T654" s="219"/>
      <c r="AT654" s="220" t="s">
        <v>141</v>
      </c>
      <c r="AU654" s="220" t="s">
        <v>80</v>
      </c>
      <c r="AV654" s="11" t="s">
        <v>80</v>
      </c>
      <c r="AW654" s="11" t="s">
        <v>143</v>
      </c>
      <c r="AX654" s="11" t="s">
        <v>74</v>
      </c>
      <c r="AY654" s="220" t="s">
        <v>132</v>
      </c>
    </row>
    <row r="655" s="12" customFormat="1">
      <c r="B655" s="221"/>
      <c r="C655" s="222"/>
      <c r="D655" s="211" t="s">
        <v>141</v>
      </c>
      <c r="E655" s="223" t="s">
        <v>1</v>
      </c>
      <c r="F655" s="224" t="s">
        <v>146</v>
      </c>
      <c r="G655" s="222"/>
      <c r="H655" s="225">
        <v>19.765899999999998</v>
      </c>
      <c r="I655" s="226"/>
      <c r="J655" s="222"/>
      <c r="K655" s="222"/>
      <c r="L655" s="227"/>
      <c r="M655" s="228"/>
      <c r="N655" s="229"/>
      <c r="O655" s="229"/>
      <c r="P655" s="229"/>
      <c r="Q655" s="229"/>
      <c r="R655" s="229"/>
      <c r="S655" s="229"/>
      <c r="T655" s="230"/>
      <c r="AT655" s="231" t="s">
        <v>141</v>
      </c>
      <c r="AU655" s="231" t="s">
        <v>80</v>
      </c>
      <c r="AV655" s="12" t="s">
        <v>138</v>
      </c>
      <c r="AW655" s="12" t="s">
        <v>143</v>
      </c>
      <c r="AX655" s="12" t="s">
        <v>21</v>
      </c>
      <c r="AY655" s="231" t="s">
        <v>132</v>
      </c>
    </row>
    <row r="656" s="10" customFormat="1" ht="25.92" customHeight="1">
      <c r="B656" s="181"/>
      <c r="C656" s="182"/>
      <c r="D656" s="183" t="s">
        <v>73</v>
      </c>
      <c r="E656" s="184" t="s">
        <v>843</v>
      </c>
      <c r="F656" s="184" t="s">
        <v>844</v>
      </c>
      <c r="G656" s="182"/>
      <c r="H656" s="182"/>
      <c r="I656" s="185"/>
      <c r="J656" s="186">
        <f>BK656</f>
        <v>0</v>
      </c>
      <c r="K656" s="182"/>
      <c r="L656" s="187"/>
      <c r="M656" s="188"/>
      <c r="N656" s="189"/>
      <c r="O656" s="189"/>
      <c r="P656" s="190">
        <f>P657+P665+P729+P774+P794+P858+P876+P881+P920+P1040+P1144+P1164+P1181+P1219+P1299+P1329</f>
        <v>0</v>
      </c>
      <c r="Q656" s="189"/>
      <c r="R656" s="190">
        <f>R657+R665+R729+R774+R794+R858+R876+R881+R920+R1040+R1144+R1164+R1181+R1219+R1299+R1329</f>
        <v>21.015457599999998</v>
      </c>
      <c r="S656" s="189"/>
      <c r="T656" s="191">
        <f>T657+T665+T729+T774+T794+T858+T876+T881+T920+T1040+T1144+T1164+T1181+T1219+T1299+T1329</f>
        <v>36.77825232</v>
      </c>
      <c r="AR656" s="192" t="s">
        <v>80</v>
      </c>
      <c r="AT656" s="193" t="s">
        <v>73</v>
      </c>
      <c r="AU656" s="193" t="s">
        <v>74</v>
      </c>
      <c r="AY656" s="192" t="s">
        <v>132</v>
      </c>
      <c r="BK656" s="194">
        <f>BK657+BK665+BK729+BK774+BK794+BK858+BK876+BK881+BK920+BK1040+BK1144+BK1164+BK1181+BK1219+BK1299+BK1329</f>
        <v>0</v>
      </c>
    </row>
    <row r="657" s="10" customFormat="1" ht="22.8" customHeight="1">
      <c r="B657" s="181"/>
      <c r="C657" s="182"/>
      <c r="D657" s="183" t="s">
        <v>73</v>
      </c>
      <c r="E657" s="195" t="s">
        <v>845</v>
      </c>
      <c r="F657" s="195" t="s">
        <v>846</v>
      </c>
      <c r="G657" s="182"/>
      <c r="H657" s="182"/>
      <c r="I657" s="185"/>
      <c r="J657" s="196">
        <f>BK657</f>
        <v>0</v>
      </c>
      <c r="K657" s="182"/>
      <c r="L657" s="187"/>
      <c r="M657" s="188"/>
      <c r="N657" s="189"/>
      <c r="O657" s="189"/>
      <c r="P657" s="190">
        <f>SUM(P658:P664)</f>
        <v>0</v>
      </c>
      <c r="Q657" s="189"/>
      <c r="R657" s="190">
        <f>SUM(R658:R664)</f>
        <v>0.05431776</v>
      </c>
      <c r="S657" s="189"/>
      <c r="T657" s="191">
        <f>SUM(T658:T664)</f>
        <v>0</v>
      </c>
      <c r="AR657" s="192" t="s">
        <v>80</v>
      </c>
      <c r="AT657" s="193" t="s">
        <v>73</v>
      </c>
      <c r="AU657" s="193" t="s">
        <v>21</v>
      </c>
      <c r="AY657" s="192" t="s">
        <v>132</v>
      </c>
      <c r="BK657" s="194">
        <f>SUM(BK658:BK664)</f>
        <v>0</v>
      </c>
    </row>
    <row r="658" s="1" customFormat="1" ht="16.5" customHeight="1">
      <c r="B658" s="36"/>
      <c r="C658" s="197" t="s">
        <v>847</v>
      </c>
      <c r="D658" s="197" t="s">
        <v>134</v>
      </c>
      <c r="E658" s="198" t="s">
        <v>848</v>
      </c>
      <c r="F658" s="199" t="s">
        <v>849</v>
      </c>
      <c r="G658" s="200" t="s">
        <v>137</v>
      </c>
      <c r="H658" s="201">
        <v>92.063999999999993</v>
      </c>
      <c r="I658" s="202"/>
      <c r="J658" s="201">
        <f>ROUND(I658*H658,3)</f>
        <v>0</v>
      </c>
      <c r="K658" s="199" t="s">
        <v>1</v>
      </c>
      <c r="L658" s="41"/>
      <c r="M658" s="203" t="s">
        <v>1</v>
      </c>
      <c r="N658" s="204" t="s">
        <v>48</v>
      </c>
      <c r="O658" s="77"/>
      <c r="P658" s="205">
        <f>O658*H658</f>
        <v>0</v>
      </c>
      <c r="Q658" s="205">
        <v>0.00059000000000000003</v>
      </c>
      <c r="R658" s="205">
        <f>Q658*H658</f>
        <v>0.05431776</v>
      </c>
      <c r="S658" s="205">
        <v>0</v>
      </c>
      <c r="T658" s="206">
        <f>S658*H658</f>
        <v>0</v>
      </c>
      <c r="AR658" s="15" t="s">
        <v>217</v>
      </c>
      <c r="AT658" s="15" t="s">
        <v>134</v>
      </c>
      <c r="AU658" s="15" t="s">
        <v>80</v>
      </c>
      <c r="AY658" s="15" t="s">
        <v>132</v>
      </c>
      <c r="BE658" s="207">
        <f>IF(N658="základní",J658,0)</f>
        <v>0</v>
      </c>
      <c r="BF658" s="207">
        <f>IF(N658="snížená",J658,0)</f>
        <v>0</v>
      </c>
      <c r="BG658" s="207">
        <f>IF(N658="zákl. přenesená",J658,0)</f>
        <v>0</v>
      </c>
      <c r="BH658" s="207">
        <f>IF(N658="sníž. přenesená",J658,0)</f>
        <v>0</v>
      </c>
      <c r="BI658" s="207">
        <f>IF(N658="nulová",J658,0)</f>
        <v>0</v>
      </c>
      <c r="BJ658" s="15" t="s">
        <v>139</v>
      </c>
      <c r="BK658" s="208">
        <f>ROUND(I658*H658,3)</f>
        <v>0</v>
      </c>
      <c r="BL658" s="15" t="s">
        <v>217</v>
      </c>
      <c r="BM658" s="15" t="s">
        <v>850</v>
      </c>
    </row>
    <row r="659" s="11" customFormat="1">
      <c r="B659" s="209"/>
      <c r="C659" s="210"/>
      <c r="D659" s="211" t="s">
        <v>141</v>
      </c>
      <c r="E659" s="212" t="s">
        <v>1</v>
      </c>
      <c r="F659" s="213" t="s">
        <v>851</v>
      </c>
      <c r="G659" s="210"/>
      <c r="H659" s="214">
        <v>39.468000000000004</v>
      </c>
      <c r="I659" s="215"/>
      <c r="J659" s="210"/>
      <c r="K659" s="210"/>
      <c r="L659" s="216"/>
      <c r="M659" s="217"/>
      <c r="N659" s="218"/>
      <c r="O659" s="218"/>
      <c r="P659" s="218"/>
      <c r="Q659" s="218"/>
      <c r="R659" s="218"/>
      <c r="S659" s="218"/>
      <c r="T659" s="219"/>
      <c r="AT659" s="220" t="s">
        <v>141</v>
      </c>
      <c r="AU659" s="220" t="s">
        <v>80</v>
      </c>
      <c r="AV659" s="11" t="s">
        <v>80</v>
      </c>
      <c r="AW659" s="11" t="s">
        <v>143</v>
      </c>
      <c r="AX659" s="11" t="s">
        <v>74</v>
      </c>
      <c r="AY659" s="220" t="s">
        <v>132</v>
      </c>
    </row>
    <row r="660" s="11" customFormat="1">
      <c r="B660" s="209"/>
      <c r="C660" s="210"/>
      <c r="D660" s="211" t="s">
        <v>141</v>
      </c>
      <c r="E660" s="212" t="s">
        <v>1</v>
      </c>
      <c r="F660" s="213" t="s">
        <v>852</v>
      </c>
      <c r="G660" s="210"/>
      <c r="H660" s="214">
        <v>40.595999999999997</v>
      </c>
      <c r="I660" s="215"/>
      <c r="J660" s="210"/>
      <c r="K660" s="210"/>
      <c r="L660" s="216"/>
      <c r="M660" s="217"/>
      <c r="N660" s="218"/>
      <c r="O660" s="218"/>
      <c r="P660" s="218"/>
      <c r="Q660" s="218"/>
      <c r="R660" s="218"/>
      <c r="S660" s="218"/>
      <c r="T660" s="219"/>
      <c r="AT660" s="220" t="s">
        <v>141</v>
      </c>
      <c r="AU660" s="220" t="s">
        <v>80</v>
      </c>
      <c r="AV660" s="11" t="s">
        <v>80</v>
      </c>
      <c r="AW660" s="11" t="s">
        <v>143</v>
      </c>
      <c r="AX660" s="11" t="s">
        <v>74</v>
      </c>
      <c r="AY660" s="220" t="s">
        <v>132</v>
      </c>
    </row>
    <row r="661" s="11" customFormat="1">
      <c r="B661" s="209"/>
      <c r="C661" s="210"/>
      <c r="D661" s="211" t="s">
        <v>141</v>
      </c>
      <c r="E661" s="212" t="s">
        <v>1</v>
      </c>
      <c r="F661" s="213" t="s">
        <v>853</v>
      </c>
      <c r="G661" s="210"/>
      <c r="H661" s="214">
        <v>5.8499999999999996</v>
      </c>
      <c r="I661" s="215"/>
      <c r="J661" s="210"/>
      <c r="K661" s="210"/>
      <c r="L661" s="216"/>
      <c r="M661" s="217"/>
      <c r="N661" s="218"/>
      <c r="O661" s="218"/>
      <c r="P661" s="218"/>
      <c r="Q661" s="218"/>
      <c r="R661" s="218"/>
      <c r="S661" s="218"/>
      <c r="T661" s="219"/>
      <c r="AT661" s="220" t="s">
        <v>141</v>
      </c>
      <c r="AU661" s="220" t="s">
        <v>80</v>
      </c>
      <c r="AV661" s="11" t="s">
        <v>80</v>
      </c>
      <c r="AW661" s="11" t="s">
        <v>143</v>
      </c>
      <c r="AX661" s="11" t="s">
        <v>74</v>
      </c>
      <c r="AY661" s="220" t="s">
        <v>132</v>
      </c>
    </row>
    <row r="662" s="11" customFormat="1">
      <c r="B662" s="209"/>
      <c r="C662" s="210"/>
      <c r="D662" s="211" t="s">
        <v>141</v>
      </c>
      <c r="E662" s="212" t="s">
        <v>1</v>
      </c>
      <c r="F662" s="213" t="s">
        <v>854</v>
      </c>
      <c r="G662" s="210"/>
      <c r="H662" s="214">
        <v>6.1500000000000004</v>
      </c>
      <c r="I662" s="215"/>
      <c r="J662" s="210"/>
      <c r="K662" s="210"/>
      <c r="L662" s="216"/>
      <c r="M662" s="217"/>
      <c r="N662" s="218"/>
      <c r="O662" s="218"/>
      <c r="P662" s="218"/>
      <c r="Q662" s="218"/>
      <c r="R662" s="218"/>
      <c r="S662" s="218"/>
      <c r="T662" s="219"/>
      <c r="AT662" s="220" t="s">
        <v>141</v>
      </c>
      <c r="AU662" s="220" t="s">
        <v>80</v>
      </c>
      <c r="AV662" s="11" t="s">
        <v>80</v>
      </c>
      <c r="AW662" s="11" t="s">
        <v>143</v>
      </c>
      <c r="AX662" s="11" t="s">
        <v>74</v>
      </c>
      <c r="AY662" s="220" t="s">
        <v>132</v>
      </c>
    </row>
    <row r="663" s="12" customFormat="1">
      <c r="B663" s="221"/>
      <c r="C663" s="222"/>
      <c r="D663" s="211" t="s">
        <v>141</v>
      </c>
      <c r="E663" s="223" t="s">
        <v>1</v>
      </c>
      <c r="F663" s="224" t="s">
        <v>146</v>
      </c>
      <c r="G663" s="222"/>
      <c r="H663" s="225">
        <v>92.063999999999993</v>
      </c>
      <c r="I663" s="226"/>
      <c r="J663" s="222"/>
      <c r="K663" s="222"/>
      <c r="L663" s="227"/>
      <c r="M663" s="228"/>
      <c r="N663" s="229"/>
      <c r="O663" s="229"/>
      <c r="P663" s="229"/>
      <c r="Q663" s="229"/>
      <c r="R663" s="229"/>
      <c r="S663" s="229"/>
      <c r="T663" s="230"/>
      <c r="AT663" s="231" t="s">
        <v>141</v>
      </c>
      <c r="AU663" s="231" t="s">
        <v>80</v>
      </c>
      <c r="AV663" s="12" t="s">
        <v>138</v>
      </c>
      <c r="AW663" s="12" t="s">
        <v>143</v>
      </c>
      <c r="AX663" s="12" t="s">
        <v>21</v>
      </c>
      <c r="AY663" s="231" t="s">
        <v>132</v>
      </c>
    </row>
    <row r="664" s="1" customFormat="1" ht="16.5" customHeight="1">
      <c r="B664" s="36"/>
      <c r="C664" s="197" t="s">
        <v>855</v>
      </c>
      <c r="D664" s="197" t="s">
        <v>134</v>
      </c>
      <c r="E664" s="198" t="s">
        <v>856</v>
      </c>
      <c r="F664" s="199" t="s">
        <v>857</v>
      </c>
      <c r="G664" s="200" t="s">
        <v>189</v>
      </c>
      <c r="H664" s="201">
        <v>0.053999999999999999</v>
      </c>
      <c r="I664" s="202"/>
      <c r="J664" s="201">
        <f>ROUND(I664*H664,3)</f>
        <v>0</v>
      </c>
      <c r="K664" s="199" t="s">
        <v>1</v>
      </c>
      <c r="L664" s="41"/>
      <c r="M664" s="203" t="s">
        <v>1</v>
      </c>
      <c r="N664" s="204" t="s">
        <v>48</v>
      </c>
      <c r="O664" s="77"/>
      <c r="P664" s="205">
        <f>O664*H664</f>
        <v>0</v>
      </c>
      <c r="Q664" s="205">
        <v>0</v>
      </c>
      <c r="R664" s="205">
        <f>Q664*H664</f>
        <v>0</v>
      </c>
      <c r="S664" s="205">
        <v>0</v>
      </c>
      <c r="T664" s="206">
        <f>S664*H664</f>
        <v>0</v>
      </c>
      <c r="AR664" s="15" t="s">
        <v>217</v>
      </c>
      <c r="AT664" s="15" t="s">
        <v>134</v>
      </c>
      <c r="AU664" s="15" t="s">
        <v>80</v>
      </c>
      <c r="AY664" s="15" t="s">
        <v>132</v>
      </c>
      <c r="BE664" s="207">
        <f>IF(N664="základní",J664,0)</f>
        <v>0</v>
      </c>
      <c r="BF664" s="207">
        <f>IF(N664="snížená",J664,0)</f>
        <v>0</v>
      </c>
      <c r="BG664" s="207">
        <f>IF(N664="zákl. přenesená",J664,0)</f>
        <v>0</v>
      </c>
      <c r="BH664" s="207">
        <f>IF(N664="sníž. přenesená",J664,0)</f>
        <v>0</v>
      </c>
      <c r="BI664" s="207">
        <f>IF(N664="nulová",J664,0)</f>
        <v>0</v>
      </c>
      <c r="BJ664" s="15" t="s">
        <v>139</v>
      </c>
      <c r="BK664" s="208">
        <f>ROUND(I664*H664,3)</f>
        <v>0</v>
      </c>
      <c r="BL664" s="15" t="s">
        <v>217</v>
      </c>
      <c r="BM664" s="15" t="s">
        <v>858</v>
      </c>
    </row>
    <row r="665" s="10" customFormat="1" ht="22.8" customHeight="1">
      <c r="B665" s="181"/>
      <c r="C665" s="182"/>
      <c r="D665" s="183" t="s">
        <v>73</v>
      </c>
      <c r="E665" s="195" t="s">
        <v>859</v>
      </c>
      <c r="F665" s="195" t="s">
        <v>860</v>
      </c>
      <c r="G665" s="182"/>
      <c r="H665" s="182"/>
      <c r="I665" s="185"/>
      <c r="J665" s="196">
        <f>BK665</f>
        <v>0</v>
      </c>
      <c r="K665" s="182"/>
      <c r="L665" s="187"/>
      <c r="M665" s="188"/>
      <c r="N665" s="189"/>
      <c r="O665" s="189"/>
      <c r="P665" s="190">
        <f>SUM(P666:P728)</f>
        <v>0</v>
      </c>
      <c r="Q665" s="189"/>
      <c r="R665" s="190">
        <f>SUM(R666:R728)</f>
        <v>1.7202780500000001</v>
      </c>
      <c r="S665" s="189"/>
      <c r="T665" s="191">
        <f>SUM(T666:T728)</f>
        <v>4.9933920000000001</v>
      </c>
      <c r="AR665" s="192" t="s">
        <v>80</v>
      </c>
      <c r="AT665" s="193" t="s">
        <v>73</v>
      </c>
      <c r="AU665" s="193" t="s">
        <v>21</v>
      </c>
      <c r="AY665" s="192" t="s">
        <v>132</v>
      </c>
      <c r="BK665" s="194">
        <f>SUM(BK666:BK728)</f>
        <v>0</v>
      </c>
    </row>
    <row r="666" s="1" customFormat="1" ht="16.5" customHeight="1">
      <c r="B666" s="36"/>
      <c r="C666" s="197" t="s">
        <v>861</v>
      </c>
      <c r="D666" s="197" t="s">
        <v>134</v>
      </c>
      <c r="E666" s="198" t="s">
        <v>862</v>
      </c>
      <c r="F666" s="199" t="s">
        <v>863</v>
      </c>
      <c r="G666" s="200" t="s">
        <v>137</v>
      </c>
      <c r="H666" s="201">
        <v>293.71600000000001</v>
      </c>
      <c r="I666" s="202"/>
      <c r="J666" s="201">
        <f>ROUND(I666*H666,3)</f>
        <v>0</v>
      </c>
      <c r="K666" s="199" t="s">
        <v>1</v>
      </c>
      <c r="L666" s="41"/>
      <c r="M666" s="203" t="s">
        <v>1</v>
      </c>
      <c r="N666" s="204" t="s">
        <v>48</v>
      </c>
      <c r="O666" s="77"/>
      <c r="P666" s="205">
        <f>O666*H666</f>
        <v>0</v>
      </c>
      <c r="Q666" s="205">
        <v>0</v>
      </c>
      <c r="R666" s="205">
        <f>Q666*H666</f>
        <v>0</v>
      </c>
      <c r="S666" s="205">
        <v>0.0060000000000000001</v>
      </c>
      <c r="T666" s="206">
        <f>S666*H666</f>
        <v>1.7622960000000001</v>
      </c>
      <c r="AR666" s="15" t="s">
        <v>217</v>
      </c>
      <c r="AT666" s="15" t="s">
        <v>134</v>
      </c>
      <c r="AU666" s="15" t="s">
        <v>80</v>
      </c>
      <c r="AY666" s="15" t="s">
        <v>132</v>
      </c>
      <c r="BE666" s="207">
        <f>IF(N666="základní",J666,0)</f>
        <v>0</v>
      </c>
      <c r="BF666" s="207">
        <f>IF(N666="snížená",J666,0)</f>
        <v>0</v>
      </c>
      <c r="BG666" s="207">
        <f>IF(N666="zákl. přenesená",J666,0)</f>
        <v>0</v>
      </c>
      <c r="BH666" s="207">
        <f>IF(N666="sníž. přenesená",J666,0)</f>
        <v>0</v>
      </c>
      <c r="BI666" s="207">
        <f>IF(N666="nulová",J666,0)</f>
        <v>0</v>
      </c>
      <c r="BJ666" s="15" t="s">
        <v>139</v>
      </c>
      <c r="BK666" s="208">
        <f>ROUND(I666*H666,3)</f>
        <v>0</v>
      </c>
      <c r="BL666" s="15" t="s">
        <v>217</v>
      </c>
      <c r="BM666" s="15" t="s">
        <v>864</v>
      </c>
    </row>
    <row r="667" s="11" customFormat="1">
      <c r="B667" s="209"/>
      <c r="C667" s="210"/>
      <c r="D667" s="211" t="s">
        <v>141</v>
      </c>
      <c r="E667" s="212" t="s">
        <v>1</v>
      </c>
      <c r="F667" s="213" t="s">
        <v>865</v>
      </c>
      <c r="G667" s="210"/>
      <c r="H667" s="214">
        <v>125.11</v>
      </c>
      <c r="I667" s="215"/>
      <c r="J667" s="210"/>
      <c r="K667" s="210"/>
      <c r="L667" s="216"/>
      <c r="M667" s="217"/>
      <c r="N667" s="218"/>
      <c r="O667" s="218"/>
      <c r="P667" s="218"/>
      <c r="Q667" s="218"/>
      <c r="R667" s="218"/>
      <c r="S667" s="218"/>
      <c r="T667" s="219"/>
      <c r="AT667" s="220" t="s">
        <v>141</v>
      </c>
      <c r="AU667" s="220" t="s">
        <v>80</v>
      </c>
      <c r="AV667" s="11" t="s">
        <v>80</v>
      </c>
      <c r="AW667" s="11" t="s">
        <v>143</v>
      </c>
      <c r="AX667" s="11" t="s">
        <v>74</v>
      </c>
      <c r="AY667" s="220" t="s">
        <v>132</v>
      </c>
    </row>
    <row r="668" s="11" customFormat="1">
      <c r="B668" s="209"/>
      <c r="C668" s="210"/>
      <c r="D668" s="211" t="s">
        <v>141</v>
      </c>
      <c r="E668" s="212" t="s">
        <v>1</v>
      </c>
      <c r="F668" s="213" t="s">
        <v>866</v>
      </c>
      <c r="G668" s="210"/>
      <c r="H668" s="214">
        <v>168.606</v>
      </c>
      <c r="I668" s="215"/>
      <c r="J668" s="210"/>
      <c r="K668" s="210"/>
      <c r="L668" s="216"/>
      <c r="M668" s="217"/>
      <c r="N668" s="218"/>
      <c r="O668" s="218"/>
      <c r="P668" s="218"/>
      <c r="Q668" s="218"/>
      <c r="R668" s="218"/>
      <c r="S668" s="218"/>
      <c r="T668" s="219"/>
      <c r="AT668" s="220" t="s">
        <v>141</v>
      </c>
      <c r="AU668" s="220" t="s">
        <v>80</v>
      </c>
      <c r="AV668" s="11" t="s">
        <v>80</v>
      </c>
      <c r="AW668" s="11" t="s">
        <v>143</v>
      </c>
      <c r="AX668" s="11" t="s">
        <v>74</v>
      </c>
      <c r="AY668" s="220" t="s">
        <v>132</v>
      </c>
    </row>
    <row r="669" s="12" customFormat="1">
      <c r="B669" s="221"/>
      <c r="C669" s="222"/>
      <c r="D669" s="211" t="s">
        <v>141</v>
      </c>
      <c r="E669" s="223" t="s">
        <v>1</v>
      </c>
      <c r="F669" s="224" t="s">
        <v>146</v>
      </c>
      <c r="G669" s="222"/>
      <c r="H669" s="225">
        <v>293.71600000000001</v>
      </c>
      <c r="I669" s="226"/>
      <c r="J669" s="222"/>
      <c r="K669" s="222"/>
      <c r="L669" s="227"/>
      <c r="M669" s="228"/>
      <c r="N669" s="229"/>
      <c r="O669" s="229"/>
      <c r="P669" s="229"/>
      <c r="Q669" s="229"/>
      <c r="R669" s="229"/>
      <c r="S669" s="229"/>
      <c r="T669" s="230"/>
      <c r="AT669" s="231" t="s">
        <v>141</v>
      </c>
      <c r="AU669" s="231" t="s">
        <v>80</v>
      </c>
      <c r="AV669" s="12" t="s">
        <v>138</v>
      </c>
      <c r="AW669" s="12" t="s">
        <v>143</v>
      </c>
      <c r="AX669" s="12" t="s">
        <v>21</v>
      </c>
      <c r="AY669" s="231" t="s">
        <v>132</v>
      </c>
    </row>
    <row r="670" s="1" customFormat="1" ht="16.5" customHeight="1">
      <c r="B670" s="36"/>
      <c r="C670" s="197" t="s">
        <v>867</v>
      </c>
      <c r="D670" s="197" t="s">
        <v>134</v>
      </c>
      <c r="E670" s="198" t="s">
        <v>868</v>
      </c>
      <c r="F670" s="199" t="s">
        <v>869</v>
      </c>
      <c r="G670" s="200" t="s">
        <v>137</v>
      </c>
      <c r="H670" s="201">
        <v>293.71600000000001</v>
      </c>
      <c r="I670" s="202"/>
      <c r="J670" s="201">
        <f>ROUND(I670*H670,3)</f>
        <v>0</v>
      </c>
      <c r="K670" s="199" t="s">
        <v>1</v>
      </c>
      <c r="L670" s="41"/>
      <c r="M670" s="203" t="s">
        <v>1</v>
      </c>
      <c r="N670" s="204" t="s">
        <v>48</v>
      </c>
      <c r="O670" s="77"/>
      <c r="P670" s="205">
        <f>O670*H670</f>
        <v>0</v>
      </c>
      <c r="Q670" s="205">
        <v>0</v>
      </c>
      <c r="R670" s="205">
        <f>Q670*H670</f>
        <v>0</v>
      </c>
      <c r="S670" s="205">
        <v>0.0060000000000000001</v>
      </c>
      <c r="T670" s="206">
        <f>S670*H670</f>
        <v>1.7622960000000001</v>
      </c>
      <c r="AR670" s="15" t="s">
        <v>217</v>
      </c>
      <c r="AT670" s="15" t="s">
        <v>134</v>
      </c>
      <c r="AU670" s="15" t="s">
        <v>80</v>
      </c>
      <c r="AY670" s="15" t="s">
        <v>132</v>
      </c>
      <c r="BE670" s="207">
        <f>IF(N670="základní",J670,0)</f>
        <v>0</v>
      </c>
      <c r="BF670" s="207">
        <f>IF(N670="snížená",J670,0)</f>
        <v>0</v>
      </c>
      <c r="BG670" s="207">
        <f>IF(N670="zákl. přenesená",J670,0)</f>
        <v>0</v>
      </c>
      <c r="BH670" s="207">
        <f>IF(N670="sníž. přenesená",J670,0)</f>
        <v>0</v>
      </c>
      <c r="BI670" s="207">
        <f>IF(N670="nulová",J670,0)</f>
        <v>0</v>
      </c>
      <c r="BJ670" s="15" t="s">
        <v>139</v>
      </c>
      <c r="BK670" s="208">
        <f>ROUND(I670*H670,3)</f>
        <v>0</v>
      </c>
      <c r="BL670" s="15" t="s">
        <v>217</v>
      </c>
      <c r="BM670" s="15" t="s">
        <v>870</v>
      </c>
    </row>
    <row r="671" s="11" customFormat="1">
      <c r="B671" s="209"/>
      <c r="C671" s="210"/>
      <c r="D671" s="211" t="s">
        <v>141</v>
      </c>
      <c r="E671" s="212" t="s">
        <v>1</v>
      </c>
      <c r="F671" s="213" t="s">
        <v>865</v>
      </c>
      <c r="G671" s="210"/>
      <c r="H671" s="214">
        <v>125.11</v>
      </c>
      <c r="I671" s="215"/>
      <c r="J671" s="210"/>
      <c r="K671" s="210"/>
      <c r="L671" s="216"/>
      <c r="M671" s="217"/>
      <c r="N671" s="218"/>
      <c r="O671" s="218"/>
      <c r="P671" s="218"/>
      <c r="Q671" s="218"/>
      <c r="R671" s="218"/>
      <c r="S671" s="218"/>
      <c r="T671" s="219"/>
      <c r="AT671" s="220" t="s">
        <v>141</v>
      </c>
      <c r="AU671" s="220" t="s">
        <v>80</v>
      </c>
      <c r="AV671" s="11" t="s">
        <v>80</v>
      </c>
      <c r="AW671" s="11" t="s">
        <v>143</v>
      </c>
      <c r="AX671" s="11" t="s">
        <v>74</v>
      </c>
      <c r="AY671" s="220" t="s">
        <v>132</v>
      </c>
    </row>
    <row r="672" s="11" customFormat="1">
      <c r="B672" s="209"/>
      <c r="C672" s="210"/>
      <c r="D672" s="211" t="s">
        <v>141</v>
      </c>
      <c r="E672" s="212" t="s">
        <v>1</v>
      </c>
      <c r="F672" s="213" t="s">
        <v>866</v>
      </c>
      <c r="G672" s="210"/>
      <c r="H672" s="214">
        <v>168.606</v>
      </c>
      <c r="I672" s="215"/>
      <c r="J672" s="210"/>
      <c r="K672" s="210"/>
      <c r="L672" s="216"/>
      <c r="M672" s="217"/>
      <c r="N672" s="218"/>
      <c r="O672" s="218"/>
      <c r="P672" s="218"/>
      <c r="Q672" s="218"/>
      <c r="R672" s="218"/>
      <c r="S672" s="218"/>
      <c r="T672" s="219"/>
      <c r="AT672" s="220" t="s">
        <v>141</v>
      </c>
      <c r="AU672" s="220" t="s">
        <v>80</v>
      </c>
      <c r="AV672" s="11" t="s">
        <v>80</v>
      </c>
      <c r="AW672" s="11" t="s">
        <v>143</v>
      </c>
      <c r="AX672" s="11" t="s">
        <v>74</v>
      </c>
      <c r="AY672" s="220" t="s">
        <v>132</v>
      </c>
    </row>
    <row r="673" s="12" customFormat="1">
      <c r="B673" s="221"/>
      <c r="C673" s="222"/>
      <c r="D673" s="211" t="s">
        <v>141</v>
      </c>
      <c r="E673" s="223" t="s">
        <v>1</v>
      </c>
      <c r="F673" s="224" t="s">
        <v>146</v>
      </c>
      <c r="G673" s="222"/>
      <c r="H673" s="225">
        <v>293.71600000000001</v>
      </c>
      <c r="I673" s="226"/>
      <c r="J673" s="222"/>
      <c r="K673" s="222"/>
      <c r="L673" s="227"/>
      <c r="M673" s="228"/>
      <c r="N673" s="229"/>
      <c r="O673" s="229"/>
      <c r="P673" s="229"/>
      <c r="Q673" s="229"/>
      <c r="R673" s="229"/>
      <c r="S673" s="229"/>
      <c r="T673" s="230"/>
      <c r="AT673" s="231" t="s">
        <v>141</v>
      </c>
      <c r="AU673" s="231" t="s">
        <v>80</v>
      </c>
      <c r="AV673" s="12" t="s">
        <v>138</v>
      </c>
      <c r="AW673" s="12" t="s">
        <v>143</v>
      </c>
      <c r="AX673" s="12" t="s">
        <v>21</v>
      </c>
      <c r="AY673" s="231" t="s">
        <v>132</v>
      </c>
    </row>
    <row r="674" s="1" customFormat="1" ht="16.5" customHeight="1">
      <c r="B674" s="36"/>
      <c r="C674" s="197" t="s">
        <v>871</v>
      </c>
      <c r="D674" s="197" t="s">
        <v>134</v>
      </c>
      <c r="E674" s="198" t="s">
        <v>872</v>
      </c>
      <c r="F674" s="199" t="s">
        <v>873</v>
      </c>
      <c r="G674" s="200" t="s">
        <v>137</v>
      </c>
      <c r="H674" s="201">
        <v>244.80000000000001</v>
      </c>
      <c r="I674" s="202"/>
      <c r="J674" s="201">
        <f>ROUND(I674*H674,3)</f>
        <v>0</v>
      </c>
      <c r="K674" s="199" t="s">
        <v>1</v>
      </c>
      <c r="L674" s="41"/>
      <c r="M674" s="203" t="s">
        <v>1</v>
      </c>
      <c r="N674" s="204" t="s">
        <v>48</v>
      </c>
      <c r="O674" s="77"/>
      <c r="P674" s="205">
        <f>O674*H674</f>
        <v>0</v>
      </c>
      <c r="Q674" s="205">
        <v>0</v>
      </c>
      <c r="R674" s="205">
        <f>Q674*H674</f>
        <v>0</v>
      </c>
      <c r="S674" s="205">
        <v>0.0060000000000000001</v>
      </c>
      <c r="T674" s="206">
        <f>S674*H674</f>
        <v>1.4688000000000001</v>
      </c>
      <c r="AR674" s="15" t="s">
        <v>217</v>
      </c>
      <c r="AT674" s="15" t="s">
        <v>134</v>
      </c>
      <c r="AU674" s="15" t="s">
        <v>80</v>
      </c>
      <c r="AY674" s="15" t="s">
        <v>132</v>
      </c>
      <c r="BE674" s="207">
        <f>IF(N674="základní",J674,0)</f>
        <v>0</v>
      </c>
      <c r="BF674" s="207">
        <f>IF(N674="snížená",J674,0)</f>
        <v>0</v>
      </c>
      <c r="BG674" s="207">
        <f>IF(N674="zákl. přenesená",J674,0)</f>
        <v>0</v>
      </c>
      <c r="BH674" s="207">
        <f>IF(N674="sníž. přenesená",J674,0)</f>
        <v>0</v>
      </c>
      <c r="BI674" s="207">
        <f>IF(N674="nulová",J674,0)</f>
        <v>0</v>
      </c>
      <c r="BJ674" s="15" t="s">
        <v>139</v>
      </c>
      <c r="BK674" s="208">
        <f>ROUND(I674*H674,3)</f>
        <v>0</v>
      </c>
      <c r="BL674" s="15" t="s">
        <v>217</v>
      </c>
      <c r="BM674" s="15" t="s">
        <v>874</v>
      </c>
    </row>
    <row r="675" s="11" customFormat="1">
      <c r="B675" s="209"/>
      <c r="C675" s="210"/>
      <c r="D675" s="211" t="s">
        <v>141</v>
      </c>
      <c r="E675" s="212" t="s">
        <v>1</v>
      </c>
      <c r="F675" s="213" t="s">
        <v>875</v>
      </c>
      <c r="G675" s="210"/>
      <c r="H675" s="214">
        <v>104.8</v>
      </c>
      <c r="I675" s="215"/>
      <c r="J675" s="210"/>
      <c r="K675" s="210"/>
      <c r="L675" s="216"/>
      <c r="M675" s="217"/>
      <c r="N675" s="218"/>
      <c r="O675" s="218"/>
      <c r="P675" s="218"/>
      <c r="Q675" s="218"/>
      <c r="R675" s="218"/>
      <c r="S675" s="218"/>
      <c r="T675" s="219"/>
      <c r="AT675" s="220" t="s">
        <v>141</v>
      </c>
      <c r="AU675" s="220" t="s">
        <v>80</v>
      </c>
      <c r="AV675" s="11" t="s">
        <v>80</v>
      </c>
      <c r="AW675" s="11" t="s">
        <v>143</v>
      </c>
      <c r="AX675" s="11" t="s">
        <v>74</v>
      </c>
      <c r="AY675" s="220" t="s">
        <v>132</v>
      </c>
    </row>
    <row r="676" s="11" customFormat="1">
      <c r="B676" s="209"/>
      <c r="C676" s="210"/>
      <c r="D676" s="211" t="s">
        <v>141</v>
      </c>
      <c r="E676" s="212" t="s">
        <v>1</v>
      </c>
      <c r="F676" s="213" t="s">
        <v>876</v>
      </c>
      <c r="G676" s="210"/>
      <c r="H676" s="214">
        <v>140</v>
      </c>
      <c r="I676" s="215"/>
      <c r="J676" s="210"/>
      <c r="K676" s="210"/>
      <c r="L676" s="216"/>
      <c r="M676" s="217"/>
      <c r="N676" s="218"/>
      <c r="O676" s="218"/>
      <c r="P676" s="218"/>
      <c r="Q676" s="218"/>
      <c r="R676" s="218"/>
      <c r="S676" s="218"/>
      <c r="T676" s="219"/>
      <c r="AT676" s="220" t="s">
        <v>141</v>
      </c>
      <c r="AU676" s="220" t="s">
        <v>80</v>
      </c>
      <c r="AV676" s="11" t="s">
        <v>80</v>
      </c>
      <c r="AW676" s="11" t="s">
        <v>143</v>
      </c>
      <c r="AX676" s="11" t="s">
        <v>74</v>
      </c>
      <c r="AY676" s="220" t="s">
        <v>132</v>
      </c>
    </row>
    <row r="677" s="12" customFormat="1">
      <c r="B677" s="221"/>
      <c r="C677" s="222"/>
      <c r="D677" s="211" t="s">
        <v>141</v>
      </c>
      <c r="E677" s="223" t="s">
        <v>1</v>
      </c>
      <c r="F677" s="224" t="s">
        <v>146</v>
      </c>
      <c r="G677" s="222"/>
      <c r="H677" s="225">
        <v>244.80000000000001</v>
      </c>
      <c r="I677" s="226"/>
      <c r="J677" s="222"/>
      <c r="K677" s="222"/>
      <c r="L677" s="227"/>
      <c r="M677" s="228"/>
      <c r="N677" s="229"/>
      <c r="O677" s="229"/>
      <c r="P677" s="229"/>
      <c r="Q677" s="229"/>
      <c r="R677" s="229"/>
      <c r="S677" s="229"/>
      <c r="T677" s="230"/>
      <c r="AT677" s="231" t="s">
        <v>141</v>
      </c>
      <c r="AU677" s="231" t="s">
        <v>80</v>
      </c>
      <c r="AV677" s="12" t="s">
        <v>138</v>
      </c>
      <c r="AW677" s="12" t="s">
        <v>143</v>
      </c>
      <c r="AX677" s="12" t="s">
        <v>21</v>
      </c>
      <c r="AY677" s="231" t="s">
        <v>132</v>
      </c>
    </row>
    <row r="678" s="1" customFormat="1" ht="16.5" customHeight="1">
      <c r="B678" s="36"/>
      <c r="C678" s="197" t="s">
        <v>877</v>
      </c>
      <c r="D678" s="197" t="s">
        <v>134</v>
      </c>
      <c r="E678" s="198" t="s">
        <v>878</v>
      </c>
      <c r="F678" s="199" t="s">
        <v>879</v>
      </c>
      <c r="G678" s="200" t="s">
        <v>248</v>
      </c>
      <c r="H678" s="201">
        <v>6</v>
      </c>
      <c r="I678" s="202"/>
      <c r="J678" s="201">
        <f>ROUND(I678*H678,3)</f>
        <v>0</v>
      </c>
      <c r="K678" s="199" t="s">
        <v>1</v>
      </c>
      <c r="L678" s="41"/>
      <c r="M678" s="203" t="s">
        <v>1</v>
      </c>
      <c r="N678" s="204" t="s">
        <v>48</v>
      </c>
      <c r="O678" s="77"/>
      <c r="P678" s="205">
        <f>O678*H678</f>
        <v>0</v>
      </c>
      <c r="Q678" s="205">
        <v>0</v>
      </c>
      <c r="R678" s="205">
        <f>Q678*H678</f>
        <v>0</v>
      </c>
      <c r="S678" s="205">
        <v>0</v>
      </c>
      <c r="T678" s="206">
        <f>S678*H678</f>
        <v>0</v>
      </c>
      <c r="AR678" s="15" t="s">
        <v>217</v>
      </c>
      <c r="AT678" s="15" t="s">
        <v>134</v>
      </c>
      <c r="AU678" s="15" t="s">
        <v>80</v>
      </c>
      <c r="AY678" s="15" t="s">
        <v>132</v>
      </c>
      <c r="BE678" s="207">
        <f>IF(N678="základní",J678,0)</f>
        <v>0</v>
      </c>
      <c r="BF678" s="207">
        <f>IF(N678="snížená",J678,0)</f>
        <v>0</v>
      </c>
      <c r="BG678" s="207">
        <f>IF(N678="zákl. přenesená",J678,0)</f>
        <v>0</v>
      </c>
      <c r="BH678" s="207">
        <f>IF(N678="sníž. přenesená",J678,0)</f>
        <v>0</v>
      </c>
      <c r="BI678" s="207">
        <f>IF(N678="nulová",J678,0)</f>
        <v>0</v>
      </c>
      <c r="BJ678" s="15" t="s">
        <v>139</v>
      </c>
      <c r="BK678" s="208">
        <f>ROUND(I678*H678,3)</f>
        <v>0</v>
      </c>
      <c r="BL678" s="15" t="s">
        <v>217</v>
      </c>
      <c r="BM678" s="15" t="s">
        <v>880</v>
      </c>
    </row>
    <row r="679" s="11" customFormat="1">
      <c r="B679" s="209"/>
      <c r="C679" s="210"/>
      <c r="D679" s="211" t="s">
        <v>141</v>
      </c>
      <c r="E679" s="212" t="s">
        <v>1</v>
      </c>
      <c r="F679" s="213" t="s">
        <v>171</v>
      </c>
      <c r="G679" s="210"/>
      <c r="H679" s="214">
        <v>6</v>
      </c>
      <c r="I679" s="215"/>
      <c r="J679" s="210"/>
      <c r="K679" s="210"/>
      <c r="L679" s="216"/>
      <c r="M679" s="217"/>
      <c r="N679" s="218"/>
      <c r="O679" s="218"/>
      <c r="P679" s="218"/>
      <c r="Q679" s="218"/>
      <c r="R679" s="218"/>
      <c r="S679" s="218"/>
      <c r="T679" s="219"/>
      <c r="AT679" s="220" t="s">
        <v>141</v>
      </c>
      <c r="AU679" s="220" t="s">
        <v>80</v>
      </c>
      <c r="AV679" s="11" t="s">
        <v>80</v>
      </c>
      <c r="AW679" s="11" t="s">
        <v>143</v>
      </c>
      <c r="AX679" s="11" t="s">
        <v>74</v>
      </c>
      <c r="AY679" s="220" t="s">
        <v>132</v>
      </c>
    </row>
    <row r="680" s="12" customFormat="1">
      <c r="B680" s="221"/>
      <c r="C680" s="222"/>
      <c r="D680" s="211" t="s">
        <v>141</v>
      </c>
      <c r="E680" s="223" t="s">
        <v>1</v>
      </c>
      <c r="F680" s="224" t="s">
        <v>146</v>
      </c>
      <c r="G680" s="222"/>
      <c r="H680" s="225">
        <v>6</v>
      </c>
      <c r="I680" s="226"/>
      <c r="J680" s="222"/>
      <c r="K680" s="222"/>
      <c r="L680" s="227"/>
      <c r="M680" s="228"/>
      <c r="N680" s="229"/>
      <c r="O680" s="229"/>
      <c r="P680" s="229"/>
      <c r="Q680" s="229"/>
      <c r="R680" s="229"/>
      <c r="S680" s="229"/>
      <c r="T680" s="230"/>
      <c r="AT680" s="231" t="s">
        <v>141</v>
      </c>
      <c r="AU680" s="231" t="s">
        <v>80</v>
      </c>
      <c r="AV680" s="12" t="s">
        <v>138</v>
      </c>
      <c r="AW680" s="12" t="s">
        <v>143</v>
      </c>
      <c r="AX680" s="12" t="s">
        <v>21</v>
      </c>
      <c r="AY680" s="231" t="s">
        <v>132</v>
      </c>
    </row>
    <row r="681" s="1" customFormat="1" ht="16.5" customHeight="1">
      <c r="B681" s="36"/>
      <c r="C681" s="197" t="s">
        <v>881</v>
      </c>
      <c r="D681" s="197" t="s">
        <v>134</v>
      </c>
      <c r="E681" s="198" t="s">
        <v>882</v>
      </c>
      <c r="F681" s="199" t="s">
        <v>883</v>
      </c>
      <c r="G681" s="200" t="s">
        <v>137</v>
      </c>
      <c r="H681" s="201">
        <v>26.143000000000001</v>
      </c>
      <c r="I681" s="202"/>
      <c r="J681" s="201">
        <f>ROUND(I681*H681,3)</f>
        <v>0</v>
      </c>
      <c r="K681" s="199" t="s">
        <v>1</v>
      </c>
      <c r="L681" s="41"/>
      <c r="M681" s="203" t="s">
        <v>1</v>
      </c>
      <c r="N681" s="204" t="s">
        <v>48</v>
      </c>
      <c r="O681" s="77"/>
      <c r="P681" s="205">
        <f>O681*H681</f>
        <v>0</v>
      </c>
      <c r="Q681" s="205">
        <v>0.00019000000000000001</v>
      </c>
      <c r="R681" s="205">
        <f>Q681*H681</f>
        <v>0.0049671700000000008</v>
      </c>
      <c r="S681" s="205">
        <v>0</v>
      </c>
      <c r="T681" s="206">
        <f>S681*H681</f>
        <v>0</v>
      </c>
      <c r="AR681" s="15" t="s">
        <v>217</v>
      </c>
      <c r="AT681" s="15" t="s">
        <v>134</v>
      </c>
      <c r="AU681" s="15" t="s">
        <v>80</v>
      </c>
      <c r="AY681" s="15" t="s">
        <v>132</v>
      </c>
      <c r="BE681" s="207">
        <f>IF(N681="základní",J681,0)</f>
        <v>0</v>
      </c>
      <c r="BF681" s="207">
        <f>IF(N681="snížená",J681,0)</f>
        <v>0</v>
      </c>
      <c r="BG681" s="207">
        <f>IF(N681="zákl. přenesená",J681,0)</f>
        <v>0</v>
      </c>
      <c r="BH681" s="207">
        <f>IF(N681="sníž. přenesená",J681,0)</f>
        <v>0</v>
      </c>
      <c r="BI681" s="207">
        <f>IF(N681="nulová",J681,0)</f>
        <v>0</v>
      </c>
      <c r="BJ681" s="15" t="s">
        <v>139</v>
      </c>
      <c r="BK681" s="208">
        <f>ROUND(I681*H681,3)</f>
        <v>0</v>
      </c>
      <c r="BL681" s="15" t="s">
        <v>217</v>
      </c>
      <c r="BM681" s="15" t="s">
        <v>884</v>
      </c>
    </row>
    <row r="682" s="11" customFormat="1">
      <c r="B682" s="209"/>
      <c r="C682" s="210"/>
      <c r="D682" s="211" t="s">
        <v>141</v>
      </c>
      <c r="E682" s="212" t="s">
        <v>1</v>
      </c>
      <c r="F682" s="213" t="s">
        <v>885</v>
      </c>
      <c r="G682" s="210"/>
      <c r="H682" s="214">
        <v>10.558</v>
      </c>
      <c r="I682" s="215"/>
      <c r="J682" s="210"/>
      <c r="K682" s="210"/>
      <c r="L682" s="216"/>
      <c r="M682" s="217"/>
      <c r="N682" s="218"/>
      <c r="O682" s="218"/>
      <c r="P682" s="218"/>
      <c r="Q682" s="218"/>
      <c r="R682" s="218"/>
      <c r="S682" s="218"/>
      <c r="T682" s="219"/>
      <c r="AT682" s="220" t="s">
        <v>141</v>
      </c>
      <c r="AU682" s="220" t="s">
        <v>80</v>
      </c>
      <c r="AV682" s="11" t="s">
        <v>80</v>
      </c>
      <c r="AW682" s="11" t="s">
        <v>143</v>
      </c>
      <c r="AX682" s="11" t="s">
        <v>74</v>
      </c>
      <c r="AY682" s="220" t="s">
        <v>132</v>
      </c>
    </row>
    <row r="683" s="11" customFormat="1">
      <c r="B683" s="209"/>
      <c r="C683" s="210"/>
      <c r="D683" s="211" t="s">
        <v>141</v>
      </c>
      <c r="E683" s="212" t="s">
        <v>1</v>
      </c>
      <c r="F683" s="213" t="s">
        <v>886</v>
      </c>
      <c r="G683" s="210"/>
      <c r="H683" s="214">
        <v>15.5846</v>
      </c>
      <c r="I683" s="215"/>
      <c r="J683" s="210"/>
      <c r="K683" s="210"/>
      <c r="L683" s="216"/>
      <c r="M683" s="217"/>
      <c r="N683" s="218"/>
      <c r="O683" s="218"/>
      <c r="P683" s="218"/>
      <c r="Q683" s="218"/>
      <c r="R683" s="218"/>
      <c r="S683" s="218"/>
      <c r="T683" s="219"/>
      <c r="AT683" s="220" t="s">
        <v>141</v>
      </c>
      <c r="AU683" s="220" t="s">
        <v>80</v>
      </c>
      <c r="AV683" s="11" t="s">
        <v>80</v>
      </c>
      <c r="AW683" s="11" t="s">
        <v>143</v>
      </c>
      <c r="AX683" s="11" t="s">
        <v>74</v>
      </c>
      <c r="AY683" s="220" t="s">
        <v>132</v>
      </c>
    </row>
    <row r="684" s="12" customFormat="1">
      <c r="B684" s="221"/>
      <c r="C684" s="222"/>
      <c r="D684" s="211" t="s">
        <v>141</v>
      </c>
      <c r="E684" s="223" t="s">
        <v>1</v>
      </c>
      <c r="F684" s="224" t="s">
        <v>146</v>
      </c>
      <c r="G684" s="222"/>
      <c r="H684" s="225">
        <v>26.142600000000002</v>
      </c>
      <c r="I684" s="226"/>
      <c r="J684" s="222"/>
      <c r="K684" s="222"/>
      <c r="L684" s="227"/>
      <c r="M684" s="228"/>
      <c r="N684" s="229"/>
      <c r="O684" s="229"/>
      <c r="P684" s="229"/>
      <c r="Q684" s="229"/>
      <c r="R684" s="229"/>
      <c r="S684" s="229"/>
      <c r="T684" s="230"/>
      <c r="AT684" s="231" t="s">
        <v>141</v>
      </c>
      <c r="AU684" s="231" t="s">
        <v>80</v>
      </c>
      <c r="AV684" s="12" t="s">
        <v>138</v>
      </c>
      <c r="AW684" s="12" t="s">
        <v>143</v>
      </c>
      <c r="AX684" s="12" t="s">
        <v>21</v>
      </c>
      <c r="AY684" s="231" t="s">
        <v>132</v>
      </c>
    </row>
    <row r="685" s="1" customFormat="1" ht="16.5" customHeight="1">
      <c r="B685" s="36"/>
      <c r="C685" s="242" t="s">
        <v>887</v>
      </c>
      <c r="D685" s="242" t="s">
        <v>199</v>
      </c>
      <c r="E685" s="243" t="s">
        <v>888</v>
      </c>
      <c r="F685" s="244" t="s">
        <v>889</v>
      </c>
      <c r="G685" s="245" t="s">
        <v>137</v>
      </c>
      <c r="H685" s="246">
        <v>30.064</v>
      </c>
      <c r="I685" s="247"/>
      <c r="J685" s="246">
        <f>ROUND(I685*H685,3)</f>
        <v>0</v>
      </c>
      <c r="K685" s="244" t="s">
        <v>1</v>
      </c>
      <c r="L685" s="248"/>
      <c r="M685" s="249" t="s">
        <v>1</v>
      </c>
      <c r="N685" s="250" t="s">
        <v>48</v>
      </c>
      <c r="O685" s="77"/>
      <c r="P685" s="205">
        <f>O685*H685</f>
        <v>0</v>
      </c>
      <c r="Q685" s="205">
        <v>0.000115</v>
      </c>
      <c r="R685" s="205">
        <f>Q685*H685</f>
        <v>0.00345736</v>
      </c>
      <c r="S685" s="205">
        <v>0</v>
      </c>
      <c r="T685" s="206">
        <f>S685*H685</f>
        <v>0</v>
      </c>
      <c r="AR685" s="15" t="s">
        <v>325</v>
      </c>
      <c r="AT685" s="15" t="s">
        <v>199</v>
      </c>
      <c r="AU685" s="15" t="s">
        <v>80</v>
      </c>
      <c r="AY685" s="15" t="s">
        <v>132</v>
      </c>
      <c r="BE685" s="207">
        <f>IF(N685="základní",J685,0)</f>
        <v>0</v>
      </c>
      <c r="BF685" s="207">
        <f>IF(N685="snížená",J685,0)</f>
        <v>0</v>
      </c>
      <c r="BG685" s="207">
        <f>IF(N685="zákl. přenesená",J685,0)</f>
        <v>0</v>
      </c>
      <c r="BH685" s="207">
        <f>IF(N685="sníž. přenesená",J685,0)</f>
        <v>0</v>
      </c>
      <c r="BI685" s="207">
        <f>IF(N685="nulová",J685,0)</f>
        <v>0</v>
      </c>
      <c r="BJ685" s="15" t="s">
        <v>139</v>
      </c>
      <c r="BK685" s="208">
        <f>ROUND(I685*H685,3)</f>
        <v>0</v>
      </c>
      <c r="BL685" s="15" t="s">
        <v>217</v>
      </c>
      <c r="BM685" s="15" t="s">
        <v>890</v>
      </c>
    </row>
    <row r="686" s="1" customFormat="1" ht="16.5" customHeight="1">
      <c r="B686" s="36"/>
      <c r="C686" s="197" t="s">
        <v>891</v>
      </c>
      <c r="D686" s="197" t="s">
        <v>134</v>
      </c>
      <c r="E686" s="198" t="s">
        <v>892</v>
      </c>
      <c r="F686" s="199" t="s">
        <v>893</v>
      </c>
      <c r="G686" s="200" t="s">
        <v>137</v>
      </c>
      <c r="H686" s="201">
        <v>293.71600000000001</v>
      </c>
      <c r="I686" s="202"/>
      <c r="J686" s="201">
        <f>ROUND(I686*H686,3)</f>
        <v>0</v>
      </c>
      <c r="K686" s="199" t="s">
        <v>1</v>
      </c>
      <c r="L686" s="41"/>
      <c r="M686" s="203" t="s">
        <v>1</v>
      </c>
      <c r="N686" s="204" t="s">
        <v>48</v>
      </c>
      <c r="O686" s="77"/>
      <c r="P686" s="205">
        <f>O686*H686</f>
        <v>0</v>
      </c>
      <c r="Q686" s="205">
        <v>0.00022000000000000001</v>
      </c>
      <c r="R686" s="205">
        <f>Q686*H686</f>
        <v>0.064617519999999998</v>
      </c>
      <c r="S686" s="205">
        <v>0</v>
      </c>
      <c r="T686" s="206">
        <f>S686*H686</f>
        <v>0</v>
      </c>
      <c r="AR686" s="15" t="s">
        <v>217</v>
      </c>
      <c r="AT686" s="15" t="s">
        <v>134</v>
      </c>
      <c r="AU686" s="15" t="s">
        <v>80</v>
      </c>
      <c r="AY686" s="15" t="s">
        <v>132</v>
      </c>
      <c r="BE686" s="207">
        <f>IF(N686="základní",J686,0)</f>
        <v>0</v>
      </c>
      <c r="BF686" s="207">
        <f>IF(N686="snížená",J686,0)</f>
        <v>0</v>
      </c>
      <c r="BG686" s="207">
        <f>IF(N686="zákl. přenesená",J686,0)</f>
        <v>0</v>
      </c>
      <c r="BH686" s="207">
        <f>IF(N686="sníž. přenesená",J686,0)</f>
        <v>0</v>
      </c>
      <c r="BI686" s="207">
        <f>IF(N686="nulová",J686,0)</f>
        <v>0</v>
      </c>
      <c r="BJ686" s="15" t="s">
        <v>139</v>
      </c>
      <c r="BK686" s="208">
        <f>ROUND(I686*H686,3)</f>
        <v>0</v>
      </c>
      <c r="BL686" s="15" t="s">
        <v>217</v>
      </c>
      <c r="BM686" s="15" t="s">
        <v>894</v>
      </c>
    </row>
    <row r="687" s="11" customFormat="1">
      <c r="B687" s="209"/>
      <c r="C687" s="210"/>
      <c r="D687" s="211" t="s">
        <v>141</v>
      </c>
      <c r="E687" s="212" t="s">
        <v>1</v>
      </c>
      <c r="F687" s="213" t="s">
        <v>865</v>
      </c>
      <c r="G687" s="210"/>
      <c r="H687" s="214">
        <v>125.11</v>
      </c>
      <c r="I687" s="215"/>
      <c r="J687" s="210"/>
      <c r="K687" s="210"/>
      <c r="L687" s="216"/>
      <c r="M687" s="217"/>
      <c r="N687" s="218"/>
      <c r="O687" s="218"/>
      <c r="P687" s="218"/>
      <c r="Q687" s="218"/>
      <c r="R687" s="218"/>
      <c r="S687" s="218"/>
      <c r="T687" s="219"/>
      <c r="AT687" s="220" t="s">
        <v>141</v>
      </c>
      <c r="AU687" s="220" t="s">
        <v>80</v>
      </c>
      <c r="AV687" s="11" t="s">
        <v>80</v>
      </c>
      <c r="AW687" s="11" t="s">
        <v>143</v>
      </c>
      <c r="AX687" s="11" t="s">
        <v>74</v>
      </c>
      <c r="AY687" s="220" t="s">
        <v>132</v>
      </c>
    </row>
    <row r="688" s="11" customFormat="1">
      <c r="B688" s="209"/>
      <c r="C688" s="210"/>
      <c r="D688" s="211" t="s">
        <v>141</v>
      </c>
      <c r="E688" s="212" t="s">
        <v>1</v>
      </c>
      <c r="F688" s="213" t="s">
        <v>866</v>
      </c>
      <c r="G688" s="210"/>
      <c r="H688" s="214">
        <v>168.606</v>
      </c>
      <c r="I688" s="215"/>
      <c r="J688" s="210"/>
      <c r="K688" s="210"/>
      <c r="L688" s="216"/>
      <c r="M688" s="217"/>
      <c r="N688" s="218"/>
      <c r="O688" s="218"/>
      <c r="P688" s="218"/>
      <c r="Q688" s="218"/>
      <c r="R688" s="218"/>
      <c r="S688" s="218"/>
      <c r="T688" s="219"/>
      <c r="AT688" s="220" t="s">
        <v>141</v>
      </c>
      <c r="AU688" s="220" t="s">
        <v>80</v>
      </c>
      <c r="AV688" s="11" t="s">
        <v>80</v>
      </c>
      <c r="AW688" s="11" t="s">
        <v>143</v>
      </c>
      <c r="AX688" s="11" t="s">
        <v>74</v>
      </c>
      <c r="AY688" s="220" t="s">
        <v>132</v>
      </c>
    </row>
    <row r="689" s="12" customFormat="1">
      <c r="B689" s="221"/>
      <c r="C689" s="222"/>
      <c r="D689" s="211" t="s">
        <v>141</v>
      </c>
      <c r="E689" s="223" t="s">
        <v>1</v>
      </c>
      <c r="F689" s="224" t="s">
        <v>146</v>
      </c>
      <c r="G689" s="222"/>
      <c r="H689" s="225">
        <v>293.71600000000001</v>
      </c>
      <c r="I689" s="226"/>
      <c r="J689" s="222"/>
      <c r="K689" s="222"/>
      <c r="L689" s="227"/>
      <c r="M689" s="228"/>
      <c r="N689" s="229"/>
      <c r="O689" s="229"/>
      <c r="P689" s="229"/>
      <c r="Q689" s="229"/>
      <c r="R689" s="229"/>
      <c r="S689" s="229"/>
      <c r="T689" s="230"/>
      <c r="AT689" s="231" t="s">
        <v>141</v>
      </c>
      <c r="AU689" s="231" t="s">
        <v>80</v>
      </c>
      <c r="AV689" s="12" t="s">
        <v>138</v>
      </c>
      <c r="AW689" s="12" t="s">
        <v>143</v>
      </c>
      <c r="AX689" s="12" t="s">
        <v>21</v>
      </c>
      <c r="AY689" s="231" t="s">
        <v>132</v>
      </c>
    </row>
    <row r="690" s="1" customFormat="1" ht="16.5" customHeight="1">
      <c r="B690" s="36"/>
      <c r="C690" s="242" t="s">
        <v>895</v>
      </c>
      <c r="D690" s="242" t="s">
        <v>199</v>
      </c>
      <c r="E690" s="243" t="s">
        <v>896</v>
      </c>
      <c r="F690" s="244" t="s">
        <v>897</v>
      </c>
      <c r="G690" s="245" t="s">
        <v>137</v>
      </c>
      <c r="H690" s="246">
        <v>337.77300000000002</v>
      </c>
      <c r="I690" s="247"/>
      <c r="J690" s="246">
        <f>ROUND(I690*H690,3)</f>
        <v>0</v>
      </c>
      <c r="K690" s="244" t="s">
        <v>1</v>
      </c>
      <c r="L690" s="248"/>
      <c r="M690" s="249" t="s">
        <v>1</v>
      </c>
      <c r="N690" s="250" t="s">
        <v>48</v>
      </c>
      <c r="O690" s="77"/>
      <c r="P690" s="205">
        <f>O690*H690</f>
        <v>0</v>
      </c>
      <c r="Q690" s="205">
        <v>0.0019</v>
      </c>
      <c r="R690" s="205">
        <f>Q690*H690</f>
        <v>0.64176870000000008</v>
      </c>
      <c r="S690" s="205">
        <v>0</v>
      </c>
      <c r="T690" s="206">
        <f>S690*H690</f>
        <v>0</v>
      </c>
      <c r="AR690" s="15" t="s">
        <v>325</v>
      </c>
      <c r="AT690" s="15" t="s">
        <v>199</v>
      </c>
      <c r="AU690" s="15" t="s">
        <v>80</v>
      </c>
      <c r="AY690" s="15" t="s">
        <v>132</v>
      </c>
      <c r="BE690" s="207">
        <f>IF(N690="základní",J690,0)</f>
        <v>0</v>
      </c>
      <c r="BF690" s="207">
        <f>IF(N690="snížená",J690,0)</f>
        <v>0</v>
      </c>
      <c r="BG690" s="207">
        <f>IF(N690="zákl. přenesená",J690,0)</f>
        <v>0</v>
      </c>
      <c r="BH690" s="207">
        <f>IF(N690="sníž. přenesená",J690,0)</f>
        <v>0</v>
      </c>
      <c r="BI690" s="207">
        <f>IF(N690="nulová",J690,0)</f>
        <v>0</v>
      </c>
      <c r="BJ690" s="15" t="s">
        <v>139</v>
      </c>
      <c r="BK690" s="208">
        <f>ROUND(I690*H690,3)</f>
        <v>0</v>
      </c>
      <c r="BL690" s="15" t="s">
        <v>217</v>
      </c>
      <c r="BM690" s="15" t="s">
        <v>898</v>
      </c>
    </row>
    <row r="691" s="1" customFormat="1" ht="16.5" customHeight="1">
      <c r="B691" s="36"/>
      <c r="C691" s="197" t="s">
        <v>899</v>
      </c>
      <c r="D691" s="197" t="s">
        <v>134</v>
      </c>
      <c r="E691" s="198" t="s">
        <v>900</v>
      </c>
      <c r="F691" s="199" t="s">
        <v>901</v>
      </c>
      <c r="G691" s="200" t="s">
        <v>252</v>
      </c>
      <c r="H691" s="201">
        <v>69</v>
      </c>
      <c r="I691" s="202"/>
      <c r="J691" s="201">
        <f>ROUND(I691*H691,3)</f>
        <v>0</v>
      </c>
      <c r="K691" s="199" t="s">
        <v>1</v>
      </c>
      <c r="L691" s="41"/>
      <c r="M691" s="203" t="s">
        <v>1</v>
      </c>
      <c r="N691" s="204" t="s">
        <v>48</v>
      </c>
      <c r="O691" s="77"/>
      <c r="P691" s="205">
        <f>O691*H691</f>
        <v>0</v>
      </c>
      <c r="Q691" s="205">
        <v>0</v>
      </c>
      <c r="R691" s="205">
        <f>Q691*H691</f>
        <v>0</v>
      </c>
      <c r="S691" s="205">
        <v>0</v>
      </c>
      <c r="T691" s="206">
        <f>S691*H691</f>
        <v>0</v>
      </c>
      <c r="AR691" s="15" t="s">
        <v>217</v>
      </c>
      <c r="AT691" s="15" t="s">
        <v>134</v>
      </c>
      <c r="AU691" s="15" t="s">
        <v>80</v>
      </c>
      <c r="AY691" s="15" t="s">
        <v>132</v>
      </c>
      <c r="BE691" s="207">
        <f>IF(N691="základní",J691,0)</f>
        <v>0</v>
      </c>
      <c r="BF691" s="207">
        <f>IF(N691="snížená",J691,0)</f>
        <v>0</v>
      </c>
      <c r="BG691" s="207">
        <f>IF(N691="zákl. přenesená",J691,0)</f>
        <v>0</v>
      </c>
      <c r="BH691" s="207">
        <f>IF(N691="sníž. přenesená",J691,0)</f>
        <v>0</v>
      </c>
      <c r="BI691" s="207">
        <f>IF(N691="nulová",J691,0)</f>
        <v>0</v>
      </c>
      <c r="BJ691" s="15" t="s">
        <v>139</v>
      </c>
      <c r="BK691" s="208">
        <f>ROUND(I691*H691,3)</f>
        <v>0</v>
      </c>
      <c r="BL691" s="15" t="s">
        <v>217</v>
      </c>
      <c r="BM691" s="15" t="s">
        <v>902</v>
      </c>
    </row>
    <row r="692" s="11" customFormat="1">
      <c r="B692" s="209"/>
      <c r="C692" s="210"/>
      <c r="D692" s="211" t="s">
        <v>141</v>
      </c>
      <c r="E692" s="212" t="s">
        <v>1</v>
      </c>
      <c r="F692" s="213" t="s">
        <v>903</v>
      </c>
      <c r="G692" s="210"/>
      <c r="H692" s="214">
        <v>69</v>
      </c>
      <c r="I692" s="215"/>
      <c r="J692" s="210"/>
      <c r="K692" s="210"/>
      <c r="L692" s="216"/>
      <c r="M692" s="217"/>
      <c r="N692" s="218"/>
      <c r="O692" s="218"/>
      <c r="P692" s="218"/>
      <c r="Q692" s="218"/>
      <c r="R692" s="218"/>
      <c r="S692" s="218"/>
      <c r="T692" s="219"/>
      <c r="AT692" s="220" t="s">
        <v>141</v>
      </c>
      <c r="AU692" s="220" t="s">
        <v>80</v>
      </c>
      <c r="AV692" s="11" t="s">
        <v>80</v>
      </c>
      <c r="AW692" s="11" t="s">
        <v>143</v>
      </c>
      <c r="AX692" s="11" t="s">
        <v>74</v>
      </c>
      <c r="AY692" s="220" t="s">
        <v>132</v>
      </c>
    </row>
    <row r="693" s="12" customFormat="1">
      <c r="B693" s="221"/>
      <c r="C693" s="222"/>
      <c r="D693" s="211" t="s">
        <v>141</v>
      </c>
      <c r="E693" s="223" t="s">
        <v>1</v>
      </c>
      <c r="F693" s="224" t="s">
        <v>146</v>
      </c>
      <c r="G693" s="222"/>
      <c r="H693" s="225">
        <v>69</v>
      </c>
      <c r="I693" s="226"/>
      <c r="J693" s="222"/>
      <c r="K693" s="222"/>
      <c r="L693" s="227"/>
      <c r="M693" s="228"/>
      <c r="N693" s="229"/>
      <c r="O693" s="229"/>
      <c r="P693" s="229"/>
      <c r="Q693" s="229"/>
      <c r="R693" s="229"/>
      <c r="S693" s="229"/>
      <c r="T693" s="230"/>
      <c r="AT693" s="231" t="s">
        <v>141</v>
      </c>
      <c r="AU693" s="231" t="s">
        <v>80</v>
      </c>
      <c r="AV693" s="12" t="s">
        <v>138</v>
      </c>
      <c r="AW693" s="12" t="s">
        <v>143</v>
      </c>
      <c r="AX693" s="12" t="s">
        <v>21</v>
      </c>
      <c r="AY693" s="231" t="s">
        <v>132</v>
      </c>
    </row>
    <row r="694" s="1" customFormat="1" ht="16.5" customHeight="1">
      <c r="B694" s="36"/>
      <c r="C694" s="197" t="s">
        <v>904</v>
      </c>
      <c r="D694" s="197" t="s">
        <v>134</v>
      </c>
      <c r="E694" s="198" t="s">
        <v>905</v>
      </c>
      <c r="F694" s="199" t="s">
        <v>906</v>
      </c>
      <c r="G694" s="200" t="s">
        <v>248</v>
      </c>
      <c r="H694" s="201">
        <v>1</v>
      </c>
      <c r="I694" s="202"/>
      <c r="J694" s="201">
        <f>ROUND(I694*H694,3)</f>
        <v>0</v>
      </c>
      <c r="K694" s="199" t="s">
        <v>1</v>
      </c>
      <c r="L694" s="41"/>
      <c r="M694" s="203" t="s">
        <v>1</v>
      </c>
      <c r="N694" s="204" t="s">
        <v>48</v>
      </c>
      <c r="O694" s="77"/>
      <c r="P694" s="205">
        <f>O694*H694</f>
        <v>0</v>
      </c>
      <c r="Q694" s="205">
        <v>0.0074999999999999997</v>
      </c>
      <c r="R694" s="205">
        <f>Q694*H694</f>
        <v>0.0074999999999999997</v>
      </c>
      <c r="S694" s="205">
        <v>0</v>
      </c>
      <c r="T694" s="206">
        <f>S694*H694</f>
        <v>0</v>
      </c>
      <c r="AR694" s="15" t="s">
        <v>217</v>
      </c>
      <c r="AT694" s="15" t="s">
        <v>134</v>
      </c>
      <c r="AU694" s="15" t="s">
        <v>80</v>
      </c>
      <c r="AY694" s="15" t="s">
        <v>132</v>
      </c>
      <c r="BE694" s="207">
        <f>IF(N694="základní",J694,0)</f>
        <v>0</v>
      </c>
      <c r="BF694" s="207">
        <f>IF(N694="snížená",J694,0)</f>
        <v>0</v>
      </c>
      <c r="BG694" s="207">
        <f>IF(N694="zákl. přenesená",J694,0)</f>
        <v>0</v>
      </c>
      <c r="BH694" s="207">
        <f>IF(N694="sníž. přenesená",J694,0)</f>
        <v>0</v>
      </c>
      <c r="BI694" s="207">
        <f>IF(N694="nulová",J694,0)</f>
        <v>0</v>
      </c>
      <c r="BJ694" s="15" t="s">
        <v>139</v>
      </c>
      <c r="BK694" s="208">
        <f>ROUND(I694*H694,3)</f>
        <v>0</v>
      </c>
      <c r="BL694" s="15" t="s">
        <v>217</v>
      </c>
      <c r="BM694" s="15" t="s">
        <v>907</v>
      </c>
    </row>
    <row r="695" s="11" customFormat="1">
      <c r="B695" s="209"/>
      <c r="C695" s="210"/>
      <c r="D695" s="211" t="s">
        <v>141</v>
      </c>
      <c r="E695" s="212" t="s">
        <v>1</v>
      </c>
      <c r="F695" s="213" t="s">
        <v>21</v>
      </c>
      <c r="G695" s="210"/>
      <c r="H695" s="214">
        <v>1</v>
      </c>
      <c r="I695" s="215"/>
      <c r="J695" s="210"/>
      <c r="K695" s="210"/>
      <c r="L695" s="216"/>
      <c r="M695" s="217"/>
      <c r="N695" s="218"/>
      <c r="O695" s="218"/>
      <c r="P695" s="218"/>
      <c r="Q695" s="218"/>
      <c r="R695" s="218"/>
      <c r="S695" s="218"/>
      <c r="T695" s="219"/>
      <c r="AT695" s="220" t="s">
        <v>141</v>
      </c>
      <c r="AU695" s="220" t="s">
        <v>80</v>
      </c>
      <c r="AV695" s="11" t="s">
        <v>80</v>
      </c>
      <c r="AW695" s="11" t="s">
        <v>143</v>
      </c>
      <c r="AX695" s="11" t="s">
        <v>74</v>
      </c>
      <c r="AY695" s="220" t="s">
        <v>132</v>
      </c>
    </row>
    <row r="696" s="12" customFormat="1">
      <c r="B696" s="221"/>
      <c r="C696" s="222"/>
      <c r="D696" s="211" t="s">
        <v>141</v>
      </c>
      <c r="E696" s="223" t="s">
        <v>1</v>
      </c>
      <c r="F696" s="224" t="s">
        <v>146</v>
      </c>
      <c r="G696" s="222"/>
      <c r="H696" s="225">
        <v>1</v>
      </c>
      <c r="I696" s="226"/>
      <c r="J696" s="222"/>
      <c r="K696" s="222"/>
      <c r="L696" s="227"/>
      <c r="M696" s="228"/>
      <c r="N696" s="229"/>
      <c r="O696" s="229"/>
      <c r="P696" s="229"/>
      <c r="Q696" s="229"/>
      <c r="R696" s="229"/>
      <c r="S696" s="229"/>
      <c r="T696" s="230"/>
      <c r="AT696" s="231" t="s">
        <v>141</v>
      </c>
      <c r="AU696" s="231" t="s">
        <v>80</v>
      </c>
      <c r="AV696" s="12" t="s">
        <v>138</v>
      </c>
      <c r="AW696" s="12" t="s">
        <v>143</v>
      </c>
      <c r="AX696" s="12" t="s">
        <v>21</v>
      </c>
      <c r="AY696" s="231" t="s">
        <v>132</v>
      </c>
    </row>
    <row r="697" s="1" customFormat="1" ht="16.5" customHeight="1">
      <c r="B697" s="36"/>
      <c r="C697" s="197" t="s">
        <v>908</v>
      </c>
      <c r="D697" s="197" t="s">
        <v>134</v>
      </c>
      <c r="E697" s="198" t="s">
        <v>909</v>
      </c>
      <c r="F697" s="199" t="s">
        <v>910</v>
      </c>
      <c r="G697" s="200" t="s">
        <v>248</v>
      </c>
      <c r="H697" s="201">
        <v>110.865</v>
      </c>
      <c r="I697" s="202"/>
      <c r="J697" s="201">
        <f>ROUND(I697*H697,3)</f>
        <v>0</v>
      </c>
      <c r="K697" s="199" t="s">
        <v>1</v>
      </c>
      <c r="L697" s="41"/>
      <c r="M697" s="203" t="s">
        <v>1</v>
      </c>
      <c r="N697" s="204" t="s">
        <v>48</v>
      </c>
      <c r="O697" s="77"/>
      <c r="P697" s="205">
        <f>O697*H697</f>
        <v>0</v>
      </c>
      <c r="Q697" s="205">
        <v>0.0011100000000000001</v>
      </c>
      <c r="R697" s="205">
        <f>Q697*H697</f>
        <v>0.12306015000000001</v>
      </c>
      <c r="S697" s="205">
        <v>0</v>
      </c>
      <c r="T697" s="206">
        <f>S697*H697</f>
        <v>0</v>
      </c>
      <c r="AR697" s="15" t="s">
        <v>217</v>
      </c>
      <c r="AT697" s="15" t="s">
        <v>134</v>
      </c>
      <c r="AU697" s="15" t="s">
        <v>80</v>
      </c>
      <c r="AY697" s="15" t="s">
        <v>132</v>
      </c>
      <c r="BE697" s="207">
        <f>IF(N697="základní",J697,0)</f>
        <v>0</v>
      </c>
      <c r="BF697" s="207">
        <f>IF(N697="snížená",J697,0)</f>
        <v>0</v>
      </c>
      <c r="BG697" s="207">
        <f>IF(N697="zákl. přenesená",J697,0)</f>
        <v>0</v>
      </c>
      <c r="BH697" s="207">
        <f>IF(N697="sníž. přenesená",J697,0)</f>
        <v>0</v>
      </c>
      <c r="BI697" s="207">
        <f>IF(N697="nulová",J697,0)</f>
        <v>0</v>
      </c>
      <c r="BJ697" s="15" t="s">
        <v>139</v>
      </c>
      <c r="BK697" s="208">
        <f>ROUND(I697*H697,3)</f>
        <v>0</v>
      </c>
      <c r="BL697" s="15" t="s">
        <v>217</v>
      </c>
      <c r="BM697" s="15" t="s">
        <v>911</v>
      </c>
    </row>
    <row r="698" s="11" customFormat="1">
      <c r="B698" s="209"/>
      <c r="C698" s="210"/>
      <c r="D698" s="211" t="s">
        <v>141</v>
      </c>
      <c r="E698" s="212" t="s">
        <v>1</v>
      </c>
      <c r="F698" s="213" t="s">
        <v>912</v>
      </c>
      <c r="G698" s="210"/>
      <c r="H698" s="214">
        <v>110.865</v>
      </c>
      <c r="I698" s="215"/>
      <c r="J698" s="210"/>
      <c r="K698" s="210"/>
      <c r="L698" s="216"/>
      <c r="M698" s="217"/>
      <c r="N698" s="218"/>
      <c r="O698" s="218"/>
      <c r="P698" s="218"/>
      <c r="Q698" s="218"/>
      <c r="R698" s="218"/>
      <c r="S698" s="218"/>
      <c r="T698" s="219"/>
      <c r="AT698" s="220" t="s">
        <v>141</v>
      </c>
      <c r="AU698" s="220" t="s">
        <v>80</v>
      </c>
      <c r="AV698" s="11" t="s">
        <v>80</v>
      </c>
      <c r="AW698" s="11" t="s">
        <v>143</v>
      </c>
      <c r="AX698" s="11" t="s">
        <v>74</v>
      </c>
      <c r="AY698" s="220" t="s">
        <v>132</v>
      </c>
    </row>
    <row r="699" s="12" customFormat="1">
      <c r="B699" s="221"/>
      <c r="C699" s="222"/>
      <c r="D699" s="211" t="s">
        <v>141</v>
      </c>
      <c r="E699" s="223" t="s">
        <v>1</v>
      </c>
      <c r="F699" s="224" t="s">
        <v>146</v>
      </c>
      <c r="G699" s="222"/>
      <c r="H699" s="225">
        <v>110.865</v>
      </c>
      <c r="I699" s="226"/>
      <c r="J699" s="222"/>
      <c r="K699" s="222"/>
      <c r="L699" s="227"/>
      <c r="M699" s="228"/>
      <c r="N699" s="229"/>
      <c r="O699" s="229"/>
      <c r="P699" s="229"/>
      <c r="Q699" s="229"/>
      <c r="R699" s="229"/>
      <c r="S699" s="229"/>
      <c r="T699" s="230"/>
      <c r="AT699" s="231" t="s">
        <v>141</v>
      </c>
      <c r="AU699" s="231" t="s">
        <v>80</v>
      </c>
      <c r="AV699" s="12" t="s">
        <v>138</v>
      </c>
      <c r="AW699" s="12" t="s">
        <v>143</v>
      </c>
      <c r="AX699" s="12" t="s">
        <v>21</v>
      </c>
      <c r="AY699" s="231" t="s">
        <v>132</v>
      </c>
    </row>
    <row r="700" s="1" customFormat="1" ht="16.5" customHeight="1">
      <c r="B700" s="36"/>
      <c r="C700" s="197" t="s">
        <v>913</v>
      </c>
      <c r="D700" s="197" t="s">
        <v>134</v>
      </c>
      <c r="E700" s="198" t="s">
        <v>914</v>
      </c>
      <c r="F700" s="199" t="s">
        <v>915</v>
      </c>
      <c r="G700" s="200" t="s">
        <v>248</v>
      </c>
      <c r="H700" s="201">
        <v>110.865</v>
      </c>
      <c r="I700" s="202"/>
      <c r="J700" s="201">
        <f>ROUND(I700*H700,3)</f>
        <v>0</v>
      </c>
      <c r="K700" s="199" t="s">
        <v>1</v>
      </c>
      <c r="L700" s="41"/>
      <c r="M700" s="203" t="s">
        <v>1</v>
      </c>
      <c r="N700" s="204" t="s">
        <v>48</v>
      </c>
      <c r="O700" s="77"/>
      <c r="P700" s="205">
        <f>O700*H700</f>
        <v>0</v>
      </c>
      <c r="Q700" s="205">
        <v>0.0011100000000000001</v>
      </c>
      <c r="R700" s="205">
        <f>Q700*H700</f>
        <v>0.12306015000000001</v>
      </c>
      <c r="S700" s="205">
        <v>0</v>
      </c>
      <c r="T700" s="206">
        <f>S700*H700</f>
        <v>0</v>
      </c>
      <c r="AR700" s="15" t="s">
        <v>217</v>
      </c>
      <c r="AT700" s="15" t="s">
        <v>134</v>
      </c>
      <c r="AU700" s="15" t="s">
        <v>80</v>
      </c>
      <c r="AY700" s="15" t="s">
        <v>132</v>
      </c>
      <c r="BE700" s="207">
        <f>IF(N700="základní",J700,0)</f>
        <v>0</v>
      </c>
      <c r="BF700" s="207">
        <f>IF(N700="snížená",J700,0)</f>
        <v>0</v>
      </c>
      <c r="BG700" s="207">
        <f>IF(N700="zákl. přenesená",J700,0)</f>
        <v>0</v>
      </c>
      <c r="BH700" s="207">
        <f>IF(N700="sníž. přenesená",J700,0)</f>
        <v>0</v>
      </c>
      <c r="BI700" s="207">
        <f>IF(N700="nulová",J700,0)</f>
        <v>0</v>
      </c>
      <c r="BJ700" s="15" t="s">
        <v>139</v>
      </c>
      <c r="BK700" s="208">
        <f>ROUND(I700*H700,3)</f>
        <v>0</v>
      </c>
      <c r="BL700" s="15" t="s">
        <v>217</v>
      </c>
      <c r="BM700" s="15" t="s">
        <v>916</v>
      </c>
    </row>
    <row r="701" s="11" customFormat="1">
      <c r="B701" s="209"/>
      <c r="C701" s="210"/>
      <c r="D701" s="211" t="s">
        <v>141</v>
      </c>
      <c r="E701" s="212" t="s">
        <v>1</v>
      </c>
      <c r="F701" s="213" t="s">
        <v>912</v>
      </c>
      <c r="G701" s="210"/>
      <c r="H701" s="214">
        <v>110.865</v>
      </c>
      <c r="I701" s="215"/>
      <c r="J701" s="210"/>
      <c r="K701" s="210"/>
      <c r="L701" s="216"/>
      <c r="M701" s="217"/>
      <c r="N701" s="218"/>
      <c r="O701" s="218"/>
      <c r="P701" s="218"/>
      <c r="Q701" s="218"/>
      <c r="R701" s="218"/>
      <c r="S701" s="218"/>
      <c r="T701" s="219"/>
      <c r="AT701" s="220" t="s">
        <v>141</v>
      </c>
      <c r="AU701" s="220" t="s">
        <v>80</v>
      </c>
      <c r="AV701" s="11" t="s">
        <v>80</v>
      </c>
      <c r="AW701" s="11" t="s">
        <v>143</v>
      </c>
      <c r="AX701" s="11" t="s">
        <v>74</v>
      </c>
      <c r="AY701" s="220" t="s">
        <v>132</v>
      </c>
    </row>
    <row r="702" s="12" customFormat="1">
      <c r="B702" s="221"/>
      <c r="C702" s="222"/>
      <c r="D702" s="211" t="s">
        <v>141</v>
      </c>
      <c r="E702" s="223" t="s">
        <v>1</v>
      </c>
      <c r="F702" s="224" t="s">
        <v>146</v>
      </c>
      <c r="G702" s="222"/>
      <c r="H702" s="225">
        <v>110.865</v>
      </c>
      <c r="I702" s="226"/>
      <c r="J702" s="222"/>
      <c r="K702" s="222"/>
      <c r="L702" s="227"/>
      <c r="M702" s="228"/>
      <c r="N702" s="229"/>
      <c r="O702" s="229"/>
      <c r="P702" s="229"/>
      <c r="Q702" s="229"/>
      <c r="R702" s="229"/>
      <c r="S702" s="229"/>
      <c r="T702" s="230"/>
      <c r="AT702" s="231" t="s">
        <v>141</v>
      </c>
      <c r="AU702" s="231" t="s">
        <v>80</v>
      </c>
      <c r="AV702" s="12" t="s">
        <v>138</v>
      </c>
      <c r="AW702" s="12" t="s">
        <v>143</v>
      </c>
      <c r="AX702" s="12" t="s">
        <v>21</v>
      </c>
      <c r="AY702" s="231" t="s">
        <v>132</v>
      </c>
    </row>
    <row r="703" s="1" customFormat="1" ht="16.5" customHeight="1">
      <c r="B703" s="36"/>
      <c r="C703" s="197" t="s">
        <v>917</v>
      </c>
      <c r="D703" s="197" t="s">
        <v>134</v>
      </c>
      <c r="E703" s="198" t="s">
        <v>918</v>
      </c>
      <c r="F703" s="199" t="s">
        <v>919</v>
      </c>
      <c r="G703" s="200" t="s">
        <v>248</v>
      </c>
      <c r="H703" s="201">
        <v>3.7999999999999998</v>
      </c>
      <c r="I703" s="202"/>
      <c r="J703" s="201">
        <f>ROUND(I703*H703,3)</f>
        <v>0</v>
      </c>
      <c r="K703" s="199" t="s">
        <v>1</v>
      </c>
      <c r="L703" s="41"/>
      <c r="M703" s="203" t="s">
        <v>1</v>
      </c>
      <c r="N703" s="204" t="s">
        <v>48</v>
      </c>
      <c r="O703" s="77"/>
      <c r="P703" s="205">
        <f>O703*H703</f>
        <v>0</v>
      </c>
      <c r="Q703" s="205">
        <v>0.00079000000000000001</v>
      </c>
      <c r="R703" s="205">
        <f>Q703*H703</f>
        <v>0.0030019999999999999</v>
      </c>
      <c r="S703" s="205">
        <v>0</v>
      </c>
      <c r="T703" s="206">
        <f>S703*H703</f>
        <v>0</v>
      </c>
      <c r="AR703" s="15" t="s">
        <v>217</v>
      </c>
      <c r="AT703" s="15" t="s">
        <v>134</v>
      </c>
      <c r="AU703" s="15" t="s">
        <v>80</v>
      </c>
      <c r="AY703" s="15" t="s">
        <v>132</v>
      </c>
      <c r="BE703" s="207">
        <f>IF(N703="základní",J703,0)</f>
        <v>0</v>
      </c>
      <c r="BF703" s="207">
        <f>IF(N703="snížená",J703,0)</f>
        <v>0</v>
      </c>
      <c r="BG703" s="207">
        <f>IF(N703="zákl. přenesená",J703,0)</f>
        <v>0</v>
      </c>
      <c r="BH703" s="207">
        <f>IF(N703="sníž. přenesená",J703,0)</f>
        <v>0</v>
      </c>
      <c r="BI703" s="207">
        <f>IF(N703="nulová",J703,0)</f>
        <v>0</v>
      </c>
      <c r="BJ703" s="15" t="s">
        <v>139</v>
      </c>
      <c r="BK703" s="208">
        <f>ROUND(I703*H703,3)</f>
        <v>0</v>
      </c>
      <c r="BL703" s="15" t="s">
        <v>217</v>
      </c>
      <c r="BM703" s="15" t="s">
        <v>920</v>
      </c>
    </row>
    <row r="704" s="11" customFormat="1">
      <c r="B704" s="209"/>
      <c r="C704" s="210"/>
      <c r="D704" s="211" t="s">
        <v>141</v>
      </c>
      <c r="E704" s="212" t="s">
        <v>1</v>
      </c>
      <c r="F704" s="213" t="s">
        <v>921</v>
      </c>
      <c r="G704" s="210"/>
      <c r="H704" s="214">
        <v>3.7999999999999998</v>
      </c>
      <c r="I704" s="215"/>
      <c r="J704" s="210"/>
      <c r="K704" s="210"/>
      <c r="L704" s="216"/>
      <c r="M704" s="217"/>
      <c r="N704" s="218"/>
      <c r="O704" s="218"/>
      <c r="P704" s="218"/>
      <c r="Q704" s="218"/>
      <c r="R704" s="218"/>
      <c r="S704" s="218"/>
      <c r="T704" s="219"/>
      <c r="AT704" s="220" t="s">
        <v>141</v>
      </c>
      <c r="AU704" s="220" t="s">
        <v>80</v>
      </c>
      <c r="AV704" s="11" t="s">
        <v>80</v>
      </c>
      <c r="AW704" s="11" t="s">
        <v>143</v>
      </c>
      <c r="AX704" s="11" t="s">
        <v>74</v>
      </c>
      <c r="AY704" s="220" t="s">
        <v>132</v>
      </c>
    </row>
    <row r="705" s="12" customFormat="1">
      <c r="B705" s="221"/>
      <c r="C705" s="222"/>
      <c r="D705" s="211" t="s">
        <v>141</v>
      </c>
      <c r="E705" s="223" t="s">
        <v>1</v>
      </c>
      <c r="F705" s="224" t="s">
        <v>146</v>
      </c>
      <c r="G705" s="222"/>
      <c r="H705" s="225">
        <v>3.7999999999999998</v>
      </c>
      <c r="I705" s="226"/>
      <c r="J705" s="222"/>
      <c r="K705" s="222"/>
      <c r="L705" s="227"/>
      <c r="M705" s="228"/>
      <c r="N705" s="229"/>
      <c r="O705" s="229"/>
      <c r="P705" s="229"/>
      <c r="Q705" s="229"/>
      <c r="R705" s="229"/>
      <c r="S705" s="229"/>
      <c r="T705" s="230"/>
      <c r="AT705" s="231" t="s">
        <v>141</v>
      </c>
      <c r="AU705" s="231" t="s">
        <v>80</v>
      </c>
      <c r="AV705" s="12" t="s">
        <v>138</v>
      </c>
      <c r="AW705" s="12" t="s">
        <v>143</v>
      </c>
      <c r="AX705" s="12" t="s">
        <v>21</v>
      </c>
      <c r="AY705" s="231" t="s">
        <v>132</v>
      </c>
    </row>
    <row r="706" s="1" customFormat="1" ht="16.5" customHeight="1">
      <c r="B706" s="36"/>
      <c r="C706" s="197" t="s">
        <v>922</v>
      </c>
      <c r="D706" s="197" t="s">
        <v>134</v>
      </c>
      <c r="E706" s="198" t="s">
        <v>923</v>
      </c>
      <c r="F706" s="199" t="s">
        <v>924</v>
      </c>
      <c r="G706" s="200" t="s">
        <v>248</v>
      </c>
      <c r="H706" s="201">
        <v>55.130000000000003</v>
      </c>
      <c r="I706" s="202"/>
      <c r="J706" s="201">
        <f>ROUND(I706*H706,3)</f>
        <v>0</v>
      </c>
      <c r="K706" s="199" t="s">
        <v>1</v>
      </c>
      <c r="L706" s="41"/>
      <c r="M706" s="203" t="s">
        <v>1</v>
      </c>
      <c r="N706" s="204" t="s">
        <v>48</v>
      </c>
      <c r="O706" s="77"/>
      <c r="P706" s="205">
        <f>O706*H706</f>
        <v>0</v>
      </c>
      <c r="Q706" s="205">
        <v>0.0027799999999999999</v>
      </c>
      <c r="R706" s="205">
        <f>Q706*H706</f>
        <v>0.15326139999999999</v>
      </c>
      <c r="S706" s="205">
        <v>0</v>
      </c>
      <c r="T706" s="206">
        <f>S706*H706</f>
        <v>0</v>
      </c>
      <c r="AR706" s="15" t="s">
        <v>217</v>
      </c>
      <c r="AT706" s="15" t="s">
        <v>134</v>
      </c>
      <c r="AU706" s="15" t="s">
        <v>80</v>
      </c>
      <c r="AY706" s="15" t="s">
        <v>132</v>
      </c>
      <c r="BE706" s="207">
        <f>IF(N706="základní",J706,0)</f>
        <v>0</v>
      </c>
      <c r="BF706" s="207">
        <f>IF(N706="snížená",J706,0)</f>
        <v>0</v>
      </c>
      <c r="BG706" s="207">
        <f>IF(N706="zákl. přenesená",J706,0)</f>
        <v>0</v>
      </c>
      <c r="BH706" s="207">
        <f>IF(N706="sníž. přenesená",J706,0)</f>
        <v>0</v>
      </c>
      <c r="BI706" s="207">
        <f>IF(N706="nulová",J706,0)</f>
        <v>0</v>
      </c>
      <c r="BJ706" s="15" t="s">
        <v>139</v>
      </c>
      <c r="BK706" s="208">
        <f>ROUND(I706*H706,3)</f>
        <v>0</v>
      </c>
      <c r="BL706" s="15" t="s">
        <v>217</v>
      </c>
      <c r="BM706" s="15" t="s">
        <v>925</v>
      </c>
    </row>
    <row r="707" s="11" customFormat="1">
      <c r="B707" s="209"/>
      <c r="C707" s="210"/>
      <c r="D707" s="211" t="s">
        <v>141</v>
      </c>
      <c r="E707" s="212" t="s">
        <v>1</v>
      </c>
      <c r="F707" s="213" t="s">
        <v>926</v>
      </c>
      <c r="G707" s="210"/>
      <c r="H707" s="214">
        <v>55.130000000000003</v>
      </c>
      <c r="I707" s="215"/>
      <c r="J707" s="210"/>
      <c r="K707" s="210"/>
      <c r="L707" s="216"/>
      <c r="M707" s="217"/>
      <c r="N707" s="218"/>
      <c r="O707" s="218"/>
      <c r="P707" s="218"/>
      <c r="Q707" s="218"/>
      <c r="R707" s="218"/>
      <c r="S707" s="218"/>
      <c r="T707" s="219"/>
      <c r="AT707" s="220" t="s">
        <v>141</v>
      </c>
      <c r="AU707" s="220" t="s">
        <v>80</v>
      </c>
      <c r="AV707" s="11" t="s">
        <v>80</v>
      </c>
      <c r="AW707" s="11" t="s">
        <v>143</v>
      </c>
      <c r="AX707" s="11" t="s">
        <v>74</v>
      </c>
      <c r="AY707" s="220" t="s">
        <v>132</v>
      </c>
    </row>
    <row r="708" s="12" customFormat="1">
      <c r="B708" s="221"/>
      <c r="C708" s="222"/>
      <c r="D708" s="211" t="s">
        <v>141</v>
      </c>
      <c r="E708" s="223" t="s">
        <v>1</v>
      </c>
      <c r="F708" s="224" t="s">
        <v>146</v>
      </c>
      <c r="G708" s="222"/>
      <c r="H708" s="225">
        <v>55.130000000000003</v>
      </c>
      <c r="I708" s="226"/>
      <c r="J708" s="222"/>
      <c r="K708" s="222"/>
      <c r="L708" s="227"/>
      <c r="M708" s="228"/>
      <c r="N708" s="229"/>
      <c r="O708" s="229"/>
      <c r="P708" s="229"/>
      <c r="Q708" s="229"/>
      <c r="R708" s="229"/>
      <c r="S708" s="229"/>
      <c r="T708" s="230"/>
      <c r="AT708" s="231" t="s">
        <v>141</v>
      </c>
      <c r="AU708" s="231" t="s">
        <v>80</v>
      </c>
      <c r="AV708" s="12" t="s">
        <v>138</v>
      </c>
      <c r="AW708" s="12" t="s">
        <v>143</v>
      </c>
      <c r="AX708" s="12" t="s">
        <v>21</v>
      </c>
      <c r="AY708" s="231" t="s">
        <v>132</v>
      </c>
    </row>
    <row r="709" s="1" customFormat="1" ht="16.5" customHeight="1">
      <c r="B709" s="36"/>
      <c r="C709" s="197" t="s">
        <v>927</v>
      </c>
      <c r="D709" s="197" t="s">
        <v>134</v>
      </c>
      <c r="E709" s="198" t="s">
        <v>928</v>
      </c>
      <c r="F709" s="199" t="s">
        <v>929</v>
      </c>
      <c r="G709" s="200" t="s">
        <v>137</v>
      </c>
      <c r="H709" s="201">
        <v>293.71600000000001</v>
      </c>
      <c r="I709" s="202"/>
      <c r="J709" s="201">
        <f>ROUND(I709*H709,3)</f>
        <v>0</v>
      </c>
      <c r="K709" s="199" t="s">
        <v>1</v>
      </c>
      <c r="L709" s="41"/>
      <c r="M709" s="203" t="s">
        <v>1</v>
      </c>
      <c r="N709" s="204" t="s">
        <v>48</v>
      </c>
      <c r="O709" s="77"/>
      <c r="P709" s="205">
        <f>O709*H709</f>
        <v>0</v>
      </c>
      <c r="Q709" s="205">
        <v>0</v>
      </c>
      <c r="R709" s="205">
        <f>Q709*H709</f>
        <v>0</v>
      </c>
      <c r="S709" s="205">
        <v>0</v>
      </c>
      <c r="T709" s="206">
        <f>S709*H709</f>
        <v>0</v>
      </c>
      <c r="AR709" s="15" t="s">
        <v>217</v>
      </c>
      <c r="AT709" s="15" t="s">
        <v>134</v>
      </c>
      <c r="AU709" s="15" t="s">
        <v>80</v>
      </c>
      <c r="AY709" s="15" t="s">
        <v>132</v>
      </c>
      <c r="BE709" s="207">
        <f>IF(N709="základní",J709,0)</f>
        <v>0</v>
      </c>
      <c r="BF709" s="207">
        <f>IF(N709="snížená",J709,0)</f>
        <v>0</v>
      </c>
      <c r="BG709" s="207">
        <f>IF(N709="zákl. přenesená",J709,0)</f>
        <v>0</v>
      </c>
      <c r="BH709" s="207">
        <f>IF(N709="sníž. přenesená",J709,0)</f>
        <v>0</v>
      </c>
      <c r="BI709" s="207">
        <f>IF(N709="nulová",J709,0)</f>
        <v>0</v>
      </c>
      <c r="BJ709" s="15" t="s">
        <v>139</v>
      </c>
      <c r="BK709" s="208">
        <f>ROUND(I709*H709,3)</f>
        <v>0</v>
      </c>
      <c r="BL709" s="15" t="s">
        <v>217</v>
      </c>
      <c r="BM709" s="15" t="s">
        <v>930</v>
      </c>
    </row>
    <row r="710" s="11" customFormat="1">
      <c r="B710" s="209"/>
      <c r="C710" s="210"/>
      <c r="D710" s="211" t="s">
        <v>141</v>
      </c>
      <c r="E710" s="212" t="s">
        <v>1</v>
      </c>
      <c r="F710" s="213" t="s">
        <v>865</v>
      </c>
      <c r="G710" s="210"/>
      <c r="H710" s="214">
        <v>125.11</v>
      </c>
      <c r="I710" s="215"/>
      <c r="J710" s="210"/>
      <c r="K710" s="210"/>
      <c r="L710" s="216"/>
      <c r="M710" s="217"/>
      <c r="N710" s="218"/>
      <c r="O710" s="218"/>
      <c r="P710" s="218"/>
      <c r="Q710" s="218"/>
      <c r="R710" s="218"/>
      <c r="S710" s="218"/>
      <c r="T710" s="219"/>
      <c r="AT710" s="220" t="s">
        <v>141</v>
      </c>
      <c r="AU710" s="220" t="s">
        <v>80</v>
      </c>
      <c r="AV710" s="11" t="s">
        <v>80</v>
      </c>
      <c r="AW710" s="11" t="s">
        <v>143</v>
      </c>
      <c r="AX710" s="11" t="s">
        <v>74</v>
      </c>
      <c r="AY710" s="220" t="s">
        <v>132</v>
      </c>
    </row>
    <row r="711" s="11" customFormat="1">
      <c r="B711" s="209"/>
      <c r="C711" s="210"/>
      <c r="D711" s="211" t="s">
        <v>141</v>
      </c>
      <c r="E711" s="212" t="s">
        <v>1</v>
      </c>
      <c r="F711" s="213" t="s">
        <v>866</v>
      </c>
      <c r="G711" s="210"/>
      <c r="H711" s="214">
        <v>168.606</v>
      </c>
      <c r="I711" s="215"/>
      <c r="J711" s="210"/>
      <c r="K711" s="210"/>
      <c r="L711" s="216"/>
      <c r="M711" s="217"/>
      <c r="N711" s="218"/>
      <c r="O711" s="218"/>
      <c r="P711" s="218"/>
      <c r="Q711" s="218"/>
      <c r="R711" s="218"/>
      <c r="S711" s="218"/>
      <c r="T711" s="219"/>
      <c r="AT711" s="220" t="s">
        <v>141</v>
      </c>
      <c r="AU711" s="220" t="s">
        <v>80</v>
      </c>
      <c r="AV711" s="11" t="s">
        <v>80</v>
      </c>
      <c r="AW711" s="11" t="s">
        <v>143</v>
      </c>
      <c r="AX711" s="11" t="s">
        <v>74</v>
      </c>
      <c r="AY711" s="220" t="s">
        <v>132</v>
      </c>
    </row>
    <row r="712" s="12" customFormat="1">
      <c r="B712" s="221"/>
      <c r="C712" s="222"/>
      <c r="D712" s="211" t="s">
        <v>141</v>
      </c>
      <c r="E712" s="223" t="s">
        <v>1</v>
      </c>
      <c r="F712" s="224" t="s">
        <v>146</v>
      </c>
      <c r="G712" s="222"/>
      <c r="H712" s="225">
        <v>293.71600000000001</v>
      </c>
      <c r="I712" s="226"/>
      <c r="J712" s="222"/>
      <c r="K712" s="222"/>
      <c r="L712" s="227"/>
      <c r="M712" s="228"/>
      <c r="N712" s="229"/>
      <c r="O712" s="229"/>
      <c r="P712" s="229"/>
      <c r="Q712" s="229"/>
      <c r="R712" s="229"/>
      <c r="S712" s="229"/>
      <c r="T712" s="230"/>
      <c r="AT712" s="231" t="s">
        <v>141</v>
      </c>
      <c r="AU712" s="231" t="s">
        <v>80</v>
      </c>
      <c r="AV712" s="12" t="s">
        <v>138</v>
      </c>
      <c r="AW712" s="12" t="s">
        <v>143</v>
      </c>
      <c r="AX712" s="12" t="s">
        <v>21</v>
      </c>
      <c r="AY712" s="231" t="s">
        <v>132</v>
      </c>
    </row>
    <row r="713" s="1" customFormat="1" ht="16.5" customHeight="1">
      <c r="B713" s="36"/>
      <c r="C713" s="242" t="s">
        <v>931</v>
      </c>
      <c r="D713" s="242" t="s">
        <v>199</v>
      </c>
      <c r="E713" s="243" t="s">
        <v>932</v>
      </c>
      <c r="F713" s="244" t="s">
        <v>933</v>
      </c>
      <c r="G713" s="245" t="s">
        <v>137</v>
      </c>
      <c r="H713" s="246">
        <v>293.71600000000001</v>
      </c>
      <c r="I713" s="247"/>
      <c r="J713" s="246">
        <f>ROUND(I713*H713,3)</f>
        <v>0</v>
      </c>
      <c r="K713" s="244" t="s">
        <v>1</v>
      </c>
      <c r="L713" s="248"/>
      <c r="M713" s="249" t="s">
        <v>1</v>
      </c>
      <c r="N713" s="250" t="s">
        <v>48</v>
      </c>
      <c r="O713" s="77"/>
      <c r="P713" s="205">
        <f>O713*H713</f>
        <v>0</v>
      </c>
      <c r="Q713" s="205">
        <v>0.00029999999999999997</v>
      </c>
      <c r="R713" s="205">
        <f>Q713*H713</f>
        <v>0.088114799999999993</v>
      </c>
      <c r="S713" s="205">
        <v>0</v>
      </c>
      <c r="T713" s="206">
        <f>S713*H713</f>
        <v>0</v>
      </c>
      <c r="AR713" s="15" t="s">
        <v>325</v>
      </c>
      <c r="AT713" s="15" t="s">
        <v>199</v>
      </c>
      <c r="AU713" s="15" t="s">
        <v>80</v>
      </c>
      <c r="AY713" s="15" t="s">
        <v>132</v>
      </c>
      <c r="BE713" s="207">
        <f>IF(N713="základní",J713,0)</f>
        <v>0</v>
      </c>
      <c r="BF713" s="207">
        <f>IF(N713="snížená",J713,0)</f>
        <v>0</v>
      </c>
      <c r="BG713" s="207">
        <f>IF(N713="zákl. přenesená",J713,0)</f>
        <v>0</v>
      </c>
      <c r="BH713" s="207">
        <f>IF(N713="sníž. přenesená",J713,0)</f>
        <v>0</v>
      </c>
      <c r="BI713" s="207">
        <f>IF(N713="nulová",J713,0)</f>
        <v>0</v>
      </c>
      <c r="BJ713" s="15" t="s">
        <v>139</v>
      </c>
      <c r="BK713" s="208">
        <f>ROUND(I713*H713,3)</f>
        <v>0</v>
      </c>
      <c r="BL713" s="15" t="s">
        <v>217</v>
      </c>
      <c r="BM713" s="15" t="s">
        <v>934</v>
      </c>
    </row>
    <row r="714" s="11" customFormat="1">
      <c r="B714" s="209"/>
      <c r="C714" s="210"/>
      <c r="D714" s="211" t="s">
        <v>141</v>
      </c>
      <c r="E714" s="212" t="s">
        <v>1</v>
      </c>
      <c r="F714" s="213" t="s">
        <v>865</v>
      </c>
      <c r="G714" s="210"/>
      <c r="H714" s="214">
        <v>125.11</v>
      </c>
      <c r="I714" s="215"/>
      <c r="J714" s="210"/>
      <c r="K714" s="210"/>
      <c r="L714" s="216"/>
      <c r="M714" s="217"/>
      <c r="N714" s="218"/>
      <c r="O714" s="218"/>
      <c r="P714" s="218"/>
      <c r="Q714" s="218"/>
      <c r="R714" s="218"/>
      <c r="S714" s="218"/>
      <c r="T714" s="219"/>
      <c r="AT714" s="220" t="s">
        <v>141</v>
      </c>
      <c r="AU714" s="220" t="s">
        <v>80</v>
      </c>
      <c r="AV714" s="11" t="s">
        <v>80</v>
      </c>
      <c r="AW714" s="11" t="s">
        <v>143</v>
      </c>
      <c r="AX714" s="11" t="s">
        <v>74</v>
      </c>
      <c r="AY714" s="220" t="s">
        <v>132</v>
      </c>
    </row>
    <row r="715" s="11" customFormat="1">
      <c r="B715" s="209"/>
      <c r="C715" s="210"/>
      <c r="D715" s="211" t="s">
        <v>141</v>
      </c>
      <c r="E715" s="212" t="s">
        <v>1</v>
      </c>
      <c r="F715" s="213" t="s">
        <v>866</v>
      </c>
      <c r="G715" s="210"/>
      <c r="H715" s="214">
        <v>168.606</v>
      </c>
      <c r="I715" s="215"/>
      <c r="J715" s="210"/>
      <c r="K715" s="210"/>
      <c r="L715" s="216"/>
      <c r="M715" s="217"/>
      <c r="N715" s="218"/>
      <c r="O715" s="218"/>
      <c r="P715" s="218"/>
      <c r="Q715" s="218"/>
      <c r="R715" s="218"/>
      <c r="S715" s="218"/>
      <c r="T715" s="219"/>
      <c r="AT715" s="220" t="s">
        <v>141</v>
      </c>
      <c r="AU715" s="220" t="s">
        <v>80</v>
      </c>
      <c r="AV715" s="11" t="s">
        <v>80</v>
      </c>
      <c r="AW715" s="11" t="s">
        <v>143</v>
      </c>
      <c r="AX715" s="11" t="s">
        <v>74</v>
      </c>
      <c r="AY715" s="220" t="s">
        <v>132</v>
      </c>
    </row>
    <row r="716" s="12" customFormat="1">
      <c r="B716" s="221"/>
      <c r="C716" s="222"/>
      <c r="D716" s="211" t="s">
        <v>141</v>
      </c>
      <c r="E716" s="223" t="s">
        <v>1</v>
      </c>
      <c r="F716" s="224" t="s">
        <v>146</v>
      </c>
      <c r="G716" s="222"/>
      <c r="H716" s="225">
        <v>293.71600000000001</v>
      </c>
      <c r="I716" s="226"/>
      <c r="J716" s="222"/>
      <c r="K716" s="222"/>
      <c r="L716" s="227"/>
      <c r="M716" s="228"/>
      <c r="N716" s="229"/>
      <c r="O716" s="229"/>
      <c r="P716" s="229"/>
      <c r="Q716" s="229"/>
      <c r="R716" s="229"/>
      <c r="S716" s="229"/>
      <c r="T716" s="230"/>
      <c r="AT716" s="231" t="s">
        <v>141</v>
      </c>
      <c r="AU716" s="231" t="s">
        <v>80</v>
      </c>
      <c r="AV716" s="12" t="s">
        <v>138</v>
      </c>
      <c r="AW716" s="12" t="s">
        <v>143</v>
      </c>
      <c r="AX716" s="12" t="s">
        <v>21</v>
      </c>
      <c r="AY716" s="231" t="s">
        <v>132</v>
      </c>
    </row>
    <row r="717" s="1" customFormat="1" ht="16.5" customHeight="1">
      <c r="B717" s="36"/>
      <c r="C717" s="197" t="s">
        <v>935</v>
      </c>
      <c r="D717" s="197" t="s">
        <v>134</v>
      </c>
      <c r="E717" s="198" t="s">
        <v>936</v>
      </c>
      <c r="F717" s="199" t="s">
        <v>937</v>
      </c>
      <c r="G717" s="200" t="s">
        <v>248</v>
      </c>
      <c r="H717" s="201">
        <v>3</v>
      </c>
      <c r="I717" s="202"/>
      <c r="J717" s="201">
        <f>ROUND(I717*H717,3)</f>
        <v>0</v>
      </c>
      <c r="K717" s="199" t="s">
        <v>1</v>
      </c>
      <c r="L717" s="41"/>
      <c r="M717" s="203" t="s">
        <v>1</v>
      </c>
      <c r="N717" s="204" t="s">
        <v>48</v>
      </c>
      <c r="O717" s="77"/>
      <c r="P717" s="205">
        <f>O717*H717</f>
        <v>0</v>
      </c>
      <c r="Q717" s="205">
        <v>0</v>
      </c>
      <c r="R717" s="205">
        <f>Q717*H717</f>
        <v>0</v>
      </c>
      <c r="S717" s="205">
        <v>0</v>
      </c>
      <c r="T717" s="206">
        <f>S717*H717</f>
        <v>0</v>
      </c>
      <c r="AR717" s="15" t="s">
        <v>217</v>
      </c>
      <c r="AT717" s="15" t="s">
        <v>134</v>
      </c>
      <c r="AU717" s="15" t="s">
        <v>80</v>
      </c>
      <c r="AY717" s="15" t="s">
        <v>132</v>
      </c>
      <c r="BE717" s="207">
        <f>IF(N717="základní",J717,0)</f>
        <v>0</v>
      </c>
      <c r="BF717" s="207">
        <f>IF(N717="snížená",J717,0)</f>
        <v>0</v>
      </c>
      <c r="BG717" s="207">
        <f>IF(N717="zákl. přenesená",J717,0)</f>
        <v>0</v>
      </c>
      <c r="BH717" s="207">
        <f>IF(N717="sníž. přenesená",J717,0)</f>
        <v>0</v>
      </c>
      <c r="BI717" s="207">
        <f>IF(N717="nulová",J717,0)</f>
        <v>0</v>
      </c>
      <c r="BJ717" s="15" t="s">
        <v>139</v>
      </c>
      <c r="BK717" s="208">
        <f>ROUND(I717*H717,3)</f>
        <v>0</v>
      </c>
      <c r="BL717" s="15" t="s">
        <v>217</v>
      </c>
      <c r="BM717" s="15" t="s">
        <v>938</v>
      </c>
    </row>
    <row r="718" s="11" customFormat="1">
      <c r="B718" s="209"/>
      <c r="C718" s="210"/>
      <c r="D718" s="211" t="s">
        <v>141</v>
      </c>
      <c r="E718" s="212" t="s">
        <v>1</v>
      </c>
      <c r="F718" s="213" t="s">
        <v>939</v>
      </c>
      <c r="G718" s="210"/>
      <c r="H718" s="214">
        <v>3</v>
      </c>
      <c r="I718" s="215"/>
      <c r="J718" s="210"/>
      <c r="K718" s="210"/>
      <c r="L718" s="216"/>
      <c r="M718" s="217"/>
      <c r="N718" s="218"/>
      <c r="O718" s="218"/>
      <c r="P718" s="218"/>
      <c r="Q718" s="218"/>
      <c r="R718" s="218"/>
      <c r="S718" s="218"/>
      <c r="T718" s="219"/>
      <c r="AT718" s="220" t="s">
        <v>141</v>
      </c>
      <c r="AU718" s="220" t="s">
        <v>80</v>
      </c>
      <c r="AV718" s="11" t="s">
        <v>80</v>
      </c>
      <c r="AW718" s="11" t="s">
        <v>143</v>
      </c>
      <c r="AX718" s="11" t="s">
        <v>74</v>
      </c>
      <c r="AY718" s="220" t="s">
        <v>132</v>
      </c>
    </row>
    <row r="719" s="12" customFormat="1">
      <c r="B719" s="221"/>
      <c r="C719" s="222"/>
      <c r="D719" s="211" t="s">
        <v>141</v>
      </c>
      <c r="E719" s="223" t="s">
        <v>1</v>
      </c>
      <c r="F719" s="224" t="s">
        <v>146</v>
      </c>
      <c r="G719" s="222"/>
      <c r="H719" s="225">
        <v>3</v>
      </c>
      <c r="I719" s="226"/>
      <c r="J719" s="222"/>
      <c r="K719" s="222"/>
      <c r="L719" s="227"/>
      <c r="M719" s="228"/>
      <c r="N719" s="229"/>
      <c r="O719" s="229"/>
      <c r="P719" s="229"/>
      <c r="Q719" s="229"/>
      <c r="R719" s="229"/>
      <c r="S719" s="229"/>
      <c r="T719" s="230"/>
      <c r="AT719" s="231" t="s">
        <v>141</v>
      </c>
      <c r="AU719" s="231" t="s">
        <v>80</v>
      </c>
      <c r="AV719" s="12" t="s">
        <v>138</v>
      </c>
      <c r="AW719" s="12" t="s">
        <v>143</v>
      </c>
      <c r="AX719" s="12" t="s">
        <v>21</v>
      </c>
      <c r="AY719" s="231" t="s">
        <v>132</v>
      </c>
    </row>
    <row r="720" s="1" customFormat="1" ht="16.5" customHeight="1">
      <c r="B720" s="36"/>
      <c r="C720" s="197" t="s">
        <v>940</v>
      </c>
      <c r="D720" s="197" t="s">
        <v>134</v>
      </c>
      <c r="E720" s="198" t="s">
        <v>941</v>
      </c>
      <c r="F720" s="199" t="s">
        <v>942</v>
      </c>
      <c r="G720" s="200" t="s">
        <v>248</v>
      </c>
      <c r="H720" s="201">
        <v>4</v>
      </c>
      <c r="I720" s="202"/>
      <c r="J720" s="201">
        <f>ROUND(I720*H720,3)</f>
        <v>0</v>
      </c>
      <c r="K720" s="199" t="s">
        <v>1</v>
      </c>
      <c r="L720" s="41"/>
      <c r="M720" s="203" t="s">
        <v>1</v>
      </c>
      <c r="N720" s="204" t="s">
        <v>48</v>
      </c>
      <c r="O720" s="77"/>
      <c r="P720" s="205">
        <f>O720*H720</f>
        <v>0</v>
      </c>
      <c r="Q720" s="205">
        <v>0</v>
      </c>
      <c r="R720" s="205">
        <f>Q720*H720</f>
        <v>0</v>
      </c>
      <c r="S720" s="205">
        <v>0</v>
      </c>
      <c r="T720" s="206">
        <f>S720*H720</f>
        <v>0</v>
      </c>
      <c r="AR720" s="15" t="s">
        <v>217</v>
      </c>
      <c r="AT720" s="15" t="s">
        <v>134</v>
      </c>
      <c r="AU720" s="15" t="s">
        <v>80</v>
      </c>
      <c r="AY720" s="15" t="s">
        <v>132</v>
      </c>
      <c r="BE720" s="207">
        <f>IF(N720="základní",J720,0)</f>
        <v>0</v>
      </c>
      <c r="BF720" s="207">
        <f>IF(N720="snížená",J720,0)</f>
        <v>0</v>
      </c>
      <c r="BG720" s="207">
        <f>IF(N720="zákl. přenesená",J720,0)</f>
        <v>0</v>
      </c>
      <c r="BH720" s="207">
        <f>IF(N720="sníž. přenesená",J720,0)</f>
        <v>0</v>
      </c>
      <c r="BI720" s="207">
        <f>IF(N720="nulová",J720,0)</f>
        <v>0</v>
      </c>
      <c r="BJ720" s="15" t="s">
        <v>139</v>
      </c>
      <c r="BK720" s="208">
        <f>ROUND(I720*H720,3)</f>
        <v>0</v>
      </c>
      <c r="BL720" s="15" t="s">
        <v>217</v>
      </c>
      <c r="BM720" s="15" t="s">
        <v>943</v>
      </c>
    </row>
    <row r="721" s="11" customFormat="1">
      <c r="B721" s="209"/>
      <c r="C721" s="210"/>
      <c r="D721" s="211" t="s">
        <v>141</v>
      </c>
      <c r="E721" s="212" t="s">
        <v>1</v>
      </c>
      <c r="F721" s="213" t="s">
        <v>944</v>
      </c>
      <c r="G721" s="210"/>
      <c r="H721" s="214">
        <v>4</v>
      </c>
      <c r="I721" s="215"/>
      <c r="J721" s="210"/>
      <c r="K721" s="210"/>
      <c r="L721" s="216"/>
      <c r="M721" s="217"/>
      <c r="N721" s="218"/>
      <c r="O721" s="218"/>
      <c r="P721" s="218"/>
      <c r="Q721" s="218"/>
      <c r="R721" s="218"/>
      <c r="S721" s="218"/>
      <c r="T721" s="219"/>
      <c r="AT721" s="220" t="s">
        <v>141</v>
      </c>
      <c r="AU721" s="220" t="s">
        <v>80</v>
      </c>
      <c r="AV721" s="11" t="s">
        <v>80</v>
      </c>
      <c r="AW721" s="11" t="s">
        <v>143</v>
      </c>
      <c r="AX721" s="11" t="s">
        <v>74</v>
      </c>
      <c r="AY721" s="220" t="s">
        <v>132</v>
      </c>
    </row>
    <row r="722" s="12" customFormat="1">
      <c r="B722" s="221"/>
      <c r="C722" s="222"/>
      <c r="D722" s="211" t="s">
        <v>141</v>
      </c>
      <c r="E722" s="223" t="s">
        <v>1</v>
      </c>
      <c r="F722" s="224" t="s">
        <v>146</v>
      </c>
      <c r="G722" s="222"/>
      <c r="H722" s="225">
        <v>4</v>
      </c>
      <c r="I722" s="226"/>
      <c r="J722" s="222"/>
      <c r="K722" s="222"/>
      <c r="L722" s="227"/>
      <c r="M722" s="228"/>
      <c r="N722" s="229"/>
      <c r="O722" s="229"/>
      <c r="P722" s="229"/>
      <c r="Q722" s="229"/>
      <c r="R722" s="229"/>
      <c r="S722" s="229"/>
      <c r="T722" s="230"/>
      <c r="AT722" s="231" t="s">
        <v>141</v>
      </c>
      <c r="AU722" s="231" t="s">
        <v>80</v>
      </c>
      <c r="AV722" s="12" t="s">
        <v>138</v>
      </c>
      <c r="AW722" s="12" t="s">
        <v>143</v>
      </c>
      <c r="AX722" s="12" t="s">
        <v>21</v>
      </c>
      <c r="AY722" s="231" t="s">
        <v>132</v>
      </c>
    </row>
    <row r="723" s="1" customFormat="1" ht="16.5" customHeight="1">
      <c r="B723" s="36"/>
      <c r="C723" s="197" t="s">
        <v>945</v>
      </c>
      <c r="D723" s="197" t="s">
        <v>134</v>
      </c>
      <c r="E723" s="198" t="s">
        <v>946</v>
      </c>
      <c r="F723" s="199" t="s">
        <v>947</v>
      </c>
      <c r="G723" s="200" t="s">
        <v>137</v>
      </c>
      <c r="H723" s="201">
        <v>73.760000000000005</v>
      </c>
      <c r="I723" s="202"/>
      <c r="J723" s="201">
        <f>ROUND(I723*H723,3)</f>
        <v>0</v>
      </c>
      <c r="K723" s="199" t="s">
        <v>1</v>
      </c>
      <c r="L723" s="41"/>
      <c r="M723" s="203" t="s">
        <v>1</v>
      </c>
      <c r="N723" s="204" t="s">
        <v>48</v>
      </c>
      <c r="O723" s="77"/>
      <c r="P723" s="205">
        <f>O723*H723</f>
        <v>0</v>
      </c>
      <c r="Q723" s="205">
        <v>6.0000000000000002E-05</v>
      </c>
      <c r="R723" s="205">
        <f>Q723*H723</f>
        <v>0.0044256</v>
      </c>
      <c r="S723" s="205">
        <v>0</v>
      </c>
      <c r="T723" s="206">
        <f>S723*H723</f>
        <v>0</v>
      </c>
      <c r="AR723" s="15" t="s">
        <v>217</v>
      </c>
      <c r="AT723" s="15" t="s">
        <v>134</v>
      </c>
      <c r="AU723" s="15" t="s">
        <v>80</v>
      </c>
      <c r="AY723" s="15" t="s">
        <v>132</v>
      </c>
      <c r="BE723" s="207">
        <f>IF(N723="základní",J723,0)</f>
        <v>0</v>
      </c>
      <c r="BF723" s="207">
        <f>IF(N723="snížená",J723,0)</f>
        <v>0</v>
      </c>
      <c r="BG723" s="207">
        <f>IF(N723="zákl. přenesená",J723,0)</f>
        <v>0</v>
      </c>
      <c r="BH723" s="207">
        <f>IF(N723="sníž. přenesená",J723,0)</f>
        <v>0</v>
      </c>
      <c r="BI723" s="207">
        <f>IF(N723="nulová",J723,0)</f>
        <v>0</v>
      </c>
      <c r="BJ723" s="15" t="s">
        <v>139</v>
      </c>
      <c r="BK723" s="208">
        <f>ROUND(I723*H723,3)</f>
        <v>0</v>
      </c>
      <c r="BL723" s="15" t="s">
        <v>217</v>
      </c>
      <c r="BM723" s="15" t="s">
        <v>948</v>
      </c>
    </row>
    <row r="724" s="11" customFormat="1">
      <c r="B724" s="209"/>
      <c r="C724" s="210"/>
      <c r="D724" s="211" t="s">
        <v>141</v>
      </c>
      <c r="E724" s="212" t="s">
        <v>1</v>
      </c>
      <c r="F724" s="213" t="s">
        <v>949</v>
      </c>
      <c r="G724" s="210"/>
      <c r="H724" s="214">
        <v>34.350000000000001</v>
      </c>
      <c r="I724" s="215"/>
      <c r="J724" s="210"/>
      <c r="K724" s="210"/>
      <c r="L724" s="216"/>
      <c r="M724" s="217"/>
      <c r="N724" s="218"/>
      <c r="O724" s="218"/>
      <c r="P724" s="218"/>
      <c r="Q724" s="218"/>
      <c r="R724" s="218"/>
      <c r="S724" s="218"/>
      <c r="T724" s="219"/>
      <c r="AT724" s="220" t="s">
        <v>141</v>
      </c>
      <c r="AU724" s="220" t="s">
        <v>80</v>
      </c>
      <c r="AV724" s="11" t="s">
        <v>80</v>
      </c>
      <c r="AW724" s="11" t="s">
        <v>143</v>
      </c>
      <c r="AX724" s="11" t="s">
        <v>74</v>
      </c>
      <c r="AY724" s="220" t="s">
        <v>132</v>
      </c>
    </row>
    <row r="725" s="11" customFormat="1">
      <c r="B725" s="209"/>
      <c r="C725" s="210"/>
      <c r="D725" s="211" t="s">
        <v>141</v>
      </c>
      <c r="E725" s="212" t="s">
        <v>1</v>
      </c>
      <c r="F725" s="213" t="s">
        <v>950</v>
      </c>
      <c r="G725" s="210"/>
      <c r="H725" s="214">
        <v>39.409999999999997</v>
      </c>
      <c r="I725" s="215"/>
      <c r="J725" s="210"/>
      <c r="K725" s="210"/>
      <c r="L725" s="216"/>
      <c r="M725" s="217"/>
      <c r="N725" s="218"/>
      <c r="O725" s="218"/>
      <c r="P725" s="218"/>
      <c r="Q725" s="218"/>
      <c r="R725" s="218"/>
      <c r="S725" s="218"/>
      <c r="T725" s="219"/>
      <c r="AT725" s="220" t="s">
        <v>141</v>
      </c>
      <c r="AU725" s="220" t="s">
        <v>80</v>
      </c>
      <c r="AV725" s="11" t="s">
        <v>80</v>
      </c>
      <c r="AW725" s="11" t="s">
        <v>143</v>
      </c>
      <c r="AX725" s="11" t="s">
        <v>74</v>
      </c>
      <c r="AY725" s="220" t="s">
        <v>132</v>
      </c>
    </row>
    <row r="726" s="12" customFormat="1">
      <c r="B726" s="221"/>
      <c r="C726" s="222"/>
      <c r="D726" s="211" t="s">
        <v>141</v>
      </c>
      <c r="E726" s="223" t="s">
        <v>1</v>
      </c>
      <c r="F726" s="224" t="s">
        <v>146</v>
      </c>
      <c r="G726" s="222"/>
      <c r="H726" s="225">
        <v>73.760000000000005</v>
      </c>
      <c r="I726" s="226"/>
      <c r="J726" s="222"/>
      <c r="K726" s="222"/>
      <c r="L726" s="227"/>
      <c r="M726" s="228"/>
      <c r="N726" s="229"/>
      <c r="O726" s="229"/>
      <c r="P726" s="229"/>
      <c r="Q726" s="229"/>
      <c r="R726" s="229"/>
      <c r="S726" s="229"/>
      <c r="T726" s="230"/>
      <c r="AT726" s="231" t="s">
        <v>141</v>
      </c>
      <c r="AU726" s="231" t="s">
        <v>80</v>
      </c>
      <c r="AV726" s="12" t="s">
        <v>138</v>
      </c>
      <c r="AW726" s="12" t="s">
        <v>143</v>
      </c>
      <c r="AX726" s="12" t="s">
        <v>21</v>
      </c>
      <c r="AY726" s="231" t="s">
        <v>132</v>
      </c>
    </row>
    <row r="727" s="1" customFormat="1" ht="16.5" customHeight="1">
      <c r="B727" s="36"/>
      <c r="C727" s="242" t="s">
        <v>951</v>
      </c>
      <c r="D727" s="242" t="s">
        <v>199</v>
      </c>
      <c r="E727" s="243" t="s">
        <v>952</v>
      </c>
      <c r="F727" s="244" t="s">
        <v>953</v>
      </c>
      <c r="G727" s="245" t="s">
        <v>137</v>
      </c>
      <c r="H727" s="246">
        <v>81.135999999999996</v>
      </c>
      <c r="I727" s="247"/>
      <c r="J727" s="246">
        <f>ROUND(I727*H727,3)</f>
        <v>0</v>
      </c>
      <c r="K727" s="244" t="s">
        <v>1</v>
      </c>
      <c r="L727" s="248"/>
      <c r="M727" s="249" t="s">
        <v>1</v>
      </c>
      <c r="N727" s="250" t="s">
        <v>48</v>
      </c>
      <c r="O727" s="77"/>
      <c r="P727" s="205">
        <f>O727*H727</f>
        <v>0</v>
      </c>
      <c r="Q727" s="205">
        <v>0.0061999999999999998</v>
      </c>
      <c r="R727" s="205">
        <f>Q727*H727</f>
        <v>0.50304319999999991</v>
      </c>
      <c r="S727" s="205">
        <v>0</v>
      </c>
      <c r="T727" s="206">
        <f>S727*H727</f>
        <v>0</v>
      </c>
      <c r="AR727" s="15" t="s">
        <v>325</v>
      </c>
      <c r="AT727" s="15" t="s">
        <v>199</v>
      </c>
      <c r="AU727" s="15" t="s">
        <v>80</v>
      </c>
      <c r="AY727" s="15" t="s">
        <v>132</v>
      </c>
      <c r="BE727" s="207">
        <f>IF(N727="základní",J727,0)</f>
        <v>0</v>
      </c>
      <c r="BF727" s="207">
        <f>IF(N727="snížená",J727,0)</f>
        <v>0</v>
      </c>
      <c r="BG727" s="207">
        <f>IF(N727="zákl. přenesená",J727,0)</f>
        <v>0</v>
      </c>
      <c r="BH727" s="207">
        <f>IF(N727="sníž. přenesená",J727,0)</f>
        <v>0</v>
      </c>
      <c r="BI727" s="207">
        <f>IF(N727="nulová",J727,0)</f>
        <v>0</v>
      </c>
      <c r="BJ727" s="15" t="s">
        <v>139</v>
      </c>
      <c r="BK727" s="208">
        <f>ROUND(I727*H727,3)</f>
        <v>0</v>
      </c>
      <c r="BL727" s="15" t="s">
        <v>217</v>
      </c>
      <c r="BM727" s="15" t="s">
        <v>954</v>
      </c>
    </row>
    <row r="728" s="1" customFormat="1" ht="16.5" customHeight="1">
      <c r="B728" s="36"/>
      <c r="C728" s="197" t="s">
        <v>955</v>
      </c>
      <c r="D728" s="197" t="s">
        <v>134</v>
      </c>
      <c r="E728" s="198" t="s">
        <v>956</v>
      </c>
      <c r="F728" s="199" t="s">
        <v>957</v>
      </c>
      <c r="G728" s="200" t="s">
        <v>189</v>
      </c>
      <c r="H728" s="201">
        <v>1.72</v>
      </c>
      <c r="I728" s="202"/>
      <c r="J728" s="201">
        <f>ROUND(I728*H728,3)</f>
        <v>0</v>
      </c>
      <c r="K728" s="199" t="s">
        <v>1</v>
      </c>
      <c r="L728" s="41"/>
      <c r="M728" s="203" t="s">
        <v>1</v>
      </c>
      <c r="N728" s="204" t="s">
        <v>48</v>
      </c>
      <c r="O728" s="77"/>
      <c r="P728" s="205">
        <f>O728*H728</f>
        <v>0</v>
      </c>
      <c r="Q728" s="205">
        <v>0</v>
      </c>
      <c r="R728" s="205">
        <f>Q728*H728</f>
        <v>0</v>
      </c>
      <c r="S728" s="205">
        <v>0</v>
      </c>
      <c r="T728" s="206">
        <f>S728*H728</f>
        <v>0</v>
      </c>
      <c r="AR728" s="15" t="s">
        <v>217</v>
      </c>
      <c r="AT728" s="15" t="s">
        <v>134</v>
      </c>
      <c r="AU728" s="15" t="s">
        <v>80</v>
      </c>
      <c r="AY728" s="15" t="s">
        <v>132</v>
      </c>
      <c r="BE728" s="207">
        <f>IF(N728="základní",J728,0)</f>
        <v>0</v>
      </c>
      <c r="BF728" s="207">
        <f>IF(N728="snížená",J728,0)</f>
        <v>0</v>
      </c>
      <c r="BG728" s="207">
        <f>IF(N728="zákl. přenesená",J728,0)</f>
        <v>0</v>
      </c>
      <c r="BH728" s="207">
        <f>IF(N728="sníž. přenesená",J728,0)</f>
        <v>0</v>
      </c>
      <c r="BI728" s="207">
        <f>IF(N728="nulová",J728,0)</f>
        <v>0</v>
      </c>
      <c r="BJ728" s="15" t="s">
        <v>139</v>
      </c>
      <c r="BK728" s="208">
        <f>ROUND(I728*H728,3)</f>
        <v>0</v>
      </c>
      <c r="BL728" s="15" t="s">
        <v>217</v>
      </c>
      <c r="BM728" s="15" t="s">
        <v>958</v>
      </c>
    </row>
    <row r="729" s="10" customFormat="1" ht="22.8" customHeight="1">
      <c r="B729" s="181"/>
      <c r="C729" s="182"/>
      <c r="D729" s="183" t="s">
        <v>73</v>
      </c>
      <c r="E729" s="195" t="s">
        <v>959</v>
      </c>
      <c r="F729" s="195" t="s">
        <v>960</v>
      </c>
      <c r="G729" s="182"/>
      <c r="H729" s="182"/>
      <c r="I729" s="185"/>
      <c r="J729" s="196">
        <f>BK729</f>
        <v>0</v>
      </c>
      <c r="K729" s="182"/>
      <c r="L729" s="187"/>
      <c r="M729" s="188"/>
      <c r="N729" s="189"/>
      <c r="O729" s="189"/>
      <c r="P729" s="190">
        <f>SUM(P730:P773)</f>
        <v>0</v>
      </c>
      <c r="Q729" s="189"/>
      <c r="R729" s="190">
        <f>SUM(R730:R773)</f>
        <v>2.2447881599999997</v>
      </c>
      <c r="S729" s="189"/>
      <c r="T729" s="191">
        <f>SUM(T730:T773)</f>
        <v>0.87676050000000005</v>
      </c>
      <c r="AR729" s="192" t="s">
        <v>80</v>
      </c>
      <c r="AT729" s="193" t="s">
        <v>73</v>
      </c>
      <c r="AU729" s="193" t="s">
        <v>21</v>
      </c>
      <c r="AY729" s="192" t="s">
        <v>132</v>
      </c>
      <c r="BK729" s="194">
        <f>SUM(BK730:BK773)</f>
        <v>0</v>
      </c>
    </row>
    <row r="730" s="1" customFormat="1" ht="16.5" customHeight="1">
      <c r="B730" s="36"/>
      <c r="C730" s="197" t="s">
        <v>961</v>
      </c>
      <c r="D730" s="197" t="s">
        <v>134</v>
      </c>
      <c r="E730" s="198" t="s">
        <v>962</v>
      </c>
      <c r="F730" s="199" t="s">
        <v>963</v>
      </c>
      <c r="G730" s="200" t="s">
        <v>137</v>
      </c>
      <c r="H730" s="201">
        <v>751.40999999999997</v>
      </c>
      <c r="I730" s="202"/>
      <c r="J730" s="201">
        <f>ROUND(I730*H730,3)</f>
        <v>0</v>
      </c>
      <c r="K730" s="199" t="s">
        <v>1</v>
      </c>
      <c r="L730" s="41"/>
      <c r="M730" s="203" t="s">
        <v>1</v>
      </c>
      <c r="N730" s="204" t="s">
        <v>48</v>
      </c>
      <c r="O730" s="77"/>
      <c r="P730" s="205">
        <f>O730*H730</f>
        <v>0</v>
      </c>
      <c r="Q730" s="205">
        <v>0</v>
      </c>
      <c r="R730" s="205">
        <f>Q730*H730</f>
        <v>0</v>
      </c>
      <c r="S730" s="205">
        <v>0</v>
      </c>
      <c r="T730" s="206">
        <f>S730*H730</f>
        <v>0</v>
      </c>
      <c r="AR730" s="15" t="s">
        <v>217</v>
      </c>
      <c r="AT730" s="15" t="s">
        <v>134</v>
      </c>
      <c r="AU730" s="15" t="s">
        <v>80</v>
      </c>
      <c r="AY730" s="15" t="s">
        <v>132</v>
      </c>
      <c r="BE730" s="207">
        <f>IF(N730="základní",J730,0)</f>
        <v>0</v>
      </c>
      <c r="BF730" s="207">
        <f>IF(N730="snížená",J730,0)</f>
        <v>0</v>
      </c>
      <c r="BG730" s="207">
        <f>IF(N730="zákl. přenesená",J730,0)</f>
        <v>0</v>
      </c>
      <c r="BH730" s="207">
        <f>IF(N730="sníž. přenesená",J730,0)</f>
        <v>0</v>
      </c>
      <c r="BI730" s="207">
        <f>IF(N730="nulová",J730,0)</f>
        <v>0</v>
      </c>
      <c r="BJ730" s="15" t="s">
        <v>139</v>
      </c>
      <c r="BK730" s="208">
        <f>ROUND(I730*H730,3)</f>
        <v>0</v>
      </c>
      <c r="BL730" s="15" t="s">
        <v>217</v>
      </c>
      <c r="BM730" s="15" t="s">
        <v>964</v>
      </c>
    </row>
    <row r="731" s="11" customFormat="1">
      <c r="B731" s="209"/>
      <c r="C731" s="210"/>
      <c r="D731" s="211" t="s">
        <v>141</v>
      </c>
      <c r="E731" s="212" t="s">
        <v>1</v>
      </c>
      <c r="F731" s="213" t="s">
        <v>965</v>
      </c>
      <c r="G731" s="210"/>
      <c r="H731" s="214">
        <v>751.40999999999997</v>
      </c>
      <c r="I731" s="215"/>
      <c r="J731" s="210"/>
      <c r="K731" s="210"/>
      <c r="L731" s="216"/>
      <c r="M731" s="217"/>
      <c r="N731" s="218"/>
      <c r="O731" s="218"/>
      <c r="P731" s="218"/>
      <c r="Q731" s="218"/>
      <c r="R731" s="218"/>
      <c r="S731" s="218"/>
      <c r="T731" s="219"/>
      <c r="AT731" s="220" t="s">
        <v>141</v>
      </c>
      <c r="AU731" s="220" t="s">
        <v>80</v>
      </c>
      <c r="AV731" s="11" t="s">
        <v>80</v>
      </c>
      <c r="AW731" s="11" t="s">
        <v>143</v>
      </c>
      <c r="AX731" s="11" t="s">
        <v>74</v>
      </c>
      <c r="AY731" s="220" t="s">
        <v>132</v>
      </c>
    </row>
    <row r="732" s="12" customFormat="1">
      <c r="B732" s="221"/>
      <c r="C732" s="222"/>
      <c r="D732" s="211" t="s">
        <v>141</v>
      </c>
      <c r="E732" s="223" t="s">
        <v>1</v>
      </c>
      <c r="F732" s="224" t="s">
        <v>146</v>
      </c>
      <c r="G732" s="222"/>
      <c r="H732" s="225">
        <v>751.40999999999997</v>
      </c>
      <c r="I732" s="226"/>
      <c r="J732" s="222"/>
      <c r="K732" s="222"/>
      <c r="L732" s="227"/>
      <c r="M732" s="228"/>
      <c r="N732" s="229"/>
      <c r="O732" s="229"/>
      <c r="P732" s="229"/>
      <c r="Q732" s="229"/>
      <c r="R732" s="229"/>
      <c r="S732" s="229"/>
      <c r="T732" s="230"/>
      <c r="AT732" s="231" t="s">
        <v>141</v>
      </c>
      <c r="AU732" s="231" t="s">
        <v>80</v>
      </c>
      <c r="AV732" s="12" t="s">
        <v>138</v>
      </c>
      <c r="AW732" s="12" t="s">
        <v>143</v>
      </c>
      <c r="AX732" s="12" t="s">
        <v>21</v>
      </c>
      <c r="AY732" s="231" t="s">
        <v>132</v>
      </c>
    </row>
    <row r="733" s="1" customFormat="1" ht="16.5" customHeight="1">
      <c r="B733" s="36"/>
      <c r="C733" s="242" t="s">
        <v>966</v>
      </c>
      <c r="D733" s="242" t="s">
        <v>199</v>
      </c>
      <c r="E733" s="243" t="s">
        <v>967</v>
      </c>
      <c r="F733" s="244" t="s">
        <v>968</v>
      </c>
      <c r="G733" s="245" t="s">
        <v>137</v>
      </c>
      <c r="H733" s="246">
        <v>766.43799999999999</v>
      </c>
      <c r="I733" s="247"/>
      <c r="J733" s="246">
        <f>ROUND(I733*H733,3)</f>
        <v>0</v>
      </c>
      <c r="K733" s="244" t="s">
        <v>1</v>
      </c>
      <c r="L733" s="248"/>
      <c r="M733" s="249" t="s">
        <v>1</v>
      </c>
      <c r="N733" s="250" t="s">
        <v>48</v>
      </c>
      <c r="O733" s="77"/>
      <c r="P733" s="205">
        <f>O733*H733</f>
        <v>0</v>
      </c>
      <c r="Q733" s="205">
        <v>0.0014499999999999999</v>
      </c>
      <c r="R733" s="205">
        <f>Q733*H733</f>
        <v>1.1113350999999998</v>
      </c>
      <c r="S733" s="205">
        <v>0</v>
      </c>
      <c r="T733" s="206">
        <f>S733*H733</f>
        <v>0</v>
      </c>
      <c r="AR733" s="15" t="s">
        <v>325</v>
      </c>
      <c r="AT733" s="15" t="s">
        <v>199</v>
      </c>
      <c r="AU733" s="15" t="s">
        <v>80</v>
      </c>
      <c r="AY733" s="15" t="s">
        <v>132</v>
      </c>
      <c r="BE733" s="207">
        <f>IF(N733="základní",J733,0)</f>
        <v>0</v>
      </c>
      <c r="BF733" s="207">
        <f>IF(N733="snížená",J733,0)</f>
        <v>0</v>
      </c>
      <c r="BG733" s="207">
        <f>IF(N733="zákl. přenesená",J733,0)</f>
        <v>0</v>
      </c>
      <c r="BH733" s="207">
        <f>IF(N733="sníž. přenesená",J733,0)</f>
        <v>0</v>
      </c>
      <c r="BI733" s="207">
        <f>IF(N733="nulová",J733,0)</f>
        <v>0</v>
      </c>
      <c r="BJ733" s="15" t="s">
        <v>139</v>
      </c>
      <c r="BK733" s="208">
        <f>ROUND(I733*H733,3)</f>
        <v>0</v>
      </c>
      <c r="BL733" s="15" t="s">
        <v>217</v>
      </c>
      <c r="BM733" s="15" t="s">
        <v>969</v>
      </c>
    </row>
    <row r="734" s="1" customFormat="1" ht="16.5" customHeight="1">
      <c r="B734" s="36"/>
      <c r="C734" s="197" t="s">
        <v>970</v>
      </c>
      <c r="D734" s="197" t="s">
        <v>134</v>
      </c>
      <c r="E734" s="198" t="s">
        <v>971</v>
      </c>
      <c r="F734" s="199" t="s">
        <v>972</v>
      </c>
      <c r="G734" s="200" t="s">
        <v>137</v>
      </c>
      <c r="H734" s="201">
        <v>142.155</v>
      </c>
      <c r="I734" s="202"/>
      <c r="J734" s="201">
        <f>ROUND(I734*H734,3)</f>
        <v>0</v>
      </c>
      <c r="K734" s="199" t="s">
        <v>1</v>
      </c>
      <c r="L734" s="41"/>
      <c r="M734" s="203" t="s">
        <v>1</v>
      </c>
      <c r="N734" s="204" t="s">
        <v>48</v>
      </c>
      <c r="O734" s="77"/>
      <c r="P734" s="205">
        <f>O734*H734</f>
        <v>0</v>
      </c>
      <c r="Q734" s="205">
        <v>0.0030000000000000001</v>
      </c>
      <c r="R734" s="205">
        <f>Q734*H734</f>
        <v>0.42646500000000004</v>
      </c>
      <c r="S734" s="205">
        <v>0</v>
      </c>
      <c r="T734" s="206">
        <f>S734*H734</f>
        <v>0</v>
      </c>
      <c r="AR734" s="15" t="s">
        <v>217</v>
      </c>
      <c r="AT734" s="15" t="s">
        <v>134</v>
      </c>
      <c r="AU734" s="15" t="s">
        <v>80</v>
      </c>
      <c r="AY734" s="15" t="s">
        <v>132</v>
      </c>
      <c r="BE734" s="207">
        <f>IF(N734="základní",J734,0)</f>
        <v>0</v>
      </c>
      <c r="BF734" s="207">
        <f>IF(N734="snížená",J734,0)</f>
        <v>0</v>
      </c>
      <c r="BG734" s="207">
        <f>IF(N734="zákl. přenesená",J734,0)</f>
        <v>0</v>
      </c>
      <c r="BH734" s="207">
        <f>IF(N734="sníž. přenesená",J734,0)</f>
        <v>0</v>
      </c>
      <c r="BI734" s="207">
        <f>IF(N734="nulová",J734,0)</f>
        <v>0</v>
      </c>
      <c r="BJ734" s="15" t="s">
        <v>139</v>
      </c>
      <c r="BK734" s="208">
        <f>ROUND(I734*H734,3)</f>
        <v>0</v>
      </c>
      <c r="BL734" s="15" t="s">
        <v>217</v>
      </c>
      <c r="BM734" s="15" t="s">
        <v>973</v>
      </c>
    </row>
    <row r="735" s="13" customFormat="1">
      <c r="B735" s="232"/>
      <c r="C735" s="233"/>
      <c r="D735" s="211" t="s">
        <v>141</v>
      </c>
      <c r="E735" s="234" t="s">
        <v>1</v>
      </c>
      <c r="F735" s="235" t="s">
        <v>974</v>
      </c>
      <c r="G735" s="233"/>
      <c r="H735" s="234" t="s">
        <v>1</v>
      </c>
      <c r="I735" s="236"/>
      <c r="J735" s="233"/>
      <c r="K735" s="233"/>
      <c r="L735" s="237"/>
      <c r="M735" s="238"/>
      <c r="N735" s="239"/>
      <c r="O735" s="239"/>
      <c r="P735" s="239"/>
      <c r="Q735" s="239"/>
      <c r="R735" s="239"/>
      <c r="S735" s="239"/>
      <c r="T735" s="240"/>
      <c r="AT735" s="241" t="s">
        <v>141</v>
      </c>
      <c r="AU735" s="241" t="s">
        <v>80</v>
      </c>
      <c r="AV735" s="13" t="s">
        <v>21</v>
      </c>
      <c r="AW735" s="13" t="s">
        <v>143</v>
      </c>
      <c r="AX735" s="13" t="s">
        <v>74</v>
      </c>
      <c r="AY735" s="241" t="s">
        <v>132</v>
      </c>
    </row>
    <row r="736" s="11" customFormat="1">
      <c r="B736" s="209"/>
      <c r="C736" s="210"/>
      <c r="D736" s="211" t="s">
        <v>141</v>
      </c>
      <c r="E736" s="212" t="s">
        <v>1</v>
      </c>
      <c r="F736" s="213" t="s">
        <v>719</v>
      </c>
      <c r="G736" s="210"/>
      <c r="H736" s="214">
        <v>39.468000000000004</v>
      </c>
      <c r="I736" s="215"/>
      <c r="J736" s="210"/>
      <c r="K736" s="210"/>
      <c r="L736" s="216"/>
      <c r="M736" s="217"/>
      <c r="N736" s="218"/>
      <c r="O736" s="218"/>
      <c r="P736" s="218"/>
      <c r="Q736" s="218"/>
      <c r="R736" s="218"/>
      <c r="S736" s="218"/>
      <c r="T736" s="219"/>
      <c r="AT736" s="220" t="s">
        <v>141</v>
      </c>
      <c r="AU736" s="220" t="s">
        <v>80</v>
      </c>
      <c r="AV736" s="11" t="s">
        <v>80</v>
      </c>
      <c r="AW736" s="11" t="s">
        <v>143</v>
      </c>
      <c r="AX736" s="11" t="s">
        <v>74</v>
      </c>
      <c r="AY736" s="220" t="s">
        <v>132</v>
      </c>
    </row>
    <row r="737" s="11" customFormat="1">
      <c r="B737" s="209"/>
      <c r="C737" s="210"/>
      <c r="D737" s="211" t="s">
        <v>141</v>
      </c>
      <c r="E737" s="212" t="s">
        <v>1</v>
      </c>
      <c r="F737" s="213" t="s">
        <v>720</v>
      </c>
      <c r="G737" s="210"/>
      <c r="H737" s="214">
        <v>40.595999999999997</v>
      </c>
      <c r="I737" s="215"/>
      <c r="J737" s="210"/>
      <c r="K737" s="210"/>
      <c r="L737" s="216"/>
      <c r="M737" s="217"/>
      <c r="N737" s="218"/>
      <c r="O737" s="218"/>
      <c r="P737" s="218"/>
      <c r="Q737" s="218"/>
      <c r="R737" s="218"/>
      <c r="S737" s="218"/>
      <c r="T737" s="219"/>
      <c r="AT737" s="220" t="s">
        <v>141</v>
      </c>
      <c r="AU737" s="220" t="s">
        <v>80</v>
      </c>
      <c r="AV737" s="11" t="s">
        <v>80</v>
      </c>
      <c r="AW737" s="11" t="s">
        <v>143</v>
      </c>
      <c r="AX737" s="11" t="s">
        <v>74</v>
      </c>
      <c r="AY737" s="220" t="s">
        <v>132</v>
      </c>
    </row>
    <row r="738" s="11" customFormat="1">
      <c r="B738" s="209"/>
      <c r="C738" s="210"/>
      <c r="D738" s="211" t="s">
        <v>141</v>
      </c>
      <c r="E738" s="212" t="s">
        <v>1</v>
      </c>
      <c r="F738" s="213" t="s">
        <v>721</v>
      </c>
      <c r="G738" s="210"/>
      <c r="H738" s="214">
        <v>5.8499999999999996</v>
      </c>
      <c r="I738" s="215"/>
      <c r="J738" s="210"/>
      <c r="K738" s="210"/>
      <c r="L738" s="216"/>
      <c r="M738" s="217"/>
      <c r="N738" s="218"/>
      <c r="O738" s="218"/>
      <c r="P738" s="218"/>
      <c r="Q738" s="218"/>
      <c r="R738" s="218"/>
      <c r="S738" s="218"/>
      <c r="T738" s="219"/>
      <c r="AT738" s="220" t="s">
        <v>141</v>
      </c>
      <c r="AU738" s="220" t="s">
        <v>80</v>
      </c>
      <c r="AV738" s="11" t="s">
        <v>80</v>
      </c>
      <c r="AW738" s="11" t="s">
        <v>143</v>
      </c>
      <c r="AX738" s="11" t="s">
        <v>74</v>
      </c>
      <c r="AY738" s="220" t="s">
        <v>132</v>
      </c>
    </row>
    <row r="739" s="11" customFormat="1">
      <c r="B739" s="209"/>
      <c r="C739" s="210"/>
      <c r="D739" s="211" t="s">
        <v>141</v>
      </c>
      <c r="E739" s="212" t="s">
        <v>1</v>
      </c>
      <c r="F739" s="213" t="s">
        <v>722</v>
      </c>
      <c r="G739" s="210"/>
      <c r="H739" s="214">
        <v>6.1500000000000004</v>
      </c>
      <c r="I739" s="215"/>
      <c r="J739" s="210"/>
      <c r="K739" s="210"/>
      <c r="L739" s="216"/>
      <c r="M739" s="217"/>
      <c r="N739" s="218"/>
      <c r="O739" s="218"/>
      <c r="P739" s="218"/>
      <c r="Q739" s="218"/>
      <c r="R739" s="218"/>
      <c r="S739" s="218"/>
      <c r="T739" s="219"/>
      <c r="AT739" s="220" t="s">
        <v>141</v>
      </c>
      <c r="AU739" s="220" t="s">
        <v>80</v>
      </c>
      <c r="AV739" s="11" t="s">
        <v>80</v>
      </c>
      <c r="AW739" s="11" t="s">
        <v>143</v>
      </c>
      <c r="AX739" s="11" t="s">
        <v>74</v>
      </c>
      <c r="AY739" s="220" t="s">
        <v>132</v>
      </c>
    </row>
    <row r="740" s="13" customFormat="1">
      <c r="B740" s="232"/>
      <c r="C740" s="233"/>
      <c r="D740" s="211" t="s">
        <v>141</v>
      </c>
      <c r="E740" s="234" t="s">
        <v>1</v>
      </c>
      <c r="F740" s="235" t="s">
        <v>975</v>
      </c>
      <c r="G740" s="233"/>
      <c r="H740" s="234" t="s">
        <v>1</v>
      </c>
      <c r="I740" s="236"/>
      <c r="J740" s="233"/>
      <c r="K740" s="233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141</v>
      </c>
      <c r="AU740" s="241" t="s">
        <v>80</v>
      </c>
      <c r="AV740" s="13" t="s">
        <v>21</v>
      </c>
      <c r="AW740" s="13" t="s">
        <v>143</v>
      </c>
      <c r="AX740" s="13" t="s">
        <v>74</v>
      </c>
      <c r="AY740" s="241" t="s">
        <v>132</v>
      </c>
    </row>
    <row r="741" s="11" customFormat="1">
      <c r="B741" s="209"/>
      <c r="C741" s="210"/>
      <c r="D741" s="211" t="s">
        <v>141</v>
      </c>
      <c r="E741" s="212" t="s">
        <v>1</v>
      </c>
      <c r="F741" s="213" t="s">
        <v>303</v>
      </c>
      <c r="G741" s="210"/>
      <c r="H741" s="214">
        <v>10.800000000000001</v>
      </c>
      <c r="I741" s="215"/>
      <c r="J741" s="210"/>
      <c r="K741" s="210"/>
      <c r="L741" s="216"/>
      <c r="M741" s="217"/>
      <c r="N741" s="218"/>
      <c r="O741" s="218"/>
      <c r="P741" s="218"/>
      <c r="Q741" s="218"/>
      <c r="R741" s="218"/>
      <c r="S741" s="218"/>
      <c r="T741" s="219"/>
      <c r="AT741" s="220" t="s">
        <v>141</v>
      </c>
      <c r="AU741" s="220" t="s">
        <v>80</v>
      </c>
      <c r="AV741" s="11" t="s">
        <v>80</v>
      </c>
      <c r="AW741" s="11" t="s">
        <v>143</v>
      </c>
      <c r="AX741" s="11" t="s">
        <v>74</v>
      </c>
      <c r="AY741" s="220" t="s">
        <v>132</v>
      </c>
    </row>
    <row r="742" s="11" customFormat="1">
      <c r="B742" s="209"/>
      <c r="C742" s="210"/>
      <c r="D742" s="211" t="s">
        <v>141</v>
      </c>
      <c r="E742" s="212" t="s">
        <v>1</v>
      </c>
      <c r="F742" s="213" t="s">
        <v>304</v>
      </c>
      <c r="G742" s="210"/>
      <c r="H742" s="214">
        <v>0.37091249999999998</v>
      </c>
      <c r="I742" s="215"/>
      <c r="J742" s="210"/>
      <c r="K742" s="210"/>
      <c r="L742" s="216"/>
      <c r="M742" s="217"/>
      <c r="N742" s="218"/>
      <c r="O742" s="218"/>
      <c r="P742" s="218"/>
      <c r="Q742" s="218"/>
      <c r="R742" s="218"/>
      <c r="S742" s="218"/>
      <c r="T742" s="219"/>
      <c r="AT742" s="220" t="s">
        <v>141</v>
      </c>
      <c r="AU742" s="220" t="s">
        <v>80</v>
      </c>
      <c r="AV742" s="11" t="s">
        <v>80</v>
      </c>
      <c r="AW742" s="11" t="s">
        <v>143</v>
      </c>
      <c r="AX742" s="11" t="s">
        <v>74</v>
      </c>
      <c r="AY742" s="220" t="s">
        <v>132</v>
      </c>
    </row>
    <row r="743" s="11" customFormat="1">
      <c r="B743" s="209"/>
      <c r="C743" s="210"/>
      <c r="D743" s="211" t="s">
        <v>141</v>
      </c>
      <c r="E743" s="212" t="s">
        <v>1</v>
      </c>
      <c r="F743" s="213" t="s">
        <v>305</v>
      </c>
      <c r="G743" s="210"/>
      <c r="H743" s="214">
        <v>1.2</v>
      </c>
      <c r="I743" s="215"/>
      <c r="J743" s="210"/>
      <c r="K743" s="210"/>
      <c r="L743" s="216"/>
      <c r="M743" s="217"/>
      <c r="N743" s="218"/>
      <c r="O743" s="218"/>
      <c r="P743" s="218"/>
      <c r="Q743" s="218"/>
      <c r="R743" s="218"/>
      <c r="S743" s="218"/>
      <c r="T743" s="219"/>
      <c r="AT743" s="220" t="s">
        <v>141</v>
      </c>
      <c r="AU743" s="220" t="s">
        <v>80</v>
      </c>
      <c r="AV743" s="11" t="s">
        <v>80</v>
      </c>
      <c r="AW743" s="11" t="s">
        <v>143</v>
      </c>
      <c r="AX743" s="11" t="s">
        <v>74</v>
      </c>
      <c r="AY743" s="220" t="s">
        <v>132</v>
      </c>
    </row>
    <row r="744" s="11" customFormat="1">
      <c r="B744" s="209"/>
      <c r="C744" s="210"/>
      <c r="D744" s="211" t="s">
        <v>141</v>
      </c>
      <c r="E744" s="212" t="s">
        <v>1</v>
      </c>
      <c r="F744" s="213" t="s">
        <v>306</v>
      </c>
      <c r="G744" s="210"/>
      <c r="H744" s="214">
        <v>12.800000000000001</v>
      </c>
      <c r="I744" s="215"/>
      <c r="J744" s="210"/>
      <c r="K744" s="210"/>
      <c r="L744" s="216"/>
      <c r="M744" s="217"/>
      <c r="N744" s="218"/>
      <c r="O744" s="218"/>
      <c r="P744" s="218"/>
      <c r="Q744" s="218"/>
      <c r="R744" s="218"/>
      <c r="S744" s="218"/>
      <c r="T744" s="219"/>
      <c r="AT744" s="220" t="s">
        <v>141</v>
      </c>
      <c r="AU744" s="220" t="s">
        <v>80</v>
      </c>
      <c r="AV744" s="11" t="s">
        <v>80</v>
      </c>
      <c r="AW744" s="11" t="s">
        <v>143</v>
      </c>
      <c r="AX744" s="11" t="s">
        <v>74</v>
      </c>
      <c r="AY744" s="220" t="s">
        <v>132</v>
      </c>
    </row>
    <row r="745" s="11" customFormat="1">
      <c r="B745" s="209"/>
      <c r="C745" s="210"/>
      <c r="D745" s="211" t="s">
        <v>141</v>
      </c>
      <c r="E745" s="212" t="s">
        <v>1</v>
      </c>
      <c r="F745" s="213" t="s">
        <v>307</v>
      </c>
      <c r="G745" s="210"/>
      <c r="H745" s="214">
        <v>12.800000000000001</v>
      </c>
      <c r="I745" s="215"/>
      <c r="J745" s="210"/>
      <c r="K745" s="210"/>
      <c r="L745" s="216"/>
      <c r="M745" s="217"/>
      <c r="N745" s="218"/>
      <c r="O745" s="218"/>
      <c r="P745" s="218"/>
      <c r="Q745" s="218"/>
      <c r="R745" s="218"/>
      <c r="S745" s="218"/>
      <c r="T745" s="219"/>
      <c r="AT745" s="220" t="s">
        <v>141</v>
      </c>
      <c r="AU745" s="220" t="s">
        <v>80</v>
      </c>
      <c r="AV745" s="11" t="s">
        <v>80</v>
      </c>
      <c r="AW745" s="11" t="s">
        <v>143</v>
      </c>
      <c r="AX745" s="11" t="s">
        <v>74</v>
      </c>
      <c r="AY745" s="220" t="s">
        <v>132</v>
      </c>
    </row>
    <row r="746" s="11" customFormat="1">
      <c r="B746" s="209"/>
      <c r="C746" s="210"/>
      <c r="D746" s="211" t="s">
        <v>141</v>
      </c>
      <c r="E746" s="212" t="s">
        <v>1</v>
      </c>
      <c r="F746" s="213" t="s">
        <v>308</v>
      </c>
      <c r="G746" s="210"/>
      <c r="H746" s="214">
        <v>12.119999999999999</v>
      </c>
      <c r="I746" s="215"/>
      <c r="J746" s="210"/>
      <c r="K746" s="210"/>
      <c r="L746" s="216"/>
      <c r="M746" s="217"/>
      <c r="N746" s="218"/>
      <c r="O746" s="218"/>
      <c r="P746" s="218"/>
      <c r="Q746" s="218"/>
      <c r="R746" s="218"/>
      <c r="S746" s="218"/>
      <c r="T746" s="219"/>
      <c r="AT746" s="220" t="s">
        <v>141</v>
      </c>
      <c r="AU746" s="220" t="s">
        <v>80</v>
      </c>
      <c r="AV746" s="11" t="s">
        <v>80</v>
      </c>
      <c r="AW746" s="11" t="s">
        <v>143</v>
      </c>
      <c r="AX746" s="11" t="s">
        <v>74</v>
      </c>
      <c r="AY746" s="220" t="s">
        <v>132</v>
      </c>
    </row>
    <row r="747" s="12" customFormat="1">
      <c r="B747" s="221"/>
      <c r="C747" s="222"/>
      <c r="D747" s="211" t="s">
        <v>141</v>
      </c>
      <c r="E747" s="223" t="s">
        <v>1</v>
      </c>
      <c r="F747" s="224" t="s">
        <v>146</v>
      </c>
      <c r="G747" s="222"/>
      <c r="H747" s="225">
        <v>142.1549125</v>
      </c>
      <c r="I747" s="226"/>
      <c r="J747" s="222"/>
      <c r="K747" s="222"/>
      <c r="L747" s="227"/>
      <c r="M747" s="228"/>
      <c r="N747" s="229"/>
      <c r="O747" s="229"/>
      <c r="P747" s="229"/>
      <c r="Q747" s="229"/>
      <c r="R747" s="229"/>
      <c r="S747" s="229"/>
      <c r="T747" s="230"/>
      <c r="AT747" s="231" t="s">
        <v>141</v>
      </c>
      <c r="AU747" s="231" t="s">
        <v>80</v>
      </c>
      <c r="AV747" s="12" t="s">
        <v>138</v>
      </c>
      <c r="AW747" s="12" t="s">
        <v>143</v>
      </c>
      <c r="AX747" s="12" t="s">
        <v>21</v>
      </c>
      <c r="AY747" s="231" t="s">
        <v>132</v>
      </c>
    </row>
    <row r="748" s="1" customFormat="1" ht="16.5" customHeight="1">
      <c r="B748" s="36"/>
      <c r="C748" s="242" t="s">
        <v>976</v>
      </c>
      <c r="D748" s="242" t="s">
        <v>199</v>
      </c>
      <c r="E748" s="243" t="s">
        <v>430</v>
      </c>
      <c r="F748" s="244" t="s">
        <v>431</v>
      </c>
      <c r="G748" s="245" t="s">
        <v>137</v>
      </c>
      <c r="H748" s="246">
        <v>93.905000000000001</v>
      </c>
      <c r="I748" s="247"/>
      <c r="J748" s="246">
        <f>ROUND(I748*H748,3)</f>
        <v>0</v>
      </c>
      <c r="K748" s="244" t="s">
        <v>1</v>
      </c>
      <c r="L748" s="248"/>
      <c r="M748" s="249" t="s">
        <v>1</v>
      </c>
      <c r="N748" s="250" t="s">
        <v>48</v>
      </c>
      <c r="O748" s="77"/>
      <c r="P748" s="205">
        <f>O748*H748</f>
        <v>0</v>
      </c>
      <c r="Q748" s="205">
        <v>0.0035999999999999999</v>
      </c>
      <c r="R748" s="205">
        <f>Q748*H748</f>
        <v>0.33805799999999997</v>
      </c>
      <c r="S748" s="205">
        <v>0</v>
      </c>
      <c r="T748" s="206">
        <f>S748*H748</f>
        <v>0</v>
      </c>
      <c r="AR748" s="15" t="s">
        <v>325</v>
      </c>
      <c r="AT748" s="15" t="s">
        <v>199</v>
      </c>
      <c r="AU748" s="15" t="s">
        <v>80</v>
      </c>
      <c r="AY748" s="15" t="s">
        <v>132</v>
      </c>
      <c r="BE748" s="207">
        <f>IF(N748="základní",J748,0)</f>
        <v>0</v>
      </c>
      <c r="BF748" s="207">
        <f>IF(N748="snížená",J748,0)</f>
        <v>0</v>
      </c>
      <c r="BG748" s="207">
        <f>IF(N748="zákl. přenesená",J748,0)</f>
        <v>0</v>
      </c>
      <c r="BH748" s="207">
        <f>IF(N748="sníž. přenesená",J748,0)</f>
        <v>0</v>
      </c>
      <c r="BI748" s="207">
        <f>IF(N748="nulová",J748,0)</f>
        <v>0</v>
      </c>
      <c r="BJ748" s="15" t="s">
        <v>139</v>
      </c>
      <c r="BK748" s="208">
        <f>ROUND(I748*H748,3)</f>
        <v>0</v>
      </c>
      <c r="BL748" s="15" t="s">
        <v>217</v>
      </c>
      <c r="BM748" s="15" t="s">
        <v>977</v>
      </c>
    </row>
    <row r="749" s="1" customFormat="1" ht="16.5" customHeight="1">
      <c r="B749" s="36"/>
      <c r="C749" s="242" t="s">
        <v>978</v>
      </c>
      <c r="D749" s="242" t="s">
        <v>199</v>
      </c>
      <c r="E749" s="243" t="s">
        <v>979</v>
      </c>
      <c r="F749" s="244" t="s">
        <v>980</v>
      </c>
      <c r="G749" s="245" t="s">
        <v>137</v>
      </c>
      <c r="H749" s="246">
        <v>51.093000000000004</v>
      </c>
      <c r="I749" s="247"/>
      <c r="J749" s="246">
        <f>ROUND(I749*H749,3)</f>
        <v>0</v>
      </c>
      <c r="K749" s="244" t="s">
        <v>1</v>
      </c>
      <c r="L749" s="248"/>
      <c r="M749" s="249" t="s">
        <v>1</v>
      </c>
      <c r="N749" s="250" t="s">
        <v>48</v>
      </c>
      <c r="O749" s="77"/>
      <c r="P749" s="205">
        <f>O749*H749</f>
        <v>0</v>
      </c>
      <c r="Q749" s="205">
        <v>0.0015</v>
      </c>
      <c r="R749" s="205">
        <f>Q749*H749</f>
        <v>0.076639500000000013</v>
      </c>
      <c r="S749" s="205">
        <v>0</v>
      </c>
      <c r="T749" s="206">
        <f>S749*H749</f>
        <v>0</v>
      </c>
      <c r="AR749" s="15" t="s">
        <v>325</v>
      </c>
      <c r="AT749" s="15" t="s">
        <v>199</v>
      </c>
      <c r="AU749" s="15" t="s">
        <v>80</v>
      </c>
      <c r="AY749" s="15" t="s">
        <v>132</v>
      </c>
      <c r="BE749" s="207">
        <f>IF(N749="základní",J749,0)</f>
        <v>0</v>
      </c>
      <c r="BF749" s="207">
        <f>IF(N749="snížená",J749,0)</f>
        <v>0</v>
      </c>
      <c r="BG749" s="207">
        <f>IF(N749="zákl. přenesená",J749,0)</f>
        <v>0</v>
      </c>
      <c r="BH749" s="207">
        <f>IF(N749="sníž. přenesená",J749,0)</f>
        <v>0</v>
      </c>
      <c r="BI749" s="207">
        <f>IF(N749="nulová",J749,0)</f>
        <v>0</v>
      </c>
      <c r="BJ749" s="15" t="s">
        <v>139</v>
      </c>
      <c r="BK749" s="208">
        <f>ROUND(I749*H749,3)</f>
        <v>0</v>
      </c>
      <c r="BL749" s="15" t="s">
        <v>217</v>
      </c>
      <c r="BM749" s="15" t="s">
        <v>981</v>
      </c>
    </row>
    <row r="750" s="1" customFormat="1" ht="16.5" customHeight="1">
      <c r="B750" s="36"/>
      <c r="C750" s="197" t="s">
        <v>982</v>
      </c>
      <c r="D750" s="197" t="s">
        <v>134</v>
      </c>
      <c r="E750" s="198" t="s">
        <v>983</v>
      </c>
      <c r="F750" s="199" t="s">
        <v>984</v>
      </c>
      <c r="G750" s="200" t="s">
        <v>137</v>
      </c>
      <c r="H750" s="201">
        <v>11.789999999999999</v>
      </c>
      <c r="I750" s="202"/>
      <c r="J750" s="201">
        <f>ROUND(I750*H750,3)</f>
        <v>0</v>
      </c>
      <c r="K750" s="199" t="s">
        <v>1</v>
      </c>
      <c r="L750" s="41"/>
      <c r="M750" s="203" t="s">
        <v>1</v>
      </c>
      <c r="N750" s="204" t="s">
        <v>48</v>
      </c>
      <c r="O750" s="77"/>
      <c r="P750" s="205">
        <f>O750*H750</f>
        <v>0</v>
      </c>
      <c r="Q750" s="205">
        <v>0</v>
      </c>
      <c r="R750" s="205">
        <f>Q750*H750</f>
        <v>0</v>
      </c>
      <c r="S750" s="205">
        <v>0</v>
      </c>
      <c r="T750" s="206">
        <f>S750*H750</f>
        <v>0</v>
      </c>
      <c r="AR750" s="15" t="s">
        <v>217</v>
      </c>
      <c r="AT750" s="15" t="s">
        <v>134</v>
      </c>
      <c r="AU750" s="15" t="s">
        <v>80</v>
      </c>
      <c r="AY750" s="15" t="s">
        <v>132</v>
      </c>
      <c r="BE750" s="207">
        <f>IF(N750="základní",J750,0)</f>
        <v>0</v>
      </c>
      <c r="BF750" s="207">
        <f>IF(N750="snížená",J750,0)</f>
        <v>0</v>
      </c>
      <c r="BG750" s="207">
        <f>IF(N750="zákl. přenesená",J750,0)</f>
        <v>0</v>
      </c>
      <c r="BH750" s="207">
        <f>IF(N750="sníž. přenesená",J750,0)</f>
        <v>0</v>
      </c>
      <c r="BI750" s="207">
        <f>IF(N750="nulová",J750,0)</f>
        <v>0</v>
      </c>
      <c r="BJ750" s="15" t="s">
        <v>139</v>
      </c>
      <c r="BK750" s="208">
        <f>ROUND(I750*H750,3)</f>
        <v>0</v>
      </c>
      <c r="BL750" s="15" t="s">
        <v>217</v>
      </c>
      <c r="BM750" s="15" t="s">
        <v>985</v>
      </c>
    </row>
    <row r="751" s="11" customFormat="1">
      <c r="B751" s="209"/>
      <c r="C751" s="210"/>
      <c r="D751" s="211" t="s">
        <v>141</v>
      </c>
      <c r="E751" s="212" t="s">
        <v>1</v>
      </c>
      <c r="F751" s="213" t="s">
        <v>986</v>
      </c>
      <c r="G751" s="210"/>
      <c r="H751" s="214">
        <v>9.3599999999999994</v>
      </c>
      <c r="I751" s="215"/>
      <c r="J751" s="210"/>
      <c r="K751" s="210"/>
      <c r="L751" s="216"/>
      <c r="M751" s="217"/>
      <c r="N751" s="218"/>
      <c r="O751" s="218"/>
      <c r="P751" s="218"/>
      <c r="Q751" s="218"/>
      <c r="R751" s="218"/>
      <c r="S751" s="218"/>
      <c r="T751" s="219"/>
      <c r="AT751" s="220" t="s">
        <v>141</v>
      </c>
      <c r="AU751" s="220" t="s">
        <v>80</v>
      </c>
      <c r="AV751" s="11" t="s">
        <v>80</v>
      </c>
      <c r="AW751" s="11" t="s">
        <v>143</v>
      </c>
      <c r="AX751" s="11" t="s">
        <v>74</v>
      </c>
      <c r="AY751" s="220" t="s">
        <v>132</v>
      </c>
    </row>
    <row r="752" s="11" customFormat="1">
      <c r="B752" s="209"/>
      <c r="C752" s="210"/>
      <c r="D752" s="211" t="s">
        <v>141</v>
      </c>
      <c r="E752" s="212" t="s">
        <v>1</v>
      </c>
      <c r="F752" s="213" t="s">
        <v>987</v>
      </c>
      <c r="G752" s="210"/>
      <c r="H752" s="214">
        <v>2.4300000000000002</v>
      </c>
      <c r="I752" s="215"/>
      <c r="J752" s="210"/>
      <c r="K752" s="210"/>
      <c r="L752" s="216"/>
      <c r="M752" s="217"/>
      <c r="N752" s="218"/>
      <c r="O752" s="218"/>
      <c r="P752" s="218"/>
      <c r="Q752" s="218"/>
      <c r="R752" s="218"/>
      <c r="S752" s="218"/>
      <c r="T752" s="219"/>
      <c r="AT752" s="220" t="s">
        <v>141</v>
      </c>
      <c r="AU752" s="220" t="s">
        <v>80</v>
      </c>
      <c r="AV752" s="11" t="s">
        <v>80</v>
      </c>
      <c r="AW752" s="11" t="s">
        <v>143</v>
      </c>
      <c r="AX752" s="11" t="s">
        <v>74</v>
      </c>
      <c r="AY752" s="220" t="s">
        <v>132</v>
      </c>
    </row>
    <row r="753" s="12" customFormat="1">
      <c r="B753" s="221"/>
      <c r="C753" s="222"/>
      <c r="D753" s="211" t="s">
        <v>141</v>
      </c>
      <c r="E753" s="223" t="s">
        <v>1</v>
      </c>
      <c r="F753" s="224" t="s">
        <v>146</v>
      </c>
      <c r="G753" s="222"/>
      <c r="H753" s="225">
        <v>11.789999999999999</v>
      </c>
      <c r="I753" s="226"/>
      <c r="J753" s="222"/>
      <c r="K753" s="222"/>
      <c r="L753" s="227"/>
      <c r="M753" s="228"/>
      <c r="N753" s="229"/>
      <c r="O753" s="229"/>
      <c r="P753" s="229"/>
      <c r="Q753" s="229"/>
      <c r="R753" s="229"/>
      <c r="S753" s="229"/>
      <c r="T753" s="230"/>
      <c r="AT753" s="231" t="s">
        <v>141</v>
      </c>
      <c r="AU753" s="231" t="s">
        <v>80</v>
      </c>
      <c r="AV753" s="12" t="s">
        <v>138</v>
      </c>
      <c r="AW753" s="12" t="s">
        <v>143</v>
      </c>
      <c r="AX753" s="12" t="s">
        <v>21</v>
      </c>
      <c r="AY753" s="231" t="s">
        <v>132</v>
      </c>
    </row>
    <row r="754" s="1" customFormat="1" ht="16.5" customHeight="1">
      <c r="B754" s="36"/>
      <c r="C754" s="242" t="s">
        <v>988</v>
      </c>
      <c r="D754" s="242" t="s">
        <v>199</v>
      </c>
      <c r="E754" s="243" t="s">
        <v>989</v>
      </c>
      <c r="F754" s="244" t="s">
        <v>990</v>
      </c>
      <c r="G754" s="245" t="s">
        <v>137</v>
      </c>
      <c r="H754" s="246">
        <v>9.5470000000000006</v>
      </c>
      <c r="I754" s="247"/>
      <c r="J754" s="246">
        <f>ROUND(I754*H754,3)</f>
        <v>0</v>
      </c>
      <c r="K754" s="244" t="s">
        <v>1</v>
      </c>
      <c r="L754" s="248"/>
      <c r="M754" s="249" t="s">
        <v>1</v>
      </c>
      <c r="N754" s="250" t="s">
        <v>48</v>
      </c>
      <c r="O754" s="77"/>
      <c r="P754" s="205">
        <f>O754*H754</f>
        <v>0</v>
      </c>
      <c r="Q754" s="205">
        <v>0.0011999999999999999</v>
      </c>
      <c r="R754" s="205">
        <f>Q754*H754</f>
        <v>0.0114564</v>
      </c>
      <c r="S754" s="205">
        <v>0</v>
      </c>
      <c r="T754" s="206">
        <f>S754*H754</f>
        <v>0</v>
      </c>
      <c r="AR754" s="15" t="s">
        <v>325</v>
      </c>
      <c r="AT754" s="15" t="s">
        <v>199</v>
      </c>
      <c r="AU754" s="15" t="s">
        <v>80</v>
      </c>
      <c r="AY754" s="15" t="s">
        <v>132</v>
      </c>
      <c r="BE754" s="207">
        <f>IF(N754="základní",J754,0)</f>
        <v>0</v>
      </c>
      <c r="BF754" s="207">
        <f>IF(N754="snížená",J754,0)</f>
        <v>0</v>
      </c>
      <c r="BG754" s="207">
        <f>IF(N754="zákl. přenesená",J754,0)</f>
        <v>0</v>
      </c>
      <c r="BH754" s="207">
        <f>IF(N754="sníž. přenesená",J754,0)</f>
        <v>0</v>
      </c>
      <c r="BI754" s="207">
        <f>IF(N754="nulová",J754,0)</f>
        <v>0</v>
      </c>
      <c r="BJ754" s="15" t="s">
        <v>139</v>
      </c>
      <c r="BK754" s="208">
        <f>ROUND(I754*H754,3)</f>
        <v>0</v>
      </c>
      <c r="BL754" s="15" t="s">
        <v>217</v>
      </c>
      <c r="BM754" s="15" t="s">
        <v>991</v>
      </c>
    </row>
    <row r="755" s="1" customFormat="1" ht="16.5" customHeight="1">
      <c r="B755" s="36"/>
      <c r="C755" s="242" t="s">
        <v>992</v>
      </c>
      <c r="D755" s="242" t="s">
        <v>199</v>
      </c>
      <c r="E755" s="243" t="s">
        <v>993</v>
      </c>
      <c r="F755" s="244" t="s">
        <v>994</v>
      </c>
      <c r="G755" s="245" t="s">
        <v>137</v>
      </c>
      <c r="H755" s="246">
        <v>2.4790000000000001</v>
      </c>
      <c r="I755" s="247"/>
      <c r="J755" s="246">
        <f>ROUND(I755*H755,3)</f>
        <v>0</v>
      </c>
      <c r="K755" s="244" t="s">
        <v>1</v>
      </c>
      <c r="L755" s="248"/>
      <c r="M755" s="249" t="s">
        <v>1</v>
      </c>
      <c r="N755" s="250" t="s">
        <v>48</v>
      </c>
      <c r="O755" s="77"/>
      <c r="P755" s="205">
        <f>O755*H755</f>
        <v>0</v>
      </c>
      <c r="Q755" s="205">
        <v>0.0032000000000000002</v>
      </c>
      <c r="R755" s="205">
        <f>Q755*H755</f>
        <v>0.0079328000000000003</v>
      </c>
      <c r="S755" s="205">
        <v>0</v>
      </c>
      <c r="T755" s="206">
        <f>S755*H755</f>
        <v>0</v>
      </c>
      <c r="AR755" s="15" t="s">
        <v>325</v>
      </c>
      <c r="AT755" s="15" t="s">
        <v>199</v>
      </c>
      <c r="AU755" s="15" t="s">
        <v>80</v>
      </c>
      <c r="AY755" s="15" t="s">
        <v>132</v>
      </c>
      <c r="BE755" s="207">
        <f>IF(N755="základní",J755,0)</f>
        <v>0</v>
      </c>
      <c r="BF755" s="207">
        <f>IF(N755="snížená",J755,0)</f>
        <v>0</v>
      </c>
      <c r="BG755" s="207">
        <f>IF(N755="zákl. přenesená",J755,0)</f>
        <v>0</v>
      </c>
      <c r="BH755" s="207">
        <f>IF(N755="sníž. přenesená",J755,0)</f>
        <v>0</v>
      </c>
      <c r="BI755" s="207">
        <f>IF(N755="nulová",J755,0)</f>
        <v>0</v>
      </c>
      <c r="BJ755" s="15" t="s">
        <v>139</v>
      </c>
      <c r="BK755" s="208">
        <f>ROUND(I755*H755,3)</f>
        <v>0</v>
      </c>
      <c r="BL755" s="15" t="s">
        <v>217</v>
      </c>
      <c r="BM755" s="15" t="s">
        <v>995</v>
      </c>
    </row>
    <row r="756" s="1" customFormat="1" ht="16.5" customHeight="1">
      <c r="B756" s="36"/>
      <c r="C756" s="197" t="s">
        <v>996</v>
      </c>
      <c r="D756" s="197" t="s">
        <v>134</v>
      </c>
      <c r="E756" s="198" t="s">
        <v>997</v>
      </c>
      <c r="F756" s="199" t="s">
        <v>998</v>
      </c>
      <c r="G756" s="200" t="s">
        <v>137</v>
      </c>
      <c r="H756" s="201">
        <v>81.006</v>
      </c>
      <c r="I756" s="202"/>
      <c r="J756" s="201">
        <f>ROUND(I756*H756,3)</f>
        <v>0</v>
      </c>
      <c r="K756" s="199" t="s">
        <v>1</v>
      </c>
      <c r="L756" s="41"/>
      <c r="M756" s="203" t="s">
        <v>1</v>
      </c>
      <c r="N756" s="204" t="s">
        <v>48</v>
      </c>
      <c r="O756" s="77"/>
      <c r="P756" s="205">
        <f>O756*H756</f>
        <v>0</v>
      </c>
      <c r="Q756" s="205">
        <v>0</v>
      </c>
      <c r="R756" s="205">
        <f>Q756*H756</f>
        <v>0</v>
      </c>
      <c r="S756" s="205">
        <v>0.00175</v>
      </c>
      <c r="T756" s="206">
        <f>S756*H756</f>
        <v>0.14176050000000001</v>
      </c>
      <c r="AR756" s="15" t="s">
        <v>217</v>
      </c>
      <c r="AT756" s="15" t="s">
        <v>134</v>
      </c>
      <c r="AU756" s="15" t="s">
        <v>80</v>
      </c>
      <c r="AY756" s="15" t="s">
        <v>132</v>
      </c>
      <c r="BE756" s="207">
        <f>IF(N756="základní",J756,0)</f>
        <v>0</v>
      </c>
      <c r="BF756" s="207">
        <f>IF(N756="snížená",J756,0)</f>
        <v>0</v>
      </c>
      <c r="BG756" s="207">
        <f>IF(N756="zákl. přenesená",J756,0)</f>
        <v>0</v>
      </c>
      <c r="BH756" s="207">
        <f>IF(N756="sníž. přenesená",J756,0)</f>
        <v>0</v>
      </c>
      <c r="BI756" s="207">
        <f>IF(N756="nulová",J756,0)</f>
        <v>0</v>
      </c>
      <c r="BJ756" s="15" t="s">
        <v>139</v>
      </c>
      <c r="BK756" s="208">
        <f>ROUND(I756*H756,3)</f>
        <v>0</v>
      </c>
      <c r="BL756" s="15" t="s">
        <v>217</v>
      </c>
      <c r="BM756" s="15" t="s">
        <v>999</v>
      </c>
    </row>
    <row r="757" s="11" customFormat="1">
      <c r="B757" s="209"/>
      <c r="C757" s="210"/>
      <c r="D757" s="211" t="s">
        <v>141</v>
      </c>
      <c r="E757" s="212" t="s">
        <v>1</v>
      </c>
      <c r="F757" s="213" t="s">
        <v>1000</v>
      </c>
      <c r="G757" s="210"/>
      <c r="H757" s="214">
        <v>52.399999999999999</v>
      </c>
      <c r="I757" s="215"/>
      <c r="J757" s="210"/>
      <c r="K757" s="210"/>
      <c r="L757" s="216"/>
      <c r="M757" s="217"/>
      <c r="N757" s="218"/>
      <c r="O757" s="218"/>
      <c r="P757" s="218"/>
      <c r="Q757" s="218"/>
      <c r="R757" s="218"/>
      <c r="S757" s="218"/>
      <c r="T757" s="219"/>
      <c r="AT757" s="220" t="s">
        <v>141</v>
      </c>
      <c r="AU757" s="220" t="s">
        <v>80</v>
      </c>
      <c r="AV757" s="11" t="s">
        <v>80</v>
      </c>
      <c r="AW757" s="11" t="s">
        <v>143</v>
      </c>
      <c r="AX757" s="11" t="s">
        <v>74</v>
      </c>
      <c r="AY757" s="220" t="s">
        <v>132</v>
      </c>
    </row>
    <row r="758" s="11" customFormat="1">
      <c r="B758" s="209"/>
      <c r="C758" s="210"/>
      <c r="D758" s="211" t="s">
        <v>141</v>
      </c>
      <c r="E758" s="212" t="s">
        <v>1</v>
      </c>
      <c r="F758" s="213" t="s">
        <v>1001</v>
      </c>
      <c r="G758" s="210"/>
      <c r="H758" s="214">
        <v>28.606000000000002</v>
      </c>
      <c r="I758" s="215"/>
      <c r="J758" s="210"/>
      <c r="K758" s="210"/>
      <c r="L758" s="216"/>
      <c r="M758" s="217"/>
      <c r="N758" s="218"/>
      <c r="O758" s="218"/>
      <c r="P758" s="218"/>
      <c r="Q758" s="218"/>
      <c r="R758" s="218"/>
      <c r="S758" s="218"/>
      <c r="T758" s="219"/>
      <c r="AT758" s="220" t="s">
        <v>141</v>
      </c>
      <c r="AU758" s="220" t="s">
        <v>80</v>
      </c>
      <c r="AV758" s="11" t="s">
        <v>80</v>
      </c>
      <c r="AW758" s="11" t="s">
        <v>143</v>
      </c>
      <c r="AX758" s="11" t="s">
        <v>74</v>
      </c>
      <c r="AY758" s="220" t="s">
        <v>132</v>
      </c>
    </row>
    <row r="759" s="12" customFormat="1">
      <c r="B759" s="221"/>
      <c r="C759" s="222"/>
      <c r="D759" s="211" t="s">
        <v>141</v>
      </c>
      <c r="E759" s="223" t="s">
        <v>1</v>
      </c>
      <c r="F759" s="224" t="s">
        <v>146</v>
      </c>
      <c r="G759" s="222"/>
      <c r="H759" s="225">
        <v>81.006</v>
      </c>
      <c r="I759" s="226"/>
      <c r="J759" s="222"/>
      <c r="K759" s="222"/>
      <c r="L759" s="227"/>
      <c r="M759" s="228"/>
      <c r="N759" s="229"/>
      <c r="O759" s="229"/>
      <c r="P759" s="229"/>
      <c r="Q759" s="229"/>
      <c r="R759" s="229"/>
      <c r="S759" s="229"/>
      <c r="T759" s="230"/>
      <c r="AT759" s="231" t="s">
        <v>141</v>
      </c>
      <c r="AU759" s="231" t="s">
        <v>80</v>
      </c>
      <c r="AV759" s="12" t="s">
        <v>138</v>
      </c>
      <c r="AW759" s="12" t="s">
        <v>143</v>
      </c>
      <c r="AX759" s="12" t="s">
        <v>21</v>
      </c>
      <c r="AY759" s="231" t="s">
        <v>132</v>
      </c>
    </row>
    <row r="760" s="1" customFormat="1" ht="16.5" customHeight="1">
      <c r="B760" s="36"/>
      <c r="C760" s="197" t="s">
        <v>1002</v>
      </c>
      <c r="D760" s="197" t="s">
        <v>134</v>
      </c>
      <c r="E760" s="198" t="s">
        <v>1003</v>
      </c>
      <c r="F760" s="199" t="s">
        <v>1004</v>
      </c>
      <c r="G760" s="200" t="s">
        <v>137</v>
      </c>
      <c r="H760" s="201">
        <v>140</v>
      </c>
      <c r="I760" s="202"/>
      <c r="J760" s="201">
        <f>ROUND(I760*H760,3)</f>
        <v>0</v>
      </c>
      <c r="K760" s="199" t="s">
        <v>1</v>
      </c>
      <c r="L760" s="41"/>
      <c r="M760" s="203" t="s">
        <v>1</v>
      </c>
      <c r="N760" s="204" t="s">
        <v>48</v>
      </c>
      <c r="O760" s="77"/>
      <c r="P760" s="205">
        <f>O760*H760</f>
        <v>0</v>
      </c>
      <c r="Q760" s="205">
        <v>0</v>
      </c>
      <c r="R760" s="205">
        <f>Q760*H760</f>
        <v>0</v>
      </c>
      <c r="S760" s="205">
        <v>0.0052500000000000003</v>
      </c>
      <c r="T760" s="206">
        <f>S760*H760</f>
        <v>0.7350000000000001</v>
      </c>
      <c r="AR760" s="15" t="s">
        <v>217</v>
      </c>
      <c r="AT760" s="15" t="s">
        <v>134</v>
      </c>
      <c r="AU760" s="15" t="s">
        <v>80</v>
      </c>
      <c r="AY760" s="15" t="s">
        <v>132</v>
      </c>
      <c r="BE760" s="207">
        <f>IF(N760="základní",J760,0)</f>
        <v>0</v>
      </c>
      <c r="BF760" s="207">
        <f>IF(N760="snížená",J760,0)</f>
        <v>0</v>
      </c>
      <c r="BG760" s="207">
        <f>IF(N760="zákl. přenesená",J760,0)</f>
        <v>0</v>
      </c>
      <c r="BH760" s="207">
        <f>IF(N760="sníž. přenesená",J760,0)</f>
        <v>0</v>
      </c>
      <c r="BI760" s="207">
        <f>IF(N760="nulová",J760,0)</f>
        <v>0</v>
      </c>
      <c r="BJ760" s="15" t="s">
        <v>139</v>
      </c>
      <c r="BK760" s="208">
        <f>ROUND(I760*H760,3)</f>
        <v>0</v>
      </c>
      <c r="BL760" s="15" t="s">
        <v>217</v>
      </c>
      <c r="BM760" s="15" t="s">
        <v>1005</v>
      </c>
    </row>
    <row r="761" s="11" customFormat="1">
      <c r="B761" s="209"/>
      <c r="C761" s="210"/>
      <c r="D761" s="211" t="s">
        <v>141</v>
      </c>
      <c r="E761" s="212" t="s">
        <v>1</v>
      </c>
      <c r="F761" s="213" t="s">
        <v>1006</v>
      </c>
      <c r="G761" s="210"/>
      <c r="H761" s="214">
        <v>140</v>
      </c>
      <c r="I761" s="215"/>
      <c r="J761" s="210"/>
      <c r="K761" s="210"/>
      <c r="L761" s="216"/>
      <c r="M761" s="217"/>
      <c r="N761" s="218"/>
      <c r="O761" s="218"/>
      <c r="P761" s="218"/>
      <c r="Q761" s="218"/>
      <c r="R761" s="218"/>
      <c r="S761" s="218"/>
      <c r="T761" s="219"/>
      <c r="AT761" s="220" t="s">
        <v>141</v>
      </c>
      <c r="AU761" s="220" t="s">
        <v>80</v>
      </c>
      <c r="AV761" s="11" t="s">
        <v>80</v>
      </c>
      <c r="AW761" s="11" t="s">
        <v>143</v>
      </c>
      <c r="AX761" s="11" t="s">
        <v>74</v>
      </c>
      <c r="AY761" s="220" t="s">
        <v>132</v>
      </c>
    </row>
    <row r="762" s="12" customFormat="1">
      <c r="B762" s="221"/>
      <c r="C762" s="222"/>
      <c r="D762" s="211" t="s">
        <v>141</v>
      </c>
      <c r="E762" s="223" t="s">
        <v>1</v>
      </c>
      <c r="F762" s="224" t="s">
        <v>146</v>
      </c>
      <c r="G762" s="222"/>
      <c r="H762" s="225">
        <v>140</v>
      </c>
      <c r="I762" s="226"/>
      <c r="J762" s="222"/>
      <c r="K762" s="222"/>
      <c r="L762" s="227"/>
      <c r="M762" s="228"/>
      <c r="N762" s="229"/>
      <c r="O762" s="229"/>
      <c r="P762" s="229"/>
      <c r="Q762" s="229"/>
      <c r="R762" s="229"/>
      <c r="S762" s="229"/>
      <c r="T762" s="230"/>
      <c r="AT762" s="231" t="s">
        <v>141</v>
      </c>
      <c r="AU762" s="231" t="s">
        <v>80</v>
      </c>
      <c r="AV762" s="12" t="s">
        <v>138</v>
      </c>
      <c r="AW762" s="12" t="s">
        <v>143</v>
      </c>
      <c r="AX762" s="12" t="s">
        <v>21</v>
      </c>
      <c r="AY762" s="231" t="s">
        <v>132</v>
      </c>
    </row>
    <row r="763" s="1" customFormat="1" ht="16.5" customHeight="1">
      <c r="B763" s="36"/>
      <c r="C763" s="197" t="s">
        <v>1007</v>
      </c>
      <c r="D763" s="197" t="s">
        <v>134</v>
      </c>
      <c r="E763" s="198" t="s">
        <v>1008</v>
      </c>
      <c r="F763" s="199" t="s">
        <v>1009</v>
      </c>
      <c r="G763" s="200" t="s">
        <v>157</v>
      </c>
      <c r="H763" s="201">
        <v>68.462000000000003</v>
      </c>
      <c r="I763" s="202"/>
      <c r="J763" s="201">
        <f>ROUND(I763*H763,3)</f>
        <v>0</v>
      </c>
      <c r="K763" s="199" t="s">
        <v>1</v>
      </c>
      <c r="L763" s="41"/>
      <c r="M763" s="203" t="s">
        <v>1</v>
      </c>
      <c r="N763" s="204" t="s">
        <v>48</v>
      </c>
      <c r="O763" s="77"/>
      <c r="P763" s="205">
        <f>O763*H763</f>
        <v>0</v>
      </c>
      <c r="Q763" s="205">
        <v>0.00024000000000000001</v>
      </c>
      <c r="R763" s="205">
        <f>Q763*H763</f>
        <v>0.016430880000000002</v>
      </c>
      <c r="S763" s="205">
        <v>0</v>
      </c>
      <c r="T763" s="206">
        <f>S763*H763</f>
        <v>0</v>
      </c>
      <c r="AR763" s="15" t="s">
        <v>217</v>
      </c>
      <c r="AT763" s="15" t="s">
        <v>134</v>
      </c>
      <c r="AU763" s="15" t="s">
        <v>80</v>
      </c>
      <c r="AY763" s="15" t="s">
        <v>132</v>
      </c>
      <c r="BE763" s="207">
        <f>IF(N763="základní",J763,0)</f>
        <v>0</v>
      </c>
      <c r="BF763" s="207">
        <f>IF(N763="snížená",J763,0)</f>
        <v>0</v>
      </c>
      <c r="BG763" s="207">
        <f>IF(N763="zákl. přenesená",J763,0)</f>
        <v>0</v>
      </c>
      <c r="BH763" s="207">
        <f>IF(N763="sníž. přenesená",J763,0)</f>
        <v>0</v>
      </c>
      <c r="BI763" s="207">
        <f>IF(N763="nulová",J763,0)</f>
        <v>0</v>
      </c>
      <c r="BJ763" s="15" t="s">
        <v>139</v>
      </c>
      <c r="BK763" s="208">
        <f>ROUND(I763*H763,3)</f>
        <v>0</v>
      </c>
      <c r="BL763" s="15" t="s">
        <v>217</v>
      </c>
      <c r="BM763" s="15" t="s">
        <v>1010</v>
      </c>
    </row>
    <row r="764" s="11" customFormat="1">
      <c r="B764" s="209"/>
      <c r="C764" s="210"/>
      <c r="D764" s="211" t="s">
        <v>141</v>
      </c>
      <c r="E764" s="212" t="s">
        <v>1</v>
      </c>
      <c r="F764" s="213" t="s">
        <v>1011</v>
      </c>
      <c r="G764" s="210"/>
      <c r="H764" s="214">
        <v>60.481259999999999</v>
      </c>
      <c r="I764" s="215"/>
      <c r="J764" s="210"/>
      <c r="K764" s="210"/>
      <c r="L764" s="216"/>
      <c r="M764" s="217"/>
      <c r="N764" s="218"/>
      <c r="O764" s="218"/>
      <c r="P764" s="218"/>
      <c r="Q764" s="218"/>
      <c r="R764" s="218"/>
      <c r="S764" s="218"/>
      <c r="T764" s="219"/>
      <c r="AT764" s="220" t="s">
        <v>141</v>
      </c>
      <c r="AU764" s="220" t="s">
        <v>80</v>
      </c>
      <c r="AV764" s="11" t="s">
        <v>80</v>
      </c>
      <c r="AW764" s="11" t="s">
        <v>143</v>
      </c>
      <c r="AX764" s="11" t="s">
        <v>74</v>
      </c>
      <c r="AY764" s="220" t="s">
        <v>132</v>
      </c>
    </row>
    <row r="765" s="11" customFormat="1">
      <c r="B765" s="209"/>
      <c r="C765" s="210"/>
      <c r="D765" s="211" t="s">
        <v>141</v>
      </c>
      <c r="E765" s="212" t="s">
        <v>1</v>
      </c>
      <c r="F765" s="213" t="s">
        <v>1012</v>
      </c>
      <c r="G765" s="210"/>
      <c r="H765" s="214">
        <v>7.981128</v>
      </c>
      <c r="I765" s="215"/>
      <c r="J765" s="210"/>
      <c r="K765" s="210"/>
      <c r="L765" s="216"/>
      <c r="M765" s="217"/>
      <c r="N765" s="218"/>
      <c r="O765" s="218"/>
      <c r="P765" s="218"/>
      <c r="Q765" s="218"/>
      <c r="R765" s="218"/>
      <c r="S765" s="218"/>
      <c r="T765" s="219"/>
      <c r="AT765" s="220" t="s">
        <v>141</v>
      </c>
      <c r="AU765" s="220" t="s">
        <v>80</v>
      </c>
      <c r="AV765" s="11" t="s">
        <v>80</v>
      </c>
      <c r="AW765" s="11" t="s">
        <v>143</v>
      </c>
      <c r="AX765" s="11" t="s">
        <v>74</v>
      </c>
      <c r="AY765" s="220" t="s">
        <v>132</v>
      </c>
    </row>
    <row r="766" s="12" customFormat="1">
      <c r="B766" s="221"/>
      <c r="C766" s="222"/>
      <c r="D766" s="211" t="s">
        <v>141</v>
      </c>
      <c r="E766" s="223" t="s">
        <v>1</v>
      </c>
      <c r="F766" s="224" t="s">
        <v>146</v>
      </c>
      <c r="G766" s="222"/>
      <c r="H766" s="225">
        <v>68.462388000000004</v>
      </c>
      <c r="I766" s="226"/>
      <c r="J766" s="222"/>
      <c r="K766" s="222"/>
      <c r="L766" s="227"/>
      <c r="M766" s="228"/>
      <c r="N766" s="229"/>
      <c r="O766" s="229"/>
      <c r="P766" s="229"/>
      <c r="Q766" s="229"/>
      <c r="R766" s="229"/>
      <c r="S766" s="229"/>
      <c r="T766" s="230"/>
      <c r="AT766" s="231" t="s">
        <v>141</v>
      </c>
      <c r="AU766" s="231" t="s">
        <v>80</v>
      </c>
      <c r="AV766" s="12" t="s">
        <v>138</v>
      </c>
      <c r="AW766" s="12" t="s">
        <v>143</v>
      </c>
      <c r="AX766" s="12" t="s">
        <v>21</v>
      </c>
      <c r="AY766" s="231" t="s">
        <v>132</v>
      </c>
    </row>
    <row r="767" s="1" customFormat="1" ht="16.5" customHeight="1">
      <c r="B767" s="36"/>
      <c r="C767" s="242" t="s">
        <v>1013</v>
      </c>
      <c r="D767" s="242" t="s">
        <v>199</v>
      </c>
      <c r="E767" s="243" t="s">
        <v>1014</v>
      </c>
      <c r="F767" s="244" t="s">
        <v>1015</v>
      </c>
      <c r="G767" s="245" t="s">
        <v>157</v>
      </c>
      <c r="H767" s="246">
        <v>69.831000000000003</v>
      </c>
      <c r="I767" s="247"/>
      <c r="J767" s="246">
        <f>ROUND(I767*H767,3)</f>
        <v>0</v>
      </c>
      <c r="K767" s="244" t="s">
        <v>1</v>
      </c>
      <c r="L767" s="248"/>
      <c r="M767" s="249" t="s">
        <v>1</v>
      </c>
      <c r="N767" s="250" t="s">
        <v>48</v>
      </c>
      <c r="O767" s="77"/>
      <c r="P767" s="205">
        <f>O767*H767</f>
        <v>0</v>
      </c>
      <c r="Q767" s="205">
        <v>0</v>
      </c>
      <c r="R767" s="205">
        <f>Q767*H767</f>
        <v>0</v>
      </c>
      <c r="S767" s="205">
        <v>0</v>
      </c>
      <c r="T767" s="206">
        <f>S767*H767</f>
        <v>0</v>
      </c>
      <c r="AR767" s="15" t="s">
        <v>325</v>
      </c>
      <c r="AT767" s="15" t="s">
        <v>199</v>
      </c>
      <c r="AU767" s="15" t="s">
        <v>80</v>
      </c>
      <c r="AY767" s="15" t="s">
        <v>132</v>
      </c>
      <c r="BE767" s="207">
        <f>IF(N767="základní",J767,0)</f>
        <v>0</v>
      </c>
      <c r="BF767" s="207">
        <f>IF(N767="snížená",J767,0)</f>
        <v>0</v>
      </c>
      <c r="BG767" s="207">
        <f>IF(N767="zákl. přenesená",J767,0)</f>
        <v>0</v>
      </c>
      <c r="BH767" s="207">
        <f>IF(N767="sníž. přenesená",J767,0)</f>
        <v>0</v>
      </c>
      <c r="BI767" s="207">
        <f>IF(N767="nulová",J767,0)</f>
        <v>0</v>
      </c>
      <c r="BJ767" s="15" t="s">
        <v>139</v>
      </c>
      <c r="BK767" s="208">
        <f>ROUND(I767*H767,3)</f>
        <v>0</v>
      </c>
      <c r="BL767" s="15" t="s">
        <v>217</v>
      </c>
      <c r="BM767" s="15" t="s">
        <v>1016</v>
      </c>
    </row>
    <row r="768" s="1" customFormat="1" ht="16.5" customHeight="1">
      <c r="B768" s="36"/>
      <c r="C768" s="197" t="s">
        <v>1017</v>
      </c>
      <c r="D768" s="197" t="s">
        <v>134</v>
      </c>
      <c r="E768" s="198" t="s">
        <v>1018</v>
      </c>
      <c r="F768" s="199" t="s">
        <v>1019</v>
      </c>
      <c r="G768" s="200" t="s">
        <v>137</v>
      </c>
      <c r="H768" s="201">
        <v>301.02199999999999</v>
      </c>
      <c r="I768" s="202"/>
      <c r="J768" s="201">
        <f>ROUND(I768*H768,3)</f>
        <v>0</v>
      </c>
      <c r="K768" s="199" t="s">
        <v>1</v>
      </c>
      <c r="L768" s="41"/>
      <c r="M768" s="203" t="s">
        <v>1</v>
      </c>
      <c r="N768" s="204" t="s">
        <v>48</v>
      </c>
      <c r="O768" s="77"/>
      <c r="P768" s="205">
        <f>O768*H768</f>
        <v>0</v>
      </c>
      <c r="Q768" s="205">
        <v>0.00024000000000000001</v>
      </c>
      <c r="R768" s="205">
        <f>Q768*H768</f>
        <v>0.072245279999999995</v>
      </c>
      <c r="S768" s="205">
        <v>0</v>
      </c>
      <c r="T768" s="206">
        <f>S768*H768</f>
        <v>0</v>
      </c>
      <c r="AR768" s="15" t="s">
        <v>217</v>
      </c>
      <c r="AT768" s="15" t="s">
        <v>134</v>
      </c>
      <c r="AU768" s="15" t="s">
        <v>80</v>
      </c>
      <c r="AY768" s="15" t="s">
        <v>132</v>
      </c>
      <c r="BE768" s="207">
        <f>IF(N768="základní",J768,0)</f>
        <v>0</v>
      </c>
      <c r="BF768" s="207">
        <f>IF(N768="snížená",J768,0)</f>
        <v>0</v>
      </c>
      <c r="BG768" s="207">
        <f>IF(N768="zákl. přenesená",J768,0)</f>
        <v>0</v>
      </c>
      <c r="BH768" s="207">
        <f>IF(N768="sníž. přenesená",J768,0)</f>
        <v>0</v>
      </c>
      <c r="BI768" s="207">
        <f>IF(N768="nulová",J768,0)</f>
        <v>0</v>
      </c>
      <c r="BJ768" s="15" t="s">
        <v>139</v>
      </c>
      <c r="BK768" s="208">
        <f>ROUND(I768*H768,3)</f>
        <v>0</v>
      </c>
      <c r="BL768" s="15" t="s">
        <v>217</v>
      </c>
      <c r="BM768" s="15" t="s">
        <v>1020</v>
      </c>
    </row>
    <row r="769" s="11" customFormat="1">
      <c r="B769" s="209"/>
      <c r="C769" s="210"/>
      <c r="D769" s="211" t="s">
        <v>141</v>
      </c>
      <c r="E769" s="212" t="s">
        <v>1</v>
      </c>
      <c r="F769" s="213" t="s">
        <v>1021</v>
      </c>
      <c r="G769" s="210"/>
      <c r="H769" s="214">
        <v>168.0035</v>
      </c>
      <c r="I769" s="215"/>
      <c r="J769" s="210"/>
      <c r="K769" s="210"/>
      <c r="L769" s="216"/>
      <c r="M769" s="217"/>
      <c r="N769" s="218"/>
      <c r="O769" s="218"/>
      <c r="P769" s="218"/>
      <c r="Q769" s="218"/>
      <c r="R769" s="218"/>
      <c r="S769" s="218"/>
      <c r="T769" s="219"/>
      <c r="AT769" s="220" t="s">
        <v>141</v>
      </c>
      <c r="AU769" s="220" t="s">
        <v>80</v>
      </c>
      <c r="AV769" s="11" t="s">
        <v>80</v>
      </c>
      <c r="AW769" s="11" t="s">
        <v>143</v>
      </c>
      <c r="AX769" s="11" t="s">
        <v>74</v>
      </c>
      <c r="AY769" s="220" t="s">
        <v>132</v>
      </c>
    </row>
    <row r="770" s="11" customFormat="1">
      <c r="B770" s="209"/>
      <c r="C770" s="210"/>
      <c r="D770" s="211" t="s">
        <v>141</v>
      </c>
      <c r="E770" s="212" t="s">
        <v>1</v>
      </c>
      <c r="F770" s="213" t="s">
        <v>1022</v>
      </c>
      <c r="G770" s="210"/>
      <c r="H770" s="214">
        <v>133.0188</v>
      </c>
      <c r="I770" s="215"/>
      <c r="J770" s="210"/>
      <c r="K770" s="210"/>
      <c r="L770" s="216"/>
      <c r="M770" s="217"/>
      <c r="N770" s="218"/>
      <c r="O770" s="218"/>
      <c r="P770" s="218"/>
      <c r="Q770" s="218"/>
      <c r="R770" s="218"/>
      <c r="S770" s="218"/>
      <c r="T770" s="219"/>
      <c r="AT770" s="220" t="s">
        <v>141</v>
      </c>
      <c r="AU770" s="220" t="s">
        <v>80</v>
      </c>
      <c r="AV770" s="11" t="s">
        <v>80</v>
      </c>
      <c r="AW770" s="11" t="s">
        <v>143</v>
      </c>
      <c r="AX770" s="11" t="s">
        <v>74</v>
      </c>
      <c r="AY770" s="220" t="s">
        <v>132</v>
      </c>
    </row>
    <row r="771" s="12" customFormat="1">
      <c r="B771" s="221"/>
      <c r="C771" s="222"/>
      <c r="D771" s="211" t="s">
        <v>141</v>
      </c>
      <c r="E771" s="223" t="s">
        <v>1</v>
      </c>
      <c r="F771" s="224" t="s">
        <v>146</v>
      </c>
      <c r="G771" s="222"/>
      <c r="H771" s="225">
        <v>301.02229999999997</v>
      </c>
      <c r="I771" s="226"/>
      <c r="J771" s="222"/>
      <c r="K771" s="222"/>
      <c r="L771" s="227"/>
      <c r="M771" s="228"/>
      <c r="N771" s="229"/>
      <c r="O771" s="229"/>
      <c r="P771" s="229"/>
      <c r="Q771" s="229"/>
      <c r="R771" s="229"/>
      <c r="S771" s="229"/>
      <c r="T771" s="230"/>
      <c r="AT771" s="231" t="s">
        <v>141</v>
      </c>
      <c r="AU771" s="231" t="s">
        <v>80</v>
      </c>
      <c r="AV771" s="12" t="s">
        <v>138</v>
      </c>
      <c r="AW771" s="12" t="s">
        <v>143</v>
      </c>
      <c r="AX771" s="12" t="s">
        <v>21</v>
      </c>
      <c r="AY771" s="231" t="s">
        <v>132</v>
      </c>
    </row>
    <row r="772" s="1" customFormat="1" ht="16.5" customHeight="1">
      <c r="B772" s="36"/>
      <c r="C772" s="242" t="s">
        <v>1023</v>
      </c>
      <c r="D772" s="242" t="s">
        <v>199</v>
      </c>
      <c r="E772" s="243" t="s">
        <v>1024</v>
      </c>
      <c r="F772" s="244" t="s">
        <v>1025</v>
      </c>
      <c r="G772" s="245" t="s">
        <v>137</v>
      </c>
      <c r="H772" s="246">
        <v>307.04199999999997</v>
      </c>
      <c r="I772" s="247"/>
      <c r="J772" s="246">
        <f>ROUND(I772*H772,3)</f>
        <v>0</v>
      </c>
      <c r="K772" s="244" t="s">
        <v>1</v>
      </c>
      <c r="L772" s="248"/>
      <c r="M772" s="249" t="s">
        <v>1</v>
      </c>
      <c r="N772" s="250" t="s">
        <v>48</v>
      </c>
      <c r="O772" s="77"/>
      <c r="P772" s="205">
        <f>O772*H772</f>
        <v>0</v>
      </c>
      <c r="Q772" s="205">
        <v>0.00059999999999999995</v>
      </c>
      <c r="R772" s="205">
        <f>Q772*H772</f>
        <v>0.18422519999999998</v>
      </c>
      <c r="S772" s="205">
        <v>0</v>
      </c>
      <c r="T772" s="206">
        <f>S772*H772</f>
        <v>0</v>
      </c>
      <c r="AR772" s="15" t="s">
        <v>325</v>
      </c>
      <c r="AT772" s="15" t="s">
        <v>199</v>
      </c>
      <c r="AU772" s="15" t="s">
        <v>80</v>
      </c>
      <c r="AY772" s="15" t="s">
        <v>132</v>
      </c>
      <c r="BE772" s="207">
        <f>IF(N772="základní",J772,0)</f>
        <v>0</v>
      </c>
      <c r="BF772" s="207">
        <f>IF(N772="snížená",J772,0)</f>
        <v>0</v>
      </c>
      <c r="BG772" s="207">
        <f>IF(N772="zákl. přenesená",J772,0)</f>
        <v>0</v>
      </c>
      <c r="BH772" s="207">
        <f>IF(N772="sníž. přenesená",J772,0)</f>
        <v>0</v>
      </c>
      <c r="BI772" s="207">
        <f>IF(N772="nulová",J772,0)</f>
        <v>0</v>
      </c>
      <c r="BJ772" s="15" t="s">
        <v>139</v>
      </c>
      <c r="BK772" s="208">
        <f>ROUND(I772*H772,3)</f>
        <v>0</v>
      </c>
      <c r="BL772" s="15" t="s">
        <v>217</v>
      </c>
      <c r="BM772" s="15" t="s">
        <v>1026</v>
      </c>
    </row>
    <row r="773" s="1" customFormat="1" ht="16.5" customHeight="1">
      <c r="B773" s="36"/>
      <c r="C773" s="197" t="s">
        <v>1027</v>
      </c>
      <c r="D773" s="197" t="s">
        <v>134</v>
      </c>
      <c r="E773" s="198" t="s">
        <v>1028</v>
      </c>
      <c r="F773" s="199" t="s">
        <v>1029</v>
      </c>
      <c r="G773" s="200" t="s">
        <v>189</v>
      </c>
      <c r="H773" s="201">
        <v>2.2450000000000001</v>
      </c>
      <c r="I773" s="202"/>
      <c r="J773" s="201">
        <f>ROUND(I773*H773,3)</f>
        <v>0</v>
      </c>
      <c r="K773" s="199" t="s">
        <v>1</v>
      </c>
      <c r="L773" s="41"/>
      <c r="M773" s="203" t="s">
        <v>1</v>
      </c>
      <c r="N773" s="204" t="s">
        <v>48</v>
      </c>
      <c r="O773" s="77"/>
      <c r="P773" s="205">
        <f>O773*H773</f>
        <v>0</v>
      </c>
      <c r="Q773" s="205">
        <v>0</v>
      </c>
      <c r="R773" s="205">
        <f>Q773*H773</f>
        <v>0</v>
      </c>
      <c r="S773" s="205">
        <v>0</v>
      </c>
      <c r="T773" s="206">
        <f>S773*H773</f>
        <v>0</v>
      </c>
      <c r="AR773" s="15" t="s">
        <v>217</v>
      </c>
      <c r="AT773" s="15" t="s">
        <v>134</v>
      </c>
      <c r="AU773" s="15" t="s">
        <v>80</v>
      </c>
      <c r="AY773" s="15" t="s">
        <v>132</v>
      </c>
      <c r="BE773" s="207">
        <f>IF(N773="základní",J773,0)</f>
        <v>0</v>
      </c>
      <c r="BF773" s="207">
        <f>IF(N773="snížená",J773,0)</f>
        <v>0</v>
      </c>
      <c r="BG773" s="207">
        <f>IF(N773="zákl. přenesená",J773,0)</f>
        <v>0</v>
      </c>
      <c r="BH773" s="207">
        <f>IF(N773="sníž. přenesená",J773,0)</f>
        <v>0</v>
      </c>
      <c r="BI773" s="207">
        <f>IF(N773="nulová",J773,0)</f>
        <v>0</v>
      </c>
      <c r="BJ773" s="15" t="s">
        <v>139</v>
      </c>
      <c r="BK773" s="208">
        <f>ROUND(I773*H773,3)</f>
        <v>0</v>
      </c>
      <c r="BL773" s="15" t="s">
        <v>217</v>
      </c>
      <c r="BM773" s="15" t="s">
        <v>1030</v>
      </c>
    </row>
    <row r="774" s="10" customFormat="1" ht="22.8" customHeight="1">
      <c r="B774" s="181"/>
      <c r="C774" s="182"/>
      <c r="D774" s="183" t="s">
        <v>73</v>
      </c>
      <c r="E774" s="195" t="s">
        <v>1031</v>
      </c>
      <c r="F774" s="195" t="s">
        <v>1032</v>
      </c>
      <c r="G774" s="182"/>
      <c r="H774" s="182"/>
      <c r="I774" s="185"/>
      <c r="J774" s="196">
        <f>BK774</f>
        <v>0</v>
      </c>
      <c r="K774" s="182"/>
      <c r="L774" s="187"/>
      <c r="M774" s="188"/>
      <c r="N774" s="189"/>
      <c r="O774" s="189"/>
      <c r="P774" s="190">
        <f>SUM(P775:P793)</f>
        <v>0</v>
      </c>
      <c r="Q774" s="189"/>
      <c r="R774" s="190">
        <f>SUM(R775:R793)</f>
        <v>0.068879999999999997</v>
      </c>
      <c r="S774" s="189"/>
      <c r="T774" s="191">
        <f>SUM(T775:T793)</f>
        <v>0.83040999999999998</v>
      </c>
      <c r="AR774" s="192" t="s">
        <v>80</v>
      </c>
      <c r="AT774" s="193" t="s">
        <v>73</v>
      </c>
      <c r="AU774" s="193" t="s">
        <v>21</v>
      </c>
      <c r="AY774" s="192" t="s">
        <v>132</v>
      </c>
      <c r="BK774" s="194">
        <f>SUM(BK775:BK793)</f>
        <v>0</v>
      </c>
    </row>
    <row r="775" s="1" customFormat="1" ht="16.5" customHeight="1">
      <c r="B775" s="36"/>
      <c r="C775" s="197" t="s">
        <v>1033</v>
      </c>
      <c r="D775" s="197" t="s">
        <v>134</v>
      </c>
      <c r="E775" s="198" t="s">
        <v>1034</v>
      </c>
      <c r="F775" s="199" t="s">
        <v>1035</v>
      </c>
      <c r="G775" s="200" t="s">
        <v>248</v>
      </c>
      <c r="H775" s="201">
        <v>2</v>
      </c>
      <c r="I775" s="202"/>
      <c r="J775" s="201">
        <f>ROUND(I775*H775,3)</f>
        <v>0</v>
      </c>
      <c r="K775" s="199" t="s">
        <v>1</v>
      </c>
      <c r="L775" s="41"/>
      <c r="M775" s="203" t="s">
        <v>1</v>
      </c>
      <c r="N775" s="204" t="s">
        <v>48</v>
      </c>
      <c r="O775" s="77"/>
      <c r="P775" s="205">
        <f>O775*H775</f>
        <v>0</v>
      </c>
      <c r="Q775" s="205">
        <v>0.0021199999999999999</v>
      </c>
      <c r="R775" s="205">
        <f>Q775*H775</f>
        <v>0.0042399999999999998</v>
      </c>
      <c r="S775" s="205">
        <v>0.0014300000000000001</v>
      </c>
      <c r="T775" s="206">
        <f>S775*H775</f>
        <v>0.0028600000000000001</v>
      </c>
      <c r="AR775" s="15" t="s">
        <v>217</v>
      </c>
      <c r="AT775" s="15" t="s">
        <v>134</v>
      </c>
      <c r="AU775" s="15" t="s">
        <v>80</v>
      </c>
      <c r="AY775" s="15" t="s">
        <v>132</v>
      </c>
      <c r="BE775" s="207">
        <f>IF(N775="základní",J775,0)</f>
        <v>0</v>
      </c>
      <c r="BF775" s="207">
        <f>IF(N775="snížená",J775,0)</f>
        <v>0</v>
      </c>
      <c r="BG775" s="207">
        <f>IF(N775="zákl. přenesená",J775,0)</f>
        <v>0</v>
      </c>
      <c r="BH775" s="207">
        <f>IF(N775="sníž. přenesená",J775,0)</f>
        <v>0</v>
      </c>
      <c r="BI775" s="207">
        <f>IF(N775="nulová",J775,0)</f>
        <v>0</v>
      </c>
      <c r="BJ775" s="15" t="s">
        <v>139</v>
      </c>
      <c r="BK775" s="208">
        <f>ROUND(I775*H775,3)</f>
        <v>0</v>
      </c>
      <c r="BL775" s="15" t="s">
        <v>217</v>
      </c>
      <c r="BM775" s="15" t="s">
        <v>1036</v>
      </c>
    </row>
    <row r="776" s="11" customFormat="1">
      <c r="B776" s="209"/>
      <c r="C776" s="210"/>
      <c r="D776" s="211" t="s">
        <v>141</v>
      </c>
      <c r="E776" s="212" t="s">
        <v>1</v>
      </c>
      <c r="F776" s="213" t="s">
        <v>1037</v>
      </c>
      <c r="G776" s="210"/>
      <c r="H776" s="214">
        <v>2</v>
      </c>
      <c r="I776" s="215"/>
      <c r="J776" s="210"/>
      <c r="K776" s="210"/>
      <c r="L776" s="216"/>
      <c r="M776" s="217"/>
      <c r="N776" s="218"/>
      <c r="O776" s="218"/>
      <c r="P776" s="218"/>
      <c r="Q776" s="218"/>
      <c r="R776" s="218"/>
      <c r="S776" s="218"/>
      <c r="T776" s="219"/>
      <c r="AT776" s="220" t="s">
        <v>141</v>
      </c>
      <c r="AU776" s="220" t="s">
        <v>80</v>
      </c>
      <c r="AV776" s="11" t="s">
        <v>80</v>
      </c>
      <c r="AW776" s="11" t="s">
        <v>143</v>
      </c>
      <c r="AX776" s="11" t="s">
        <v>74</v>
      </c>
      <c r="AY776" s="220" t="s">
        <v>132</v>
      </c>
    </row>
    <row r="777" s="12" customFormat="1">
      <c r="B777" s="221"/>
      <c r="C777" s="222"/>
      <c r="D777" s="211" t="s">
        <v>141</v>
      </c>
      <c r="E777" s="223" t="s">
        <v>1</v>
      </c>
      <c r="F777" s="224" t="s">
        <v>146</v>
      </c>
      <c r="G777" s="222"/>
      <c r="H777" s="225">
        <v>2</v>
      </c>
      <c r="I777" s="226"/>
      <c r="J777" s="222"/>
      <c r="K777" s="222"/>
      <c r="L777" s="227"/>
      <c r="M777" s="228"/>
      <c r="N777" s="229"/>
      <c r="O777" s="229"/>
      <c r="P777" s="229"/>
      <c r="Q777" s="229"/>
      <c r="R777" s="229"/>
      <c r="S777" s="229"/>
      <c r="T777" s="230"/>
      <c r="AT777" s="231" t="s">
        <v>141</v>
      </c>
      <c r="AU777" s="231" t="s">
        <v>80</v>
      </c>
      <c r="AV777" s="12" t="s">
        <v>138</v>
      </c>
      <c r="AW777" s="12" t="s">
        <v>143</v>
      </c>
      <c r="AX777" s="12" t="s">
        <v>21</v>
      </c>
      <c r="AY777" s="231" t="s">
        <v>132</v>
      </c>
    </row>
    <row r="778" s="1" customFormat="1" ht="16.5" customHeight="1">
      <c r="B778" s="36"/>
      <c r="C778" s="197" t="s">
        <v>1038</v>
      </c>
      <c r="D778" s="197" t="s">
        <v>134</v>
      </c>
      <c r="E778" s="198" t="s">
        <v>1039</v>
      </c>
      <c r="F778" s="199" t="s">
        <v>1040</v>
      </c>
      <c r="G778" s="200" t="s">
        <v>252</v>
      </c>
      <c r="H778" s="201">
        <v>27</v>
      </c>
      <c r="I778" s="202"/>
      <c r="J778" s="201">
        <f>ROUND(I778*H778,3)</f>
        <v>0</v>
      </c>
      <c r="K778" s="199" t="s">
        <v>1</v>
      </c>
      <c r="L778" s="41"/>
      <c r="M778" s="203" t="s">
        <v>1</v>
      </c>
      <c r="N778" s="204" t="s">
        <v>48</v>
      </c>
      <c r="O778" s="77"/>
      <c r="P778" s="205">
        <f>O778*H778</f>
        <v>0</v>
      </c>
      <c r="Q778" s="205">
        <v>0</v>
      </c>
      <c r="R778" s="205">
        <f>Q778*H778</f>
        <v>0</v>
      </c>
      <c r="S778" s="205">
        <v>0.03065</v>
      </c>
      <c r="T778" s="206">
        <f>S778*H778</f>
        <v>0.82755000000000001</v>
      </c>
      <c r="AR778" s="15" t="s">
        <v>217</v>
      </c>
      <c r="AT778" s="15" t="s">
        <v>134</v>
      </c>
      <c r="AU778" s="15" t="s">
        <v>80</v>
      </c>
      <c r="AY778" s="15" t="s">
        <v>132</v>
      </c>
      <c r="BE778" s="207">
        <f>IF(N778="základní",J778,0)</f>
        <v>0</v>
      </c>
      <c r="BF778" s="207">
        <f>IF(N778="snížená",J778,0)</f>
        <v>0</v>
      </c>
      <c r="BG778" s="207">
        <f>IF(N778="zákl. přenesená",J778,0)</f>
        <v>0</v>
      </c>
      <c r="BH778" s="207">
        <f>IF(N778="sníž. přenesená",J778,0)</f>
        <v>0</v>
      </c>
      <c r="BI778" s="207">
        <f>IF(N778="nulová",J778,0)</f>
        <v>0</v>
      </c>
      <c r="BJ778" s="15" t="s">
        <v>139</v>
      </c>
      <c r="BK778" s="208">
        <f>ROUND(I778*H778,3)</f>
        <v>0</v>
      </c>
      <c r="BL778" s="15" t="s">
        <v>217</v>
      </c>
      <c r="BM778" s="15" t="s">
        <v>1041</v>
      </c>
    </row>
    <row r="779" s="11" customFormat="1">
      <c r="B779" s="209"/>
      <c r="C779" s="210"/>
      <c r="D779" s="211" t="s">
        <v>141</v>
      </c>
      <c r="E779" s="212" t="s">
        <v>1</v>
      </c>
      <c r="F779" s="213" t="s">
        <v>1042</v>
      </c>
      <c r="G779" s="210"/>
      <c r="H779" s="214">
        <v>27</v>
      </c>
      <c r="I779" s="215"/>
      <c r="J779" s="210"/>
      <c r="K779" s="210"/>
      <c r="L779" s="216"/>
      <c r="M779" s="217"/>
      <c r="N779" s="218"/>
      <c r="O779" s="218"/>
      <c r="P779" s="218"/>
      <c r="Q779" s="218"/>
      <c r="R779" s="218"/>
      <c r="S779" s="218"/>
      <c r="T779" s="219"/>
      <c r="AT779" s="220" t="s">
        <v>141</v>
      </c>
      <c r="AU779" s="220" t="s">
        <v>80</v>
      </c>
      <c r="AV779" s="11" t="s">
        <v>80</v>
      </c>
      <c r="AW779" s="11" t="s">
        <v>143</v>
      </c>
      <c r="AX779" s="11" t="s">
        <v>74</v>
      </c>
      <c r="AY779" s="220" t="s">
        <v>132</v>
      </c>
    </row>
    <row r="780" s="12" customFormat="1">
      <c r="B780" s="221"/>
      <c r="C780" s="222"/>
      <c r="D780" s="211" t="s">
        <v>141</v>
      </c>
      <c r="E780" s="223" t="s">
        <v>1</v>
      </c>
      <c r="F780" s="224" t="s">
        <v>146</v>
      </c>
      <c r="G780" s="222"/>
      <c r="H780" s="225">
        <v>27</v>
      </c>
      <c r="I780" s="226"/>
      <c r="J780" s="222"/>
      <c r="K780" s="222"/>
      <c r="L780" s="227"/>
      <c r="M780" s="228"/>
      <c r="N780" s="229"/>
      <c r="O780" s="229"/>
      <c r="P780" s="229"/>
      <c r="Q780" s="229"/>
      <c r="R780" s="229"/>
      <c r="S780" s="229"/>
      <c r="T780" s="230"/>
      <c r="AT780" s="231" t="s">
        <v>141</v>
      </c>
      <c r="AU780" s="231" t="s">
        <v>80</v>
      </c>
      <c r="AV780" s="12" t="s">
        <v>138</v>
      </c>
      <c r="AW780" s="12" t="s">
        <v>143</v>
      </c>
      <c r="AX780" s="12" t="s">
        <v>21</v>
      </c>
      <c r="AY780" s="231" t="s">
        <v>132</v>
      </c>
    </row>
    <row r="781" s="1" customFormat="1" ht="22.5" customHeight="1">
      <c r="B781" s="36"/>
      <c r="C781" s="197" t="s">
        <v>1043</v>
      </c>
      <c r="D781" s="197" t="s">
        <v>134</v>
      </c>
      <c r="E781" s="198" t="s">
        <v>1044</v>
      </c>
      <c r="F781" s="199" t="s">
        <v>1045</v>
      </c>
      <c r="G781" s="200" t="s">
        <v>248</v>
      </c>
      <c r="H781" s="201">
        <v>1</v>
      </c>
      <c r="I781" s="202"/>
      <c r="J781" s="201">
        <f>ROUND(I781*H781,3)</f>
        <v>0</v>
      </c>
      <c r="K781" s="199" t="s">
        <v>1</v>
      </c>
      <c r="L781" s="41"/>
      <c r="M781" s="203" t="s">
        <v>1</v>
      </c>
      <c r="N781" s="204" t="s">
        <v>48</v>
      </c>
      <c r="O781" s="77"/>
      <c r="P781" s="205">
        <f>O781*H781</f>
        <v>0</v>
      </c>
      <c r="Q781" s="205">
        <v>0.0027699999999999999</v>
      </c>
      <c r="R781" s="205">
        <f>Q781*H781</f>
        <v>0.0027699999999999999</v>
      </c>
      <c r="S781" s="205">
        <v>0</v>
      </c>
      <c r="T781" s="206">
        <f>S781*H781</f>
        <v>0</v>
      </c>
      <c r="AR781" s="15" t="s">
        <v>217</v>
      </c>
      <c r="AT781" s="15" t="s">
        <v>134</v>
      </c>
      <c r="AU781" s="15" t="s">
        <v>80</v>
      </c>
      <c r="AY781" s="15" t="s">
        <v>132</v>
      </c>
      <c r="BE781" s="207">
        <f>IF(N781="základní",J781,0)</f>
        <v>0</v>
      </c>
      <c r="BF781" s="207">
        <f>IF(N781="snížená",J781,0)</f>
        <v>0</v>
      </c>
      <c r="BG781" s="207">
        <f>IF(N781="zákl. přenesená",J781,0)</f>
        <v>0</v>
      </c>
      <c r="BH781" s="207">
        <f>IF(N781="sníž. přenesená",J781,0)</f>
        <v>0</v>
      </c>
      <c r="BI781" s="207">
        <f>IF(N781="nulová",J781,0)</f>
        <v>0</v>
      </c>
      <c r="BJ781" s="15" t="s">
        <v>139</v>
      </c>
      <c r="BK781" s="208">
        <f>ROUND(I781*H781,3)</f>
        <v>0</v>
      </c>
      <c r="BL781" s="15" t="s">
        <v>217</v>
      </c>
      <c r="BM781" s="15" t="s">
        <v>1046</v>
      </c>
    </row>
    <row r="782" s="11" customFormat="1">
      <c r="B782" s="209"/>
      <c r="C782" s="210"/>
      <c r="D782" s="211" t="s">
        <v>141</v>
      </c>
      <c r="E782" s="212" t="s">
        <v>1</v>
      </c>
      <c r="F782" s="213" t="s">
        <v>1047</v>
      </c>
      <c r="G782" s="210"/>
      <c r="H782" s="214">
        <v>1</v>
      </c>
      <c r="I782" s="215"/>
      <c r="J782" s="210"/>
      <c r="K782" s="210"/>
      <c r="L782" s="216"/>
      <c r="M782" s="217"/>
      <c r="N782" s="218"/>
      <c r="O782" s="218"/>
      <c r="P782" s="218"/>
      <c r="Q782" s="218"/>
      <c r="R782" s="218"/>
      <c r="S782" s="218"/>
      <c r="T782" s="219"/>
      <c r="AT782" s="220" t="s">
        <v>141</v>
      </c>
      <c r="AU782" s="220" t="s">
        <v>80</v>
      </c>
      <c r="AV782" s="11" t="s">
        <v>80</v>
      </c>
      <c r="AW782" s="11" t="s">
        <v>143</v>
      </c>
      <c r="AX782" s="11" t="s">
        <v>74</v>
      </c>
      <c r="AY782" s="220" t="s">
        <v>132</v>
      </c>
    </row>
    <row r="783" s="12" customFormat="1">
      <c r="B783" s="221"/>
      <c r="C783" s="222"/>
      <c r="D783" s="211" t="s">
        <v>141</v>
      </c>
      <c r="E783" s="223" t="s">
        <v>1</v>
      </c>
      <c r="F783" s="224" t="s">
        <v>146</v>
      </c>
      <c r="G783" s="222"/>
      <c r="H783" s="225">
        <v>1</v>
      </c>
      <c r="I783" s="226"/>
      <c r="J783" s="222"/>
      <c r="K783" s="222"/>
      <c r="L783" s="227"/>
      <c r="M783" s="228"/>
      <c r="N783" s="229"/>
      <c r="O783" s="229"/>
      <c r="P783" s="229"/>
      <c r="Q783" s="229"/>
      <c r="R783" s="229"/>
      <c r="S783" s="229"/>
      <c r="T783" s="230"/>
      <c r="AT783" s="231" t="s">
        <v>141</v>
      </c>
      <c r="AU783" s="231" t="s">
        <v>80</v>
      </c>
      <c r="AV783" s="12" t="s">
        <v>138</v>
      </c>
      <c r="AW783" s="12" t="s">
        <v>143</v>
      </c>
      <c r="AX783" s="12" t="s">
        <v>21</v>
      </c>
      <c r="AY783" s="231" t="s">
        <v>132</v>
      </c>
    </row>
    <row r="784" s="1" customFormat="1" ht="16.5" customHeight="1">
      <c r="B784" s="36"/>
      <c r="C784" s="197" t="s">
        <v>1048</v>
      </c>
      <c r="D784" s="197" t="s">
        <v>134</v>
      </c>
      <c r="E784" s="198" t="s">
        <v>1049</v>
      </c>
      <c r="F784" s="199" t="s">
        <v>1050</v>
      </c>
      <c r="G784" s="200" t="s">
        <v>248</v>
      </c>
      <c r="H784" s="201">
        <v>4</v>
      </c>
      <c r="I784" s="202"/>
      <c r="J784" s="201">
        <f>ROUND(I784*H784,3)</f>
        <v>0</v>
      </c>
      <c r="K784" s="199" t="s">
        <v>1</v>
      </c>
      <c r="L784" s="41"/>
      <c r="M784" s="203" t="s">
        <v>1</v>
      </c>
      <c r="N784" s="204" t="s">
        <v>48</v>
      </c>
      <c r="O784" s="77"/>
      <c r="P784" s="205">
        <f>O784*H784</f>
        <v>0</v>
      </c>
      <c r="Q784" s="205">
        <v>0.0027699999999999999</v>
      </c>
      <c r="R784" s="205">
        <f>Q784*H784</f>
        <v>0.01108</v>
      </c>
      <c r="S784" s="205">
        <v>0</v>
      </c>
      <c r="T784" s="206">
        <f>S784*H784</f>
        <v>0</v>
      </c>
      <c r="AR784" s="15" t="s">
        <v>217</v>
      </c>
      <c r="AT784" s="15" t="s">
        <v>134</v>
      </c>
      <c r="AU784" s="15" t="s">
        <v>80</v>
      </c>
      <c r="AY784" s="15" t="s">
        <v>132</v>
      </c>
      <c r="BE784" s="207">
        <f>IF(N784="základní",J784,0)</f>
        <v>0</v>
      </c>
      <c r="BF784" s="207">
        <f>IF(N784="snížená",J784,0)</f>
        <v>0</v>
      </c>
      <c r="BG784" s="207">
        <f>IF(N784="zákl. přenesená",J784,0)</f>
        <v>0</v>
      </c>
      <c r="BH784" s="207">
        <f>IF(N784="sníž. přenesená",J784,0)</f>
        <v>0</v>
      </c>
      <c r="BI784" s="207">
        <f>IF(N784="nulová",J784,0)</f>
        <v>0</v>
      </c>
      <c r="BJ784" s="15" t="s">
        <v>139</v>
      </c>
      <c r="BK784" s="208">
        <f>ROUND(I784*H784,3)</f>
        <v>0</v>
      </c>
      <c r="BL784" s="15" t="s">
        <v>217</v>
      </c>
      <c r="BM784" s="15" t="s">
        <v>1051</v>
      </c>
    </row>
    <row r="785" s="11" customFormat="1">
      <c r="B785" s="209"/>
      <c r="C785" s="210"/>
      <c r="D785" s="211" t="s">
        <v>141</v>
      </c>
      <c r="E785" s="212" t="s">
        <v>1</v>
      </c>
      <c r="F785" s="213" t="s">
        <v>1052</v>
      </c>
      <c r="G785" s="210"/>
      <c r="H785" s="214">
        <v>2</v>
      </c>
      <c r="I785" s="215"/>
      <c r="J785" s="210"/>
      <c r="K785" s="210"/>
      <c r="L785" s="216"/>
      <c r="M785" s="217"/>
      <c r="N785" s="218"/>
      <c r="O785" s="218"/>
      <c r="P785" s="218"/>
      <c r="Q785" s="218"/>
      <c r="R785" s="218"/>
      <c r="S785" s="218"/>
      <c r="T785" s="219"/>
      <c r="AT785" s="220" t="s">
        <v>141</v>
      </c>
      <c r="AU785" s="220" t="s">
        <v>80</v>
      </c>
      <c r="AV785" s="11" t="s">
        <v>80</v>
      </c>
      <c r="AW785" s="11" t="s">
        <v>143</v>
      </c>
      <c r="AX785" s="11" t="s">
        <v>74</v>
      </c>
      <c r="AY785" s="220" t="s">
        <v>132</v>
      </c>
    </row>
    <row r="786" s="11" customFormat="1">
      <c r="B786" s="209"/>
      <c r="C786" s="210"/>
      <c r="D786" s="211" t="s">
        <v>141</v>
      </c>
      <c r="E786" s="212" t="s">
        <v>1</v>
      </c>
      <c r="F786" s="213" t="s">
        <v>1053</v>
      </c>
      <c r="G786" s="210"/>
      <c r="H786" s="214">
        <v>2</v>
      </c>
      <c r="I786" s="215"/>
      <c r="J786" s="210"/>
      <c r="K786" s="210"/>
      <c r="L786" s="216"/>
      <c r="M786" s="217"/>
      <c r="N786" s="218"/>
      <c r="O786" s="218"/>
      <c r="P786" s="218"/>
      <c r="Q786" s="218"/>
      <c r="R786" s="218"/>
      <c r="S786" s="218"/>
      <c r="T786" s="219"/>
      <c r="AT786" s="220" t="s">
        <v>141</v>
      </c>
      <c r="AU786" s="220" t="s">
        <v>80</v>
      </c>
      <c r="AV786" s="11" t="s">
        <v>80</v>
      </c>
      <c r="AW786" s="11" t="s">
        <v>143</v>
      </c>
      <c r="AX786" s="11" t="s">
        <v>74</v>
      </c>
      <c r="AY786" s="220" t="s">
        <v>132</v>
      </c>
    </row>
    <row r="787" s="12" customFormat="1">
      <c r="B787" s="221"/>
      <c r="C787" s="222"/>
      <c r="D787" s="211" t="s">
        <v>141</v>
      </c>
      <c r="E787" s="223" t="s">
        <v>1</v>
      </c>
      <c r="F787" s="224" t="s">
        <v>146</v>
      </c>
      <c r="G787" s="222"/>
      <c r="H787" s="225">
        <v>4</v>
      </c>
      <c r="I787" s="226"/>
      <c r="J787" s="222"/>
      <c r="K787" s="222"/>
      <c r="L787" s="227"/>
      <c r="M787" s="228"/>
      <c r="N787" s="229"/>
      <c r="O787" s="229"/>
      <c r="P787" s="229"/>
      <c r="Q787" s="229"/>
      <c r="R787" s="229"/>
      <c r="S787" s="229"/>
      <c r="T787" s="230"/>
      <c r="AT787" s="231" t="s">
        <v>141</v>
      </c>
      <c r="AU787" s="231" t="s">
        <v>80</v>
      </c>
      <c r="AV787" s="12" t="s">
        <v>138</v>
      </c>
      <c r="AW787" s="12" t="s">
        <v>143</v>
      </c>
      <c r="AX787" s="12" t="s">
        <v>21</v>
      </c>
      <c r="AY787" s="231" t="s">
        <v>132</v>
      </c>
    </row>
    <row r="788" s="1" customFormat="1" ht="16.5" customHeight="1">
      <c r="B788" s="36"/>
      <c r="C788" s="197" t="s">
        <v>1054</v>
      </c>
      <c r="D788" s="197" t="s">
        <v>134</v>
      </c>
      <c r="E788" s="198" t="s">
        <v>1055</v>
      </c>
      <c r="F788" s="199" t="s">
        <v>1056</v>
      </c>
      <c r="G788" s="200" t="s">
        <v>252</v>
      </c>
      <c r="H788" s="201">
        <v>27</v>
      </c>
      <c r="I788" s="202"/>
      <c r="J788" s="201">
        <f>ROUND(I788*H788,3)</f>
        <v>0</v>
      </c>
      <c r="K788" s="199" t="s">
        <v>1</v>
      </c>
      <c r="L788" s="41"/>
      <c r="M788" s="203" t="s">
        <v>1</v>
      </c>
      <c r="N788" s="204" t="s">
        <v>48</v>
      </c>
      <c r="O788" s="77"/>
      <c r="P788" s="205">
        <f>O788*H788</f>
        <v>0</v>
      </c>
      <c r="Q788" s="205">
        <v>0.0017700000000000001</v>
      </c>
      <c r="R788" s="205">
        <f>Q788*H788</f>
        <v>0.047789999999999999</v>
      </c>
      <c r="S788" s="205">
        <v>0</v>
      </c>
      <c r="T788" s="206">
        <f>S788*H788</f>
        <v>0</v>
      </c>
      <c r="AR788" s="15" t="s">
        <v>217</v>
      </c>
      <c r="AT788" s="15" t="s">
        <v>134</v>
      </c>
      <c r="AU788" s="15" t="s">
        <v>80</v>
      </c>
      <c r="AY788" s="15" t="s">
        <v>132</v>
      </c>
      <c r="BE788" s="207">
        <f>IF(N788="základní",J788,0)</f>
        <v>0</v>
      </c>
      <c r="BF788" s="207">
        <f>IF(N788="snížená",J788,0)</f>
        <v>0</v>
      </c>
      <c r="BG788" s="207">
        <f>IF(N788="zákl. přenesená",J788,0)</f>
        <v>0</v>
      </c>
      <c r="BH788" s="207">
        <f>IF(N788="sníž. přenesená",J788,0)</f>
        <v>0</v>
      </c>
      <c r="BI788" s="207">
        <f>IF(N788="nulová",J788,0)</f>
        <v>0</v>
      </c>
      <c r="BJ788" s="15" t="s">
        <v>139</v>
      </c>
      <c r="BK788" s="208">
        <f>ROUND(I788*H788,3)</f>
        <v>0</v>
      </c>
      <c r="BL788" s="15" t="s">
        <v>217</v>
      </c>
      <c r="BM788" s="15" t="s">
        <v>1057</v>
      </c>
    </row>
    <row r="789" s="11" customFormat="1">
      <c r="B789" s="209"/>
      <c r="C789" s="210"/>
      <c r="D789" s="211" t="s">
        <v>141</v>
      </c>
      <c r="E789" s="212" t="s">
        <v>1</v>
      </c>
      <c r="F789" s="213" t="s">
        <v>1058</v>
      </c>
      <c r="G789" s="210"/>
      <c r="H789" s="214">
        <v>27</v>
      </c>
      <c r="I789" s="215"/>
      <c r="J789" s="210"/>
      <c r="K789" s="210"/>
      <c r="L789" s="216"/>
      <c r="M789" s="217"/>
      <c r="N789" s="218"/>
      <c r="O789" s="218"/>
      <c r="P789" s="218"/>
      <c r="Q789" s="218"/>
      <c r="R789" s="218"/>
      <c r="S789" s="218"/>
      <c r="T789" s="219"/>
      <c r="AT789" s="220" t="s">
        <v>141</v>
      </c>
      <c r="AU789" s="220" t="s">
        <v>80</v>
      </c>
      <c r="AV789" s="11" t="s">
        <v>80</v>
      </c>
      <c r="AW789" s="11" t="s">
        <v>143</v>
      </c>
      <c r="AX789" s="11" t="s">
        <v>74</v>
      </c>
      <c r="AY789" s="220" t="s">
        <v>132</v>
      </c>
    </row>
    <row r="790" s="12" customFormat="1">
      <c r="B790" s="221"/>
      <c r="C790" s="222"/>
      <c r="D790" s="211" t="s">
        <v>141</v>
      </c>
      <c r="E790" s="223" t="s">
        <v>1</v>
      </c>
      <c r="F790" s="224" t="s">
        <v>146</v>
      </c>
      <c r="G790" s="222"/>
      <c r="H790" s="225">
        <v>27</v>
      </c>
      <c r="I790" s="226"/>
      <c r="J790" s="222"/>
      <c r="K790" s="222"/>
      <c r="L790" s="227"/>
      <c r="M790" s="228"/>
      <c r="N790" s="229"/>
      <c r="O790" s="229"/>
      <c r="P790" s="229"/>
      <c r="Q790" s="229"/>
      <c r="R790" s="229"/>
      <c r="S790" s="229"/>
      <c r="T790" s="230"/>
      <c r="AT790" s="231" t="s">
        <v>141</v>
      </c>
      <c r="AU790" s="231" t="s">
        <v>80</v>
      </c>
      <c r="AV790" s="12" t="s">
        <v>138</v>
      </c>
      <c r="AW790" s="12" t="s">
        <v>143</v>
      </c>
      <c r="AX790" s="12" t="s">
        <v>21</v>
      </c>
      <c r="AY790" s="231" t="s">
        <v>132</v>
      </c>
    </row>
    <row r="791" s="1" customFormat="1" ht="16.5" customHeight="1">
      <c r="B791" s="36"/>
      <c r="C791" s="197" t="s">
        <v>1059</v>
      </c>
      <c r="D791" s="197" t="s">
        <v>134</v>
      </c>
      <c r="E791" s="198" t="s">
        <v>1060</v>
      </c>
      <c r="F791" s="199" t="s">
        <v>1061</v>
      </c>
      <c r="G791" s="200" t="s">
        <v>248</v>
      </c>
      <c r="H791" s="201">
        <v>2</v>
      </c>
      <c r="I791" s="202"/>
      <c r="J791" s="201">
        <f>ROUND(I791*H791,3)</f>
        <v>0</v>
      </c>
      <c r="K791" s="199" t="s">
        <v>1</v>
      </c>
      <c r="L791" s="41"/>
      <c r="M791" s="203" t="s">
        <v>1</v>
      </c>
      <c r="N791" s="204" t="s">
        <v>48</v>
      </c>
      <c r="O791" s="77"/>
      <c r="P791" s="205">
        <f>O791*H791</f>
        <v>0</v>
      </c>
      <c r="Q791" s="205">
        <v>0.0015</v>
      </c>
      <c r="R791" s="205">
        <f>Q791*H791</f>
        <v>0.0030000000000000001</v>
      </c>
      <c r="S791" s="205">
        <v>0</v>
      </c>
      <c r="T791" s="206">
        <f>S791*H791</f>
        <v>0</v>
      </c>
      <c r="AR791" s="15" t="s">
        <v>217</v>
      </c>
      <c r="AT791" s="15" t="s">
        <v>134</v>
      </c>
      <c r="AU791" s="15" t="s">
        <v>80</v>
      </c>
      <c r="AY791" s="15" t="s">
        <v>132</v>
      </c>
      <c r="BE791" s="207">
        <f>IF(N791="základní",J791,0)</f>
        <v>0</v>
      </c>
      <c r="BF791" s="207">
        <f>IF(N791="snížená",J791,0)</f>
        <v>0</v>
      </c>
      <c r="BG791" s="207">
        <f>IF(N791="zákl. přenesená",J791,0)</f>
        <v>0</v>
      </c>
      <c r="BH791" s="207">
        <f>IF(N791="sníž. přenesená",J791,0)</f>
        <v>0</v>
      </c>
      <c r="BI791" s="207">
        <f>IF(N791="nulová",J791,0)</f>
        <v>0</v>
      </c>
      <c r="BJ791" s="15" t="s">
        <v>139</v>
      </c>
      <c r="BK791" s="208">
        <f>ROUND(I791*H791,3)</f>
        <v>0</v>
      </c>
      <c r="BL791" s="15" t="s">
        <v>217</v>
      </c>
      <c r="BM791" s="15" t="s">
        <v>1062</v>
      </c>
    </row>
    <row r="792" s="11" customFormat="1">
      <c r="B792" s="209"/>
      <c r="C792" s="210"/>
      <c r="D792" s="211" t="s">
        <v>141</v>
      </c>
      <c r="E792" s="212" t="s">
        <v>1</v>
      </c>
      <c r="F792" s="213" t="s">
        <v>1037</v>
      </c>
      <c r="G792" s="210"/>
      <c r="H792" s="214">
        <v>2</v>
      </c>
      <c r="I792" s="215"/>
      <c r="J792" s="210"/>
      <c r="K792" s="210"/>
      <c r="L792" s="216"/>
      <c r="M792" s="217"/>
      <c r="N792" s="218"/>
      <c r="O792" s="218"/>
      <c r="P792" s="218"/>
      <c r="Q792" s="218"/>
      <c r="R792" s="218"/>
      <c r="S792" s="218"/>
      <c r="T792" s="219"/>
      <c r="AT792" s="220" t="s">
        <v>141</v>
      </c>
      <c r="AU792" s="220" t="s">
        <v>80</v>
      </c>
      <c r="AV792" s="11" t="s">
        <v>80</v>
      </c>
      <c r="AW792" s="11" t="s">
        <v>143</v>
      </c>
      <c r="AX792" s="11" t="s">
        <v>74</v>
      </c>
      <c r="AY792" s="220" t="s">
        <v>132</v>
      </c>
    </row>
    <row r="793" s="12" customFormat="1">
      <c r="B793" s="221"/>
      <c r="C793" s="222"/>
      <c r="D793" s="211" t="s">
        <v>141</v>
      </c>
      <c r="E793" s="223" t="s">
        <v>1</v>
      </c>
      <c r="F793" s="224" t="s">
        <v>146</v>
      </c>
      <c r="G793" s="222"/>
      <c r="H793" s="225">
        <v>2</v>
      </c>
      <c r="I793" s="226"/>
      <c r="J793" s="222"/>
      <c r="K793" s="222"/>
      <c r="L793" s="227"/>
      <c r="M793" s="228"/>
      <c r="N793" s="229"/>
      <c r="O793" s="229"/>
      <c r="P793" s="229"/>
      <c r="Q793" s="229"/>
      <c r="R793" s="229"/>
      <c r="S793" s="229"/>
      <c r="T793" s="230"/>
      <c r="AT793" s="231" t="s">
        <v>141</v>
      </c>
      <c r="AU793" s="231" t="s">
        <v>80</v>
      </c>
      <c r="AV793" s="12" t="s">
        <v>138</v>
      </c>
      <c r="AW793" s="12" t="s">
        <v>143</v>
      </c>
      <c r="AX793" s="12" t="s">
        <v>21</v>
      </c>
      <c r="AY793" s="231" t="s">
        <v>132</v>
      </c>
    </row>
    <row r="794" s="10" customFormat="1" ht="22.8" customHeight="1">
      <c r="B794" s="181"/>
      <c r="C794" s="182"/>
      <c r="D794" s="183" t="s">
        <v>73</v>
      </c>
      <c r="E794" s="195" t="s">
        <v>1063</v>
      </c>
      <c r="F794" s="195" t="s">
        <v>1064</v>
      </c>
      <c r="G794" s="182"/>
      <c r="H794" s="182"/>
      <c r="I794" s="185"/>
      <c r="J794" s="196">
        <f>BK794</f>
        <v>0</v>
      </c>
      <c r="K794" s="182"/>
      <c r="L794" s="187"/>
      <c r="M794" s="188"/>
      <c r="N794" s="189"/>
      <c r="O794" s="189"/>
      <c r="P794" s="190">
        <f>SUM(P795:P857)</f>
        <v>0</v>
      </c>
      <c r="Q794" s="189"/>
      <c r="R794" s="190">
        <f>SUM(R795:R857)</f>
        <v>0.15446000000000001</v>
      </c>
      <c r="S794" s="189"/>
      <c r="T794" s="191">
        <f>SUM(T795:T857)</f>
        <v>0</v>
      </c>
      <c r="AR794" s="192" t="s">
        <v>80</v>
      </c>
      <c r="AT794" s="193" t="s">
        <v>73</v>
      </c>
      <c r="AU794" s="193" t="s">
        <v>21</v>
      </c>
      <c r="AY794" s="192" t="s">
        <v>132</v>
      </c>
      <c r="BK794" s="194">
        <f>SUM(BK795:BK857)</f>
        <v>0</v>
      </c>
    </row>
    <row r="795" s="1" customFormat="1" ht="16.5" customHeight="1">
      <c r="B795" s="36"/>
      <c r="C795" s="197" t="s">
        <v>1065</v>
      </c>
      <c r="D795" s="197" t="s">
        <v>134</v>
      </c>
      <c r="E795" s="198" t="s">
        <v>1066</v>
      </c>
      <c r="F795" s="199" t="s">
        <v>1067</v>
      </c>
      <c r="G795" s="200" t="s">
        <v>248</v>
      </c>
      <c r="H795" s="201">
        <v>5</v>
      </c>
      <c r="I795" s="202"/>
      <c r="J795" s="201">
        <f>ROUND(I795*H795,3)</f>
        <v>0</v>
      </c>
      <c r="K795" s="199" t="s">
        <v>1</v>
      </c>
      <c r="L795" s="41"/>
      <c r="M795" s="203" t="s">
        <v>1</v>
      </c>
      <c r="N795" s="204" t="s">
        <v>48</v>
      </c>
      <c r="O795" s="77"/>
      <c r="P795" s="205">
        <f>O795*H795</f>
        <v>0</v>
      </c>
      <c r="Q795" s="205">
        <v>0</v>
      </c>
      <c r="R795" s="205">
        <f>Q795*H795</f>
        <v>0</v>
      </c>
      <c r="S795" s="205">
        <v>0</v>
      </c>
      <c r="T795" s="206">
        <f>S795*H795</f>
        <v>0</v>
      </c>
      <c r="AR795" s="15" t="s">
        <v>217</v>
      </c>
      <c r="AT795" s="15" t="s">
        <v>134</v>
      </c>
      <c r="AU795" s="15" t="s">
        <v>80</v>
      </c>
      <c r="AY795" s="15" t="s">
        <v>132</v>
      </c>
      <c r="BE795" s="207">
        <f>IF(N795="základní",J795,0)</f>
        <v>0</v>
      </c>
      <c r="BF795" s="207">
        <f>IF(N795="snížená",J795,0)</f>
        <v>0</v>
      </c>
      <c r="BG795" s="207">
        <f>IF(N795="zákl. přenesená",J795,0)</f>
        <v>0</v>
      </c>
      <c r="BH795" s="207">
        <f>IF(N795="sníž. přenesená",J795,0)</f>
        <v>0</v>
      </c>
      <c r="BI795" s="207">
        <f>IF(N795="nulová",J795,0)</f>
        <v>0</v>
      </c>
      <c r="BJ795" s="15" t="s">
        <v>139</v>
      </c>
      <c r="BK795" s="208">
        <f>ROUND(I795*H795,3)</f>
        <v>0</v>
      </c>
      <c r="BL795" s="15" t="s">
        <v>217</v>
      </c>
      <c r="BM795" s="15" t="s">
        <v>1068</v>
      </c>
    </row>
    <row r="796" s="11" customFormat="1">
      <c r="B796" s="209"/>
      <c r="C796" s="210"/>
      <c r="D796" s="211" t="s">
        <v>141</v>
      </c>
      <c r="E796" s="212" t="s">
        <v>1</v>
      </c>
      <c r="F796" s="213" t="s">
        <v>139</v>
      </c>
      <c r="G796" s="210"/>
      <c r="H796" s="214">
        <v>5</v>
      </c>
      <c r="I796" s="215"/>
      <c r="J796" s="210"/>
      <c r="K796" s="210"/>
      <c r="L796" s="216"/>
      <c r="M796" s="217"/>
      <c r="N796" s="218"/>
      <c r="O796" s="218"/>
      <c r="P796" s="218"/>
      <c r="Q796" s="218"/>
      <c r="R796" s="218"/>
      <c r="S796" s="218"/>
      <c r="T796" s="219"/>
      <c r="AT796" s="220" t="s">
        <v>141</v>
      </c>
      <c r="AU796" s="220" t="s">
        <v>80</v>
      </c>
      <c r="AV796" s="11" t="s">
        <v>80</v>
      </c>
      <c r="AW796" s="11" t="s">
        <v>143</v>
      </c>
      <c r="AX796" s="11" t="s">
        <v>74</v>
      </c>
      <c r="AY796" s="220" t="s">
        <v>132</v>
      </c>
    </row>
    <row r="797" s="12" customFormat="1">
      <c r="B797" s="221"/>
      <c r="C797" s="222"/>
      <c r="D797" s="211" t="s">
        <v>141</v>
      </c>
      <c r="E797" s="223" t="s">
        <v>1</v>
      </c>
      <c r="F797" s="224" t="s">
        <v>146</v>
      </c>
      <c r="G797" s="222"/>
      <c r="H797" s="225">
        <v>5</v>
      </c>
      <c r="I797" s="226"/>
      <c r="J797" s="222"/>
      <c r="K797" s="222"/>
      <c r="L797" s="227"/>
      <c r="M797" s="228"/>
      <c r="N797" s="229"/>
      <c r="O797" s="229"/>
      <c r="P797" s="229"/>
      <c r="Q797" s="229"/>
      <c r="R797" s="229"/>
      <c r="S797" s="229"/>
      <c r="T797" s="230"/>
      <c r="AT797" s="231" t="s">
        <v>141</v>
      </c>
      <c r="AU797" s="231" t="s">
        <v>80</v>
      </c>
      <c r="AV797" s="12" t="s">
        <v>138</v>
      </c>
      <c r="AW797" s="12" t="s">
        <v>143</v>
      </c>
      <c r="AX797" s="12" t="s">
        <v>21</v>
      </c>
      <c r="AY797" s="231" t="s">
        <v>132</v>
      </c>
    </row>
    <row r="798" s="1" customFormat="1" ht="16.5" customHeight="1">
      <c r="B798" s="36"/>
      <c r="C798" s="197" t="s">
        <v>1069</v>
      </c>
      <c r="D798" s="197" t="s">
        <v>134</v>
      </c>
      <c r="E798" s="198" t="s">
        <v>1070</v>
      </c>
      <c r="F798" s="199" t="s">
        <v>1071</v>
      </c>
      <c r="G798" s="200" t="s">
        <v>248</v>
      </c>
      <c r="H798" s="201">
        <v>72</v>
      </c>
      <c r="I798" s="202"/>
      <c r="J798" s="201">
        <f>ROUND(I798*H798,3)</f>
        <v>0</v>
      </c>
      <c r="K798" s="199" t="s">
        <v>1</v>
      </c>
      <c r="L798" s="41"/>
      <c r="M798" s="203" t="s">
        <v>1</v>
      </c>
      <c r="N798" s="204" t="s">
        <v>48</v>
      </c>
      <c r="O798" s="77"/>
      <c r="P798" s="205">
        <f>O798*H798</f>
        <v>0</v>
      </c>
      <c r="Q798" s="205">
        <v>0</v>
      </c>
      <c r="R798" s="205">
        <f>Q798*H798</f>
        <v>0</v>
      </c>
      <c r="S798" s="205">
        <v>0</v>
      </c>
      <c r="T798" s="206">
        <f>S798*H798</f>
        <v>0</v>
      </c>
      <c r="AR798" s="15" t="s">
        <v>217</v>
      </c>
      <c r="AT798" s="15" t="s">
        <v>134</v>
      </c>
      <c r="AU798" s="15" t="s">
        <v>80</v>
      </c>
      <c r="AY798" s="15" t="s">
        <v>132</v>
      </c>
      <c r="BE798" s="207">
        <f>IF(N798="základní",J798,0)</f>
        <v>0</v>
      </c>
      <c r="BF798" s="207">
        <f>IF(N798="snížená",J798,0)</f>
        <v>0</v>
      </c>
      <c r="BG798" s="207">
        <f>IF(N798="zákl. přenesená",J798,0)</f>
        <v>0</v>
      </c>
      <c r="BH798" s="207">
        <f>IF(N798="sníž. přenesená",J798,0)</f>
        <v>0</v>
      </c>
      <c r="BI798" s="207">
        <f>IF(N798="nulová",J798,0)</f>
        <v>0</v>
      </c>
      <c r="BJ798" s="15" t="s">
        <v>139</v>
      </c>
      <c r="BK798" s="208">
        <f>ROUND(I798*H798,3)</f>
        <v>0</v>
      </c>
      <c r="BL798" s="15" t="s">
        <v>217</v>
      </c>
      <c r="BM798" s="15" t="s">
        <v>1072</v>
      </c>
    </row>
    <row r="799" s="11" customFormat="1">
      <c r="B799" s="209"/>
      <c r="C799" s="210"/>
      <c r="D799" s="211" t="s">
        <v>141</v>
      </c>
      <c r="E799" s="212" t="s">
        <v>1</v>
      </c>
      <c r="F799" s="213" t="s">
        <v>1073</v>
      </c>
      <c r="G799" s="210"/>
      <c r="H799" s="214">
        <v>72</v>
      </c>
      <c r="I799" s="215"/>
      <c r="J799" s="210"/>
      <c r="K799" s="210"/>
      <c r="L799" s="216"/>
      <c r="M799" s="217"/>
      <c r="N799" s="218"/>
      <c r="O799" s="218"/>
      <c r="P799" s="218"/>
      <c r="Q799" s="218"/>
      <c r="R799" s="218"/>
      <c r="S799" s="218"/>
      <c r="T799" s="219"/>
      <c r="AT799" s="220" t="s">
        <v>141</v>
      </c>
      <c r="AU799" s="220" t="s">
        <v>80</v>
      </c>
      <c r="AV799" s="11" t="s">
        <v>80</v>
      </c>
      <c r="AW799" s="11" t="s">
        <v>143</v>
      </c>
      <c r="AX799" s="11" t="s">
        <v>74</v>
      </c>
      <c r="AY799" s="220" t="s">
        <v>132</v>
      </c>
    </row>
    <row r="800" s="12" customFormat="1">
      <c r="B800" s="221"/>
      <c r="C800" s="222"/>
      <c r="D800" s="211" t="s">
        <v>141</v>
      </c>
      <c r="E800" s="223" t="s">
        <v>1</v>
      </c>
      <c r="F800" s="224" t="s">
        <v>146</v>
      </c>
      <c r="G800" s="222"/>
      <c r="H800" s="225">
        <v>72</v>
      </c>
      <c r="I800" s="226"/>
      <c r="J800" s="222"/>
      <c r="K800" s="222"/>
      <c r="L800" s="227"/>
      <c r="M800" s="228"/>
      <c r="N800" s="229"/>
      <c r="O800" s="229"/>
      <c r="P800" s="229"/>
      <c r="Q800" s="229"/>
      <c r="R800" s="229"/>
      <c r="S800" s="229"/>
      <c r="T800" s="230"/>
      <c r="AT800" s="231" t="s">
        <v>141</v>
      </c>
      <c r="AU800" s="231" t="s">
        <v>80</v>
      </c>
      <c r="AV800" s="12" t="s">
        <v>138</v>
      </c>
      <c r="AW800" s="12" t="s">
        <v>143</v>
      </c>
      <c r="AX800" s="12" t="s">
        <v>21</v>
      </c>
      <c r="AY800" s="231" t="s">
        <v>132</v>
      </c>
    </row>
    <row r="801" s="1" customFormat="1" ht="16.5" customHeight="1">
      <c r="B801" s="36"/>
      <c r="C801" s="197" t="s">
        <v>1074</v>
      </c>
      <c r="D801" s="197" t="s">
        <v>134</v>
      </c>
      <c r="E801" s="198" t="s">
        <v>1075</v>
      </c>
      <c r="F801" s="199" t="s">
        <v>1076</v>
      </c>
      <c r="G801" s="200" t="s">
        <v>252</v>
      </c>
      <c r="H801" s="201">
        <v>15</v>
      </c>
      <c r="I801" s="202"/>
      <c r="J801" s="201">
        <f>ROUND(I801*H801,3)</f>
        <v>0</v>
      </c>
      <c r="K801" s="199" t="s">
        <v>1</v>
      </c>
      <c r="L801" s="41"/>
      <c r="M801" s="203" t="s">
        <v>1</v>
      </c>
      <c r="N801" s="204" t="s">
        <v>48</v>
      </c>
      <c r="O801" s="77"/>
      <c r="P801" s="205">
        <f>O801*H801</f>
        <v>0</v>
      </c>
      <c r="Q801" s="205">
        <v>0</v>
      </c>
      <c r="R801" s="205">
        <f>Q801*H801</f>
        <v>0</v>
      </c>
      <c r="S801" s="205">
        <v>0</v>
      </c>
      <c r="T801" s="206">
        <f>S801*H801</f>
        <v>0</v>
      </c>
      <c r="AR801" s="15" t="s">
        <v>217</v>
      </c>
      <c r="AT801" s="15" t="s">
        <v>134</v>
      </c>
      <c r="AU801" s="15" t="s">
        <v>80</v>
      </c>
      <c r="AY801" s="15" t="s">
        <v>132</v>
      </c>
      <c r="BE801" s="207">
        <f>IF(N801="základní",J801,0)</f>
        <v>0</v>
      </c>
      <c r="BF801" s="207">
        <f>IF(N801="snížená",J801,0)</f>
        <v>0</v>
      </c>
      <c r="BG801" s="207">
        <f>IF(N801="zákl. přenesená",J801,0)</f>
        <v>0</v>
      </c>
      <c r="BH801" s="207">
        <f>IF(N801="sníž. přenesená",J801,0)</f>
        <v>0</v>
      </c>
      <c r="BI801" s="207">
        <f>IF(N801="nulová",J801,0)</f>
        <v>0</v>
      </c>
      <c r="BJ801" s="15" t="s">
        <v>139</v>
      </c>
      <c r="BK801" s="208">
        <f>ROUND(I801*H801,3)</f>
        <v>0</v>
      </c>
      <c r="BL801" s="15" t="s">
        <v>217</v>
      </c>
      <c r="BM801" s="15" t="s">
        <v>1077</v>
      </c>
    </row>
    <row r="802" s="11" customFormat="1">
      <c r="B802" s="209"/>
      <c r="C802" s="210"/>
      <c r="D802" s="211" t="s">
        <v>141</v>
      </c>
      <c r="E802" s="212" t="s">
        <v>1</v>
      </c>
      <c r="F802" s="213" t="s">
        <v>1078</v>
      </c>
      <c r="G802" s="210"/>
      <c r="H802" s="214">
        <v>15</v>
      </c>
      <c r="I802" s="215"/>
      <c r="J802" s="210"/>
      <c r="K802" s="210"/>
      <c r="L802" s="216"/>
      <c r="M802" s="217"/>
      <c r="N802" s="218"/>
      <c r="O802" s="218"/>
      <c r="P802" s="218"/>
      <c r="Q802" s="218"/>
      <c r="R802" s="218"/>
      <c r="S802" s="218"/>
      <c r="T802" s="219"/>
      <c r="AT802" s="220" t="s">
        <v>141</v>
      </c>
      <c r="AU802" s="220" t="s">
        <v>80</v>
      </c>
      <c r="AV802" s="11" t="s">
        <v>80</v>
      </c>
      <c r="AW802" s="11" t="s">
        <v>143</v>
      </c>
      <c r="AX802" s="11" t="s">
        <v>74</v>
      </c>
      <c r="AY802" s="220" t="s">
        <v>132</v>
      </c>
    </row>
    <row r="803" s="12" customFormat="1">
      <c r="B803" s="221"/>
      <c r="C803" s="222"/>
      <c r="D803" s="211" t="s">
        <v>141</v>
      </c>
      <c r="E803" s="223" t="s">
        <v>1</v>
      </c>
      <c r="F803" s="224" t="s">
        <v>146</v>
      </c>
      <c r="G803" s="222"/>
      <c r="H803" s="225">
        <v>15</v>
      </c>
      <c r="I803" s="226"/>
      <c r="J803" s="222"/>
      <c r="K803" s="222"/>
      <c r="L803" s="227"/>
      <c r="M803" s="228"/>
      <c r="N803" s="229"/>
      <c r="O803" s="229"/>
      <c r="P803" s="229"/>
      <c r="Q803" s="229"/>
      <c r="R803" s="229"/>
      <c r="S803" s="229"/>
      <c r="T803" s="230"/>
      <c r="AT803" s="231" t="s">
        <v>141</v>
      </c>
      <c r="AU803" s="231" t="s">
        <v>80</v>
      </c>
      <c r="AV803" s="12" t="s">
        <v>138</v>
      </c>
      <c r="AW803" s="12" t="s">
        <v>143</v>
      </c>
      <c r="AX803" s="12" t="s">
        <v>21</v>
      </c>
      <c r="AY803" s="231" t="s">
        <v>132</v>
      </c>
    </row>
    <row r="804" s="1" customFormat="1" ht="16.5" customHeight="1">
      <c r="B804" s="36"/>
      <c r="C804" s="197" t="s">
        <v>1079</v>
      </c>
      <c r="D804" s="197" t="s">
        <v>134</v>
      </c>
      <c r="E804" s="198" t="s">
        <v>1080</v>
      </c>
      <c r="F804" s="199" t="s">
        <v>1081</v>
      </c>
      <c r="G804" s="200" t="s">
        <v>248</v>
      </c>
      <c r="H804" s="201">
        <v>1</v>
      </c>
      <c r="I804" s="202"/>
      <c r="J804" s="201">
        <f>ROUND(I804*H804,3)</f>
        <v>0</v>
      </c>
      <c r="K804" s="199" t="s">
        <v>1</v>
      </c>
      <c r="L804" s="41"/>
      <c r="M804" s="203" t="s">
        <v>1</v>
      </c>
      <c r="N804" s="204" t="s">
        <v>48</v>
      </c>
      <c r="O804" s="77"/>
      <c r="P804" s="205">
        <f>O804*H804</f>
        <v>0</v>
      </c>
      <c r="Q804" s="205">
        <v>0</v>
      </c>
      <c r="R804" s="205">
        <f>Q804*H804</f>
        <v>0</v>
      </c>
      <c r="S804" s="205">
        <v>0</v>
      </c>
      <c r="T804" s="206">
        <f>S804*H804</f>
        <v>0</v>
      </c>
      <c r="AR804" s="15" t="s">
        <v>217</v>
      </c>
      <c r="AT804" s="15" t="s">
        <v>134</v>
      </c>
      <c r="AU804" s="15" t="s">
        <v>80</v>
      </c>
      <c r="AY804" s="15" t="s">
        <v>132</v>
      </c>
      <c r="BE804" s="207">
        <f>IF(N804="základní",J804,0)</f>
        <v>0</v>
      </c>
      <c r="BF804" s="207">
        <f>IF(N804="snížená",J804,0)</f>
        <v>0</v>
      </c>
      <c r="BG804" s="207">
        <f>IF(N804="zákl. přenesená",J804,0)</f>
        <v>0</v>
      </c>
      <c r="BH804" s="207">
        <f>IF(N804="sníž. přenesená",J804,0)</f>
        <v>0</v>
      </c>
      <c r="BI804" s="207">
        <f>IF(N804="nulová",J804,0)</f>
        <v>0</v>
      </c>
      <c r="BJ804" s="15" t="s">
        <v>139</v>
      </c>
      <c r="BK804" s="208">
        <f>ROUND(I804*H804,3)</f>
        <v>0</v>
      </c>
      <c r="BL804" s="15" t="s">
        <v>217</v>
      </c>
      <c r="BM804" s="15" t="s">
        <v>1082</v>
      </c>
    </row>
    <row r="805" s="11" customFormat="1">
      <c r="B805" s="209"/>
      <c r="C805" s="210"/>
      <c r="D805" s="211" t="s">
        <v>141</v>
      </c>
      <c r="E805" s="212" t="s">
        <v>1</v>
      </c>
      <c r="F805" s="213" t="s">
        <v>21</v>
      </c>
      <c r="G805" s="210"/>
      <c r="H805" s="214">
        <v>1</v>
      </c>
      <c r="I805" s="215"/>
      <c r="J805" s="210"/>
      <c r="K805" s="210"/>
      <c r="L805" s="216"/>
      <c r="M805" s="217"/>
      <c r="N805" s="218"/>
      <c r="O805" s="218"/>
      <c r="P805" s="218"/>
      <c r="Q805" s="218"/>
      <c r="R805" s="218"/>
      <c r="S805" s="218"/>
      <c r="T805" s="219"/>
      <c r="AT805" s="220" t="s">
        <v>141</v>
      </c>
      <c r="AU805" s="220" t="s">
        <v>80</v>
      </c>
      <c r="AV805" s="11" t="s">
        <v>80</v>
      </c>
      <c r="AW805" s="11" t="s">
        <v>143</v>
      </c>
      <c r="AX805" s="11" t="s">
        <v>74</v>
      </c>
      <c r="AY805" s="220" t="s">
        <v>132</v>
      </c>
    </row>
    <row r="806" s="12" customFormat="1">
      <c r="B806" s="221"/>
      <c r="C806" s="222"/>
      <c r="D806" s="211" t="s">
        <v>141</v>
      </c>
      <c r="E806" s="223" t="s">
        <v>1</v>
      </c>
      <c r="F806" s="224" t="s">
        <v>146</v>
      </c>
      <c r="G806" s="222"/>
      <c r="H806" s="225">
        <v>1</v>
      </c>
      <c r="I806" s="226"/>
      <c r="J806" s="222"/>
      <c r="K806" s="222"/>
      <c r="L806" s="227"/>
      <c r="M806" s="228"/>
      <c r="N806" s="229"/>
      <c r="O806" s="229"/>
      <c r="P806" s="229"/>
      <c r="Q806" s="229"/>
      <c r="R806" s="229"/>
      <c r="S806" s="229"/>
      <c r="T806" s="230"/>
      <c r="AT806" s="231" t="s">
        <v>141</v>
      </c>
      <c r="AU806" s="231" t="s">
        <v>80</v>
      </c>
      <c r="AV806" s="12" t="s">
        <v>138</v>
      </c>
      <c r="AW806" s="12" t="s">
        <v>143</v>
      </c>
      <c r="AX806" s="12" t="s">
        <v>21</v>
      </c>
      <c r="AY806" s="231" t="s">
        <v>132</v>
      </c>
    </row>
    <row r="807" s="1" customFormat="1" ht="16.5" customHeight="1">
      <c r="B807" s="36"/>
      <c r="C807" s="197" t="s">
        <v>1083</v>
      </c>
      <c r="D807" s="197" t="s">
        <v>134</v>
      </c>
      <c r="E807" s="198" t="s">
        <v>1084</v>
      </c>
      <c r="F807" s="199" t="s">
        <v>1085</v>
      </c>
      <c r="G807" s="200" t="s">
        <v>248</v>
      </c>
      <c r="H807" s="201">
        <v>40</v>
      </c>
      <c r="I807" s="202"/>
      <c r="J807" s="201">
        <f>ROUND(I807*H807,3)</f>
        <v>0</v>
      </c>
      <c r="K807" s="199" t="s">
        <v>1</v>
      </c>
      <c r="L807" s="41"/>
      <c r="M807" s="203" t="s">
        <v>1</v>
      </c>
      <c r="N807" s="204" t="s">
        <v>48</v>
      </c>
      <c r="O807" s="77"/>
      <c r="P807" s="205">
        <f>O807*H807</f>
        <v>0</v>
      </c>
      <c r="Q807" s="205">
        <v>0</v>
      </c>
      <c r="R807" s="205">
        <f>Q807*H807</f>
        <v>0</v>
      </c>
      <c r="S807" s="205">
        <v>0</v>
      </c>
      <c r="T807" s="206">
        <f>S807*H807</f>
        <v>0</v>
      </c>
      <c r="AR807" s="15" t="s">
        <v>217</v>
      </c>
      <c r="AT807" s="15" t="s">
        <v>134</v>
      </c>
      <c r="AU807" s="15" t="s">
        <v>80</v>
      </c>
      <c r="AY807" s="15" t="s">
        <v>132</v>
      </c>
      <c r="BE807" s="207">
        <f>IF(N807="základní",J807,0)</f>
        <v>0</v>
      </c>
      <c r="BF807" s="207">
        <f>IF(N807="snížená",J807,0)</f>
        <v>0</v>
      </c>
      <c r="BG807" s="207">
        <f>IF(N807="zákl. přenesená",J807,0)</f>
        <v>0</v>
      </c>
      <c r="BH807" s="207">
        <f>IF(N807="sníž. přenesená",J807,0)</f>
        <v>0</v>
      </c>
      <c r="BI807" s="207">
        <f>IF(N807="nulová",J807,0)</f>
        <v>0</v>
      </c>
      <c r="BJ807" s="15" t="s">
        <v>139</v>
      </c>
      <c r="BK807" s="208">
        <f>ROUND(I807*H807,3)</f>
        <v>0</v>
      </c>
      <c r="BL807" s="15" t="s">
        <v>217</v>
      </c>
      <c r="BM807" s="15" t="s">
        <v>1086</v>
      </c>
    </row>
    <row r="808" s="11" customFormat="1">
      <c r="B808" s="209"/>
      <c r="C808" s="210"/>
      <c r="D808" s="211" t="s">
        <v>141</v>
      </c>
      <c r="E808" s="212" t="s">
        <v>1</v>
      </c>
      <c r="F808" s="213" t="s">
        <v>1087</v>
      </c>
      <c r="G808" s="210"/>
      <c r="H808" s="214">
        <v>40</v>
      </c>
      <c r="I808" s="215"/>
      <c r="J808" s="210"/>
      <c r="K808" s="210"/>
      <c r="L808" s="216"/>
      <c r="M808" s="217"/>
      <c r="N808" s="218"/>
      <c r="O808" s="218"/>
      <c r="P808" s="218"/>
      <c r="Q808" s="218"/>
      <c r="R808" s="218"/>
      <c r="S808" s="218"/>
      <c r="T808" s="219"/>
      <c r="AT808" s="220" t="s">
        <v>141</v>
      </c>
      <c r="AU808" s="220" t="s">
        <v>80</v>
      </c>
      <c r="AV808" s="11" t="s">
        <v>80</v>
      </c>
      <c r="AW808" s="11" t="s">
        <v>143</v>
      </c>
      <c r="AX808" s="11" t="s">
        <v>74</v>
      </c>
      <c r="AY808" s="220" t="s">
        <v>132</v>
      </c>
    </row>
    <row r="809" s="12" customFormat="1">
      <c r="B809" s="221"/>
      <c r="C809" s="222"/>
      <c r="D809" s="211" t="s">
        <v>141</v>
      </c>
      <c r="E809" s="223" t="s">
        <v>1</v>
      </c>
      <c r="F809" s="224" t="s">
        <v>146</v>
      </c>
      <c r="G809" s="222"/>
      <c r="H809" s="225">
        <v>40</v>
      </c>
      <c r="I809" s="226"/>
      <c r="J809" s="222"/>
      <c r="K809" s="222"/>
      <c r="L809" s="227"/>
      <c r="M809" s="228"/>
      <c r="N809" s="229"/>
      <c r="O809" s="229"/>
      <c r="P809" s="229"/>
      <c r="Q809" s="229"/>
      <c r="R809" s="229"/>
      <c r="S809" s="229"/>
      <c r="T809" s="230"/>
      <c r="AT809" s="231" t="s">
        <v>141</v>
      </c>
      <c r="AU809" s="231" t="s">
        <v>80</v>
      </c>
      <c r="AV809" s="12" t="s">
        <v>138</v>
      </c>
      <c r="AW809" s="12" t="s">
        <v>143</v>
      </c>
      <c r="AX809" s="12" t="s">
        <v>21</v>
      </c>
      <c r="AY809" s="231" t="s">
        <v>132</v>
      </c>
    </row>
    <row r="810" s="1" customFormat="1" ht="16.5" customHeight="1">
      <c r="B810" s="36"/>
      <c r="C810" s="197" t="s">
        <v>1088</v>
      </c>
      <c r="D810" s="197" t="s">
        <v>134</v>
      </c>
      <c r="E810" s="198" t="s">
        <v>1089</v>
      </c>
      <c r="F810" s="199" t="s">
        <v>1090</v>
      </c>
      <c r="G810" s="200" t="s">
        <v>252</v>
      </c>
      <c r="H810" s="201">
        <v>56.799999999999997</v>
      </c>
      <c r="I810" s="202"/>
      <c r="J810" s="201">
        <f>ROUND(I810*H810,3)</f>
        <v>0</v>
      </c>
      <c r="K810" s="199" t="s">
        <v>1</v>
      </c>
      <c r="L810" s="41"/>
      <c r="M810" s="203" t="s">
        <v>1</v>
      </c>
      <c r="N810" s="204" t="s">
        <v>48</v>
      </c>
      <c r="O810" s="77"/>
      <c r="P810" s="205">
        <f>O810*H810</f>
        <v>0</v>
      </c>
      <c r="Q810" s="205">
        <v>0</v>
      </c>
      <c r="R810" s="205">
        <f>Q810*H810</f>
        <v>0</v>
      </c>
      <c r="S810" s="205">
        <v>0</v>
      </c>
      <c r="T810" s="206">
        <f>S810*H810</f>
        <v>0</v>
      </c>
      <c r="AR810" s="15" t="s">
        <v>217</v>
      </c>
      <c r="AT810" s="15" t="s">
        <v>134</v>
      </c>
      <c r="AU810" s="15" t="s">
        <v>80</v>
      </c>
      <c r="AY810" s="15" t="s">
        <v>132</v>
      </c>
      <c r="BE810" s="207">
        <f>IF(N810="základní",J810,0)</f>
        <v>0</v>
      </c>
      <c r="BF810" s="207">
        <f>IF(N810="snížená",J810,0)</f>
        <v>0</v>
      </c>
      <c r="BG810" s="207">
        <f>IF(N810="zákl. přenesená",J810,0)</f>
        <v>0</v>
      </c>
      <c r="BH810" s="207">
        <f>IF(N810="sníž. přenesená",J810,0)</f>
        <v>0</v>
      </c>
      <c r="BI810" s="207">
        <f>IF(N810="nulová",J810,0)</f>
        <v>0</v>
      </c>
      <c r="BJ810" s="15" t="s">
        <v>139</v>
      </c>
      <c r="BK810" s="208">
        <f>ROUND(I810*H810,3)</f>
        <v>0</v>
      </c>
      <c r="BL810" s="15" t="s">
        <v>217</v>
      </c>
      <c r="BM810" s="15" t="s">
        <v>1091</v>
      </c>
    </row>
    <row r="811" s="11" customFormat="1">
      <c r="B811" s="209"/>
      <c r="C811" s="210"/>
      <c r="D811" s="211" t="s">
        <v>141</v>
      </c>
      <c r="E811" s="212" t="s">
        <v>1</v>
      </c>
      <c r="F811" s="213" t="s">
        <v>1092</v>
      </c>
      <c r="G811" s="210"/>
      <c r="H811" s="214">
        <v>56.799999999999997</v>
      </c>
      <c r="I811" s="215"/>
      <c r="J811" s="210"/>
      <c r="K811" s="210"/>
      <c r="L811" s="216"/>
      <c r="M811" s="217"/>
      <c r="N811" s="218"/>
      <c r="O811" s="218"/>
      <c r="P811" s="218"/>
      <c r="Q811" s="218"/>
      <c r="R811" s="218"/>
      <c r="S811" s="218"/>
      <c r="T811" s="219"/>
      <c r="AT811" s="220" t="s">
        <v>141</v>
      </c>
      <c r="AU811" s="220" t="s">
        <v>80</v>
      </c>
      <c r="AV811" s="11" t="s">
        <v>80</v>
      </c>
      <c r="AW811" s="11" t="s">
        <v>143</v>
      </c>
      <c r="AX811" s="11" t="s">
        <v>74</v>
      </c>
      <c r="AY811" s="220" t="s">
        <v>132</v>
      </c>
    </row>
    <row r="812" s="12" customFormat="1">
      <c r="B812" s="221"/>
      <c r="C812" s="222"/>
      <c r="D812" s="211" t="s">
        <v>141</v>
      </c>
      <c r="E812" s="223" t="s">
        <v>1</v>
      </c>
      <c r="F812" s="224" t="s">
        <v>146</v>
      </c>
      <c r="G812" s="222"/>
      <c r="H812" s="225">
        <v>56.799999999999997</v>
      </c>
      <c r="I812" s="226"/>
      <c r="J812" s="222"/>
      <c r="K812" s="222"/>
      <c r="L812" s="227"/>
      <c r="M812" s="228"/>
      <c r="N812" s="229"/>
      <c r="O812" s="229"/>
      <c r="P812" s="229"/>
      <c r="Q812" s="229"/>
      <c r="R812" s="229"/>
      <c r="S812" s="229"/>
      <c r="T812" s="230"/>
      <c r="AT812" s="231" t="s">
        <v>141</v>
      </c>
      <c r="AU812" s="231" t="s">
        <v>80</v>
      </c>
      <c r="AV812" s="12" t="s">
        <v>138</v>
      </c>
      <c r="AW812" s="12" t="s">
        <v>143</v>
      </c>
      <c r="AX812" s="12" t="s">
        <v>21</v>
      </c>
      <c r="AY812" s="231" t="s">
        <v>132</v>
      </c>
    </row>
    <row r="813" s="1" customFormat="1" ht="16.5" customHeight="1">
      <c r="B813" s="36"/>
      <c r="C813" s="197" t="s">
        <v>1093</v>
      </c>
      <c r="D813" s="197" t="s">
        <v>134</v>
      </c>
      <c r="E813" s="198" t="s">
        <v>1094</v>
      </c>
      <c r="F813" s="199" t="s">
        <v>1095</v>
      </c>
      <c r="G813" s="200" t="s">
        <v>252</v>
      </c>
      <c r="H813" s="201">
        <v>104.8</v>
      </c>
      <c r="I813" s="202"/>
      <c r="J813" s="201">
        <f>ROUND(I813*H813,3)</f>
        <v>0</v>
      </c>
      <c r="K813" s="199" t="s">
        <v>1</v>
      </c>
      <c r="L813" s="41"/>
      <c r="M813" s="203" t="s">
        <v>1</v>
      </c>
      <c r="N813" s="204" t="s">
        <v>48</v>
      </c>
      <c r="O813" s="77"/>
      <c r="P813" s="205">
        <f>O813*H813</f>
        <v>0</v>
      </c>
      <c r="Q813" s="205">
        <v>0</v>
      </c>
      <c r="R813" s="205">
        <f>Q813*H813</f>
        <v>0</v>
      </c>
      <c r="S813" s="205">
        <v>0</v>
      </c>
      <c r="T813" s="206">
        <f>S813*H813</f>
        <v>0</v>
      </c>
      <c r="AR813" s="15" t="s">
        <v>217</v>
      </c>
      <c r="AT813" s="15" t="s">
        <v>134</v>
      </c>
      <c r="AU813" s="15" t="s">
        <v>80</v>
      </c>
      <c r="AY813" s="15" t="s">
        <v>132</v>
      </c>
      <c r="BE813" s="207">
        <f>IF(N813="základní",J813,0)</f>
        <v>0</v>
      </c>
      <c r="BF813" s="207">
        <f>IF(N813="snížená",J813,0)</f>
        <v>0</v>
      </c>
      <c r="BG813" s="207">
        <f>IF(N813="zákl. přenesená",J813,0)</f>
        <v>0</v>
      </c>
      <c r="BH813" s="207">
        <f>IF(N813="sníž. přenesená",J813,0)</f>
        <v>0</v>
      </c>
      <c r="BI813" s="207">
        <f>IF(N813="nulová",J813,0)</f>
        <v>0</v>
      </c>
      <c r="BJ813" s="15" t="s">
        <v>139</v>
      </c>
      <c r="BK813" s="208">
        <f>ROUND(I813*H813,3)</f>
        <v>0</v>
      </c>
      <c r="BL813" s="15" t="s">
        <v>217</v>
      </c>
      <c r="BM813" s="15" t="s">
        <v>1096</v>
      </c>
    </row>
    <row r="814" s="11" customFormat="1">
      <c r="B814" s="209"/>
      <c r="C814" s="210"/>
      <c r="D814" s="211" t="s">
        <v>141</v>
      </c>
      <c r="E814" s="212" t="s">
        <v>1</v>
      </c>
      <c r="F814" s="213" t="s">
        <v>1092</v>
      </c>
      <c r="G814" s="210"/>
      <c r="H814" s="214">
        <v>56.799999999999997</v>
      </c>
      <c r="I814" s="215"/>
      <c r="J814" s="210"/>
      <c r="K814" s="210"/>
      <c r="L814" s="216"/>
      <c r="M814" s="217"/>
      <c r="N814" s="218"/>
      <c r="O814" s="218"/>
      <c r="P814" s="218"/>
      <c r="Q814" s="218"/>
      <c r="R814" s="218"/>
      <c r="S814" s="218"/>
      <c r="T814" s="219"/>
      <c r="AT814" s="220" t="s">
        <v>141</v>
      </c>
      <c r="AU814" s="220" t="s">
        <v>80</v>
      </c>
      <c r="AV814" s="11" t="s">
        <v>80</v>
      </c>
      <c r="AW814" s="11" t="s">
        <v>143</v>
      </c>
      <c r="AX814" s="11" t="s">
        <v>74</v>
      </c>
      <c r="AY814" s="220" t="s">
        <v>132</v>
      </c>
    </row>
    <row r="815" s="11" customFormat="1">
      <c r="B815" s="209"/>
      <c r="C815" s="210"/>
      <c r="D815" s="211" t="s">
        <v>141</v>
      </c>
      <c r="E815" s="212" t="s">
        <v>1</v>
      </c>
      <c r="F815" s="213" t="s">
        <v>1097</v>
      </c>
      <c r="G815" s="210"/>
      <c r="H815" s="214">
        <v>28</v>
      </c>
      <c r="I815" s="215"/>
      <c r="J815" s="210"/>
      <c r="K815" s="210"/>
      <c r="L815" s="216"/>
      <c r="M815" s="217"/>
      <c r="N815" s="218"/>
      <c r="O815" s="218"/>
      <c r="P815" s="218"/>
      <c r="Q815" s="218"/>
      <c r="R815" s="218"/>
      <c r="S815" s="218"/>
      <c r="T815" s="219"/>
      <c r="AT815" s="220" t="s">
        <v>141</v>
      </c>
      <c r="AU815" s="220" t="s">
        <v>80</v>
      </c>
      <c r="AV815" s="11" t="s">
        <v>80</v>
      </c>
      <c r="AW815" s="11" t="s">
        <v>143</v>
      </c>
      <c r="AX815" s="11" t="s">
        <v>74</v>
      </c>
      <c r="AY815" s="220" t="s">
        <v>132</v>
      </c>
    </row>
    <row r="816" s="11" customFormat="1">
      <c r="B816" s="209"/>
      <c r="C816" s="210"/>
      <c r="D816" s="211" t="s">
        <v>141</v>
      </c>
      <c r="E816" s="212" t="s">
        <v>1</v>
      </c>
      <c r="F816" s="213" t="s">
        <v>1098</v>
      </c>
      <c r="G816" s="210"/>
      <c r="H816" s="214">
        <v>20</v>
      </c>
      <c r="I816" s="215"/>
      <c r="J816" s="210"/>
      <c r="K816" s="210"/>
      <c r="L816" s="216"/>
      <c r="M816" s="217"/>
      <c r="N816" s="218"/>
      <c r="O816" s="218"/>
      <c r="P816" s="218"/>
      <c r="Q816" s="218"/>
      <c r="R816" s="218"/>
      <c r="S816" s="218"/>
      <c r="T816" s="219"/>
      <c r="AT816" s="220" t="s">
        <v>141</v>
      </c>
      <c r="AU816" s="220" t="s">
        <v>80</v>
      </c>
      <c r="AV816" s="11" t="s">
        <v>80</v>
      </c>
      <c r="AW816" s="11" t="s">
        <v>143</v>
      </c>
      <c r="AX816" s="11" t="s">
        <v>74</v>
      </c>
      <c r="AY816" s="220" t="s">
        <v>132</v>
      </c>
    </row>
    <row r="817" s="12" customFormat="1">
      <c r="B817" s="221"/>
      <c r="C817" s="222"/>
      <c r="D817" s="211" t="s">
        <v>141</v>
      </c>
      <c r="E817" s="223" t="s">
        <v>1</v>
      </c>
      <c r="F817" s="224" t="s">
        <v>146</v>
      </c>
      <c r="G817" s="222"/>
      <c r="H817" s="225">
        <v>104.8</v>
      </c>
      <c r="I817" s="226"/>
      <c r="J817" s="222"/>
      <c r="K817" s="222"/>
      <c r="L817" s="227"/>
      <c r="M817" s="228"/>
      <c r="N817" s="229"/>
      <c r="O817" s="229"/>
      <c r="P817" s="229"/>
      <c r="Q817" s="229"/>
      <c r="R817" s="229"/>
      <c r="S817" s="229"/>
      <c r="T817" s="230"/>
      <c r="AT817" s="231" t="s">
        <v>141</v>
      </c>
      <c r="AU817" s="231" t="s">
        <v>80</v>
      </c>
      <c r="AV817" s="12" t="s">
        <v>138</v>
      </c>
      <c r="AW817" s="12" t="s">
        <v>143</v>
      </c>
      <c r="AX817" s="12" t="s">
        <v>21</v>
      </c>
      <c r="AY817" s="231" t="s">
        <v>132</v>
      </c>
    </row>
    <row r="818" s="1" customFormat="1" ht="16.5" customHeight="1">
      <c r="B818" s="36"/>
      <c r="C818" s="242" t="s">
        <v>1099</v>
      </c>
      <c r="D818" s="242" t="s">
        <v>199</v>
      </c>
      <c r="E818" s="243" t="s">
        <v>1100</v>
      </c>
      <c r="F818" s="244" t="s">
        <v>1101</v>
      </c>
      <c r="G818" s="245" t="s">
        <v>210</v>
      </c>
      <c r="H818" s="246">
        <v>115.28</v>
      </c>
      <c r="I818" s="247"/>
      <c r="J818" s="246">
        <f>ROUND(I818*H818,3)</f>
        <v>0</v>
      </c>
      <c r="K818" s="244" t="s">
        <v>1</v>
      </c>
      <c r="L818" s="248"/>
      <c r="M818" s="249" t="s">
        <v>1</v>
      </c>
      <c r="N818" s="250" t="s">
        <v>48</v>
      </c>
      <c r="O818" s="77"/>
      <c r="P818" s="205">
        <f>O818*H818</f>
        <v>0</v>
      </c>
      <c r="Q818" s="205">
        <v>0.001</v>
      </c>
      <c r="R818" s="205">
        <f>Q818*H818</f>
        <v>0.11528000000000001</v>
      </c>
      <c r="S818" s="205">
        <v>0</v>
      </c>
      <c r="T818" s="206">
        <f>S818*H818</f>
        <v>0</v>
      </c>
      <c r="AR818" s="15" t="s">
        <v>325</v>
      </c>
      <c r="AT818" s="15" t="s">
        <v>199</v>
      </c>
      <c r="AU818" s="15" t="s">
        <v>80</v>
      </c>
      <c r="AY818" s="15" t="s">
        <v>132</v>
      </c>
      <c r="BE818" s="207">
        <f>IF(N818="základní",J818,0)</f>
        <v>0</v>
      </c>
      <c r="BF818" s="207">
        <f>IF(N818="snížená",J818,0)</f>
        <v>0</v>
      </c>
      <c r="BG818" s="207">
        <f>IF(N818="zákl. přenesená",J818,0)</f>
        <v>0</v>
      </c>
      <c r="BH818" s="207">
        <f>IF(N818="sníž. přenesená",J818,0)</f>
        <v>0</v>
      </c>
      <c r="BI818" s="207">
        <f>IF(N818="nulová",J818,0)</f>
        <v>0</v>
      </c>
      <c r="BJ818" s="15" t="s">
        <v>139</v>
      </c>
      <c r="BK818" s="208">
        <f>ROUND(I818*H818,3)</f>
        <v>0</v>
      </c>
      <c r="BL818" s="15" t="s">
        <v>217</v>
      </c>
      <c r="BM818" s="15" t="s">
        <v>1102</v>
      </c>
    </row>
    <row r="819" s="1" customFormat="1" ht="16.5" customHeight="1">
      <c r="B819" s="36"/>
      <c r="C819" s="242" t="s">
        <v>1103</v>
      </c>
      <c r="D819" s="242" t="s">
        <v>199</v>
      </c>
      <c r="E819" s="243" t="s">
        <v>1104</v>
      </c>
      <c r="F819" s="244" t="s">
        <v>1105</v>
      </c>
      <c r="G819" s="245" t="s">
        <v>248</v>
      </c>
      <c r="H819" s="246">
        <v>4</v>
      </c>
      <c r="I819" s="247"/>
      <c r="J819" s="246">
        <f>ROUND(I819*H819,3)</f>
        <v>0</v>
      </c>
      <c r="K819" s="244" t="s">
        <v>1</v>
      </c>
      <c r="L819" s="248"/>
      <c r="M819" s="249" t="s">
        <v>1</v>
      </c>
      <c r="N819" s="250" t="s">
        <v>48</v>
      </c>
      <c r="O819" s="77"/>
      <c r="P819" s="205">
        <f>O819*H819</f>
        <v>0</v>
      </c>
      <c r="Q819" s="205">
        <v>0</v>
      </c>
      <c r="R819" s="205">
        <f>Q819*H819</f>
        <v>0</v>
      </c>
      <c r="S819" s="205">
        <v>0</v>
      </c>
      <c r="T819" s="206">
        <f>S819*H819</f>
        <v>0</v>
      </c>
      <c r="AR819" s="15" t="s">
        <v>325</v>
      </c>
      <c r="AT819" s="15" t="s">
        <v>199</v>
      </c>
      <c r="AU819" s="15" t="s">
        <v>80</v>
      </c>
      <c r="AY819" s="15" t="s">
        <v>132</v>
      </c>
      <c r="BE819" s="207">
        <f>IF(N819="základní",J819,0)</f>
        <v>0</v>
      </c>
      <c r="BF819" s="207">
        <f>IF(N819="snížená",J819,0)</f>
        <v>0</v>
      </c>
      <c r="BG819" s="207">
        <f>IF(N819="zákl. přenesená",J819,0)</f>
        <v>0</v>
      </c>
      <c r="BH819" s="207">
        <f>IF(N819="sníž. přenesená",J819,0)</f>
        <v>0</v>
      </c>
      <c r="BI819" s="207">
        <f>IF(N819="nulová",J819,0)</f>
        <v>0</v>
      </c>
      <c r="BJ819" s="15" t="s">
        <v>139</v>
      </c>
      <c r="BK819" s="208">
        <f>ROUND(I819*H819,3)</f>
        <v>0</v>
      </c>
      <c r="BL819" s="15" t="s">
        <v>217</v>
      </c>
      <c r="BM819" s="15" t="s">
        <v>1106</v>
      </c>
    </row>
    <row r="820" s="11" customFormat="1">
      <c r="B820" s="209"/>
      <c r="C820" s="210"/>
      <c r="D820" s="211" t="s">
        <v>141</v>
      </c>
      <c r="E820" s="212" t="s">
        <v>1</v>
      </c>
      <c r="F820" s="213" t="s">
        <v>1107</v>
      </c>
      <c r="G820" s="210"/>
      <c r="H820" s="214">
        <v>4</v>
      </c>
      <c r="I820" s="215"/>
      <c r="J820" s="210"/>
      <c r="K820" s="210"/>
      <c r="L820" s="216"/>
      <c r="M820" s="217"/>
      <c r="N820" s="218"/>
      <c r="O820" s="218"/>
      <c r="P820" s="218"/>
      <c r="Q820" s="218"/>
      <c r="R820" s="218"/>
      <c r="S820" s="218"/>
      <c r="T820" s="219"/>
      <c r="AT820" s="220" t="s">
        <v>141</v>
      </c>
      <c r="AU820" s="220" t="s">
        <v>80</v>
      </c>
      <c r="AV820" s="11" t="s">
        <v>80</v>
      </c>
      <c r="AW820" s="11" t="s">
        <v>143</v>
      </c>
      <c r="AX820" s="11" t="s">
        <v>74</v>
      </c>
      <c r="AY820" s="220" t="s">
        <v>132</v>
      </c>
    </row>
    <row r="821" s="12" customFormat="1">
      <c r="B821" s="221"/>
      <c r="C821" s="222"/>
      <c r="D821" s="211" t="s">
        <v>141</v>
      </c>
      <c r="E821" s="223" t="s">
        <v>1</v>
      </c>
      <c r="F821" s="224" t="s">
        <v>146</v>
      </c>
      <c r="G821" s="222"/>
      <c r="H821" s="225">
        <v>4</v>
      </c>
      <c r="I821" s="226"/>
      <c r="J821" s="222"/>
      <c r="K821" s="222"/>
      <c r="L821" s="227"/>
      <c r="M821" s="228"/>
      <c r="N821" s="229"/>
      <c r="O821" s="229"/>
      <c r="P821" s="229"/>
      <c r="Q821" s="229"/>
      <c r="R821" s="229"/>
      <c r="S821" s="229"/>
      <c r="T821" s="230"/>
      <c r="AT821" s="231" t="s">
        <v>141</v>
      </c>
      <c r="AU821" s="231" t="s">
        <v>80</v>
      </c>
      <c r="AV821" s="12" t="s">
        <v>138</v>
      </c>
      <c r="AW821" s="12" t="s">
        <v>143</v>
      </c>
      <c r="AX821" s="12" t="s">
        <v>21</v>
      </c>
      <c r="AY821" s="231" t="s">
        <v>132</v>
      </c>
    </row>
    <row r="822" s="1" customFormat="1" ht="16.5" customHeight="1">
      <c r="B822" s="36"/>
      <c r="C822" s="197" t="s">
        <v>1108</v>
      </c>
      <c r="D822" s="197" t="s">
        <v>134</v>
      </c>
      <c r="E822" s="198" t="s">
        <v>1109</v>
      </c>
      <c r="F822" s="199" t="s">
        <v>1110</v>
      </c>
      <c r="G822" s="200" t="s">
        <v>248</v>
      </c>
      <c r="H822" s="201">
        <v>60</v>
      </c>
      <c r="I822" s="202"/>
      <c r="J822" s="201">
        <f>ROUND(I822*H822,3)</f>
        <v>0</v>
      </c>
      <c r="K822" s="199" t="s">
        <v>1</v>
      </c>
      <c r="L822" s="41"/>
      <c r="M822" s="203" t="s">
        <v>1</v>
      </c>
      <c r="N822" s="204" t="s">
        <v>48</v>
      </c>
      <c r="O822" s="77"/>
      <c r="P822" s="205">
        <f>O822*H822</f>
        <v>0</v>
      </c>
      <c r="Q822" s="205">
        <v>0</v>
      </c>
      <c r="R822" s="205">
        <f>Q822*H822</f>
        <v>0</v>
      </c>
      <c r="S822" s="205">
        <v>0</v>
      </c>
      <c r="T822" s="206">
        <f>S822*H822</f>
        <v>0</v>
      </c>
      <c r="AR822" s="15" t="s">
        <v>217</v>
      </c>
      <c r="AT822" s="15" t="s">
        <v>134</v>
      </c>
      <c r="AU822" s="15" t="s">
        <v>80</v>
      </c>
      <c r="AY822" s="15" t="s">
        <v>132</v>
      </c>
      <c r="BE822" s="207">
        <f>IF(N822="základní",J822,0)</f>
        <v>0</v>
      </c>
      <c r="BF822" s="207">
        <f>IF(N822="snížená",J822,0)</f>
        <v>0</v>
      </c>
      <c r="BG822" s="207">
        <f>IF(N822="zákl. přenesená",J822,0)</f>
        <v>0</v>
      </c>
      <c r="BH822" s="207">
        <f>IF(N822="sníž. přenesená",J822,0)</f>
        <v>0</v>
      </c>
      <c r="BI822" s="207">
        <f>IF(N822="nulová",J822,0)</f>
        <v>0</v>
      </c>
      <c r="BJ822" s="15" t="s">
        <v>139</v>
      </c>
      <c r="BK822" s="208">
        <f>ROUND(I822*H822,3)</f>
        <v>0</v>
      </c>
      <c r="BL822" s="15" t="s">
        <v>217</v>
      </c>
      <c r="BM822" s="15" t="s">
        <v>1111</v>
      </c>
    </row>
    <row r="823" s="11" customFormat="1">
      <c r="B823" s="209"/>
      <c r="C823" s="210"/>
      <c r="D823" s="211" t="s">
        <v>141</v>
      </c>
      <c r="E823" s="212" t="s">
        <v>1</v>
      </c>
      <c r="F823" s="213" t="s">
        <v>1112</v>
      </c>
      <c r="G823" s="210"/>
      <c r="H823" s="214">
        <v>60</v>
      </c>
      <c r="I823" s="215"/>
      <c r="J823" s="210"/>
      <c r="K823" s="210"/>
      <c r="L823" s="216"/>
      <c r="M823" s="217"/>
      <c r="N823" s="218"/>
      <c r="O823" s="218"/>
      <c r="P823" s="218"/>
      <c r="Q823" s="218"/>
      <c r="R823" s="218"/>
      <c r="S823" s="218"/>
      <c r="T823" s="219"/>
      <c r="AT823" s="220" t="s">
        <v>141</v>
      </c>
      <c r="AU823" s="220" t="s">
        <v>80</v>
      </c>
      <c r="AV823" s="11" t="s">
        <v>80</v>
      </c>
      <c r="AW823" s="11" t="s">
        <v>143</v>
      </c>
      <c r="AX823" s="11" t="s">
        <v>74</v>
      </c>
      <c r="AY823" s="220" t="s">
        <v>132</v>
      </c>
    </row>
    <row r="824" s="12" customFormat="1">
      <c r="B824" s="221"/>
      <c r="C824" s="222"/>
      <c r="D824" s="211" t="s">
        <v>141</v>
      </c>
      <c r="E824" s="223" t="s">
        <v>1</v>
      </c>
      <c r="F824" s="224" t="s">
        <v>146</v>
      </c>
      <c r="G824" s="222"/>
      <c r="H824" s="225">
        <v>60</v>
      </c>
      <c r="I824" s="226"/>
      <c r="J824" s="222"/>
      <c r="K824" s="222"/>
      <c r="L824" s="227"/>
      <c r="M824" s="228"/>
      <c r="N824" s="229"/>
      <c r="O824" s="229"/>
      <c r="P824" s="229"/>
      <c r="Q824" s="229"/>
      <c r="R824" s="229"/>
      <c r="S824" s="229"/>
      <c r="T824" s="230"/>
      <c r="AT824" s="231" t="s">
        <v>141</v>
      </c>
      <c r="AU824" s="231" t="s">
        <v>80</v>
      </c>
      <c r="AV824" s="12" t="s">
        <v>138</v>
      </c>
      <c r="AW824" s="12" t="s">
        <v>143</v>
      </c>
      <c r="AX824" s="12" t="s">
        <v>21</v>
      </c>
      <c r="AY824" s="231" t="s">
        <v>132</v>
      </c>
    </row>
    <row r="825" s="1" customFormat="1" ht="16.5" customHeight="1">
      <c r="B825" s="36"/>
      <c r="C825" s="242" t="s">
        <v>1113</v>
      </c>
      <c r="D825" s="242" t="s">
        <v>199</v>
      </c>
      <c r="E825" s="243" t="s">
        <v>1114</v>
      </c>
      <c r="F825" s="244" t="s">
        <v>1115</v>
      </c>
      <c r="G825" s="245" t="s">
        <v>248</v>
      </c>
      <c r="H825" s="246">
        <v>60</v>
      </c>
      <c r="I825" s="247"/>
      <c r="J825" s="246">
        <f>ROUND(I825*H825,3)</f>
        <v>0</v>
      </c>
      <c r="K825" s="244" t="s">
        <v>1</v>
      </c>
      <c r="L825" s="248"/>
      <c r="M825" s="249" t="s">
        <v>1</v>
      </c>
      <c r="N825" s="250" t="s">
        <v>48</v>
      </c>
      <c r="O825" s="77"/>
      <c r="P825" s="205">
        <f>O825*H825</f>
        <v>0</v>
      </c>
      <c r="Q825" s="205">
        <v>0.00013999999999999999</v>
      </c>
      <c r="R825" s="205">
        <f>Q825*H825</f>
        <v>0.0083999999999999995</v>
      </c>
      <c r="S825" s="205">
        <v>0</v>
      </c>
      <c r="T825" s="206">
        <f>S825*H825</f>
        <v>0</v>
      </c>
      <c r="AR825" s="15" t="s">
        <v>325</v>
      </c>
      <c r="AT825" s="15" t="s">
        <v>199</v>
      </c>
      <c r="AU825" s="15" t="s">
        <v>80</v>
      </c>
      <c r="AY825" s="15" t="s">
        <v>132</v>
      </c>
      <c r="BE825" s="207">
        <f>IF(N825="základní",J825,0)</f>
        <v>0</v>
      </c>
      <c r="BF825" s="207">
        <f>IF(N825="snížená",J825,0)</f>
        <v>0</v>
      </c>
      <c r="BG825" s="207">
        <f>IF(N825="zákl. přenesená",J825,0)</f>
        <v>0</v>
      </c>
      <c r="BH825" s="207">
        <f>IF(N825="sníž. přenesená",J825,0)</f>
        <v>0</v>
      </c>
      <c r="BI825" s="207">
        <f>IF(N825="nulová",J825,0)</f>
        <v>0</v>
      </c>
      <c r="BJ825" s="15" t="s">
        <v>139</v>
      </c>
      <c r="BK825" s="208">
        <f>ROUND(I825*H825,3)</f>
        <v>0</v>
      </c>
      <c r="BL825" s="15" t="s">
        <v>217</v>
      </c>
      <c r="BM825" s="15" t="s">
        <v>1116</v>
      </c>
    </row>
    <row r="826" s="1" customFormat="1" ht="16.5" customHeight="1">
      <c r="B826" s="36"/>
      <c r="C826" s="197" t="s">
        <v>1117</v>
      </c>
      <c r="D826" s="197" t="s">
        <v>134</v>
      </c>
      <c r="E826" s="198" t="s">
        <v>1118</v>
      </c>
      <c r="F826" s="199" t="s">
        <v>1119</v>
      </c>
      <c r="G826" s="200" t="s">
        <v>248</v>
      </c>
      <c r="H826" s="201">
        <v>4</v>
      </c>
      <c r="I826" s="202"/>
      <c r="J826" s="201">
        <f>ROUND(I826*H826,3)</f>
        <v>0</v>
      </c>
      <c r="K826" s="199" t="s">
        <v>1</v>
      </c>
      <c r="L826" s="41"/>
      <c r="M826" s="203" t="s">
        <v>1</v>
      </c>
      <c r="N826" s="204" t="s">
        <v>48</v>
      </c>
      <c r="O826" s="77"/>
      <c r="P826" s="205">
        <f>O826*H826</f>
        <v>0</v>
      </c>
      <c r="Q826" s="205">
        <v>0</v>
      </c>
      <c r="R826" s="205">
        <f>Q826*H826</f>
        <v>0</v>
      </c>
      <c r="S826" s="205">
        <v>0</v>
      </c>
      <c r="T826" s="206">
        <f>S826*H826</f>
        <v>0</v>
      </c>
      <c r="AR826" s="15" t="s">
        <v>217</v>
      </c>
      <c r="AT826" s="15" t="s">
        <v>134</v>
      </c>
      <c r="AU826" s="15" t="s">
        <v>80</v>
      </c>
      <c r="AY826" s="15" t="s">
        <v>132</v>
      </c>
      <c r="BE826" s="207">
        <f>IF(N826="základní",J826,0)</f>
        <v>0</v>
      </c>
      <c r="BF826" s="207">
        <f>IF(N826="snížená",J826,0)</f>
        <v>0</v>
      </c>
      <c r="BG826" s="207">
        <f>IF(N826="zákl. přenesená",J826,0)</f>
        <v>0</v>
      </c>
      <c r="BH826" s="207">
        <f>IF(N826="sníž. přenesená",J826,0)</f>
        <v>0</v>
      </c>
      <c r="BI826" s="207">
        <f>IF(N826="nulová",J826,0)</f>
        <v>0</v>
      </c>
      <c r="BJ826" s="15" t="s">
        <v>139</v>
      </c>
      <c r="BK826" s="208">
        <f>ROUND(I826*H826,3)</f>
        <v>0</v>
      </c>
      <c r="BL826" s="15" t="s">
        <v>217</v>
      </c>
      <c r="BM826" s="15" t="s">
        <v>1120</v>
      </c>
    </row>
    <row r="827" s="11" customFormat="1">
      <c r="B827" s="209"/>
      <c r="C827" s="210"/>
      <c r="D827" s="211" t="s">
        <v>141</v>
      </c>
      <c r="E827" s="212" t="s">
        <v>1</v>
      </c>
      <c r="F827" s="213" t="s">
        <v>1107</v>
      </c>
      <c r="G827" s="210"/>
      <c r="H827" s="214">
        <v>4</v>
      </c>
      <c r="I827" s="215"/>
      <c r="J827" s="210"/>
      <c r="K827" s="210"/>
      <c r="L827" s="216"/>
      <c r="M827" s="217"/>
      <c r="N827" s="218"/>
      <c r="O827" s="218"/>
      <c r="P827" s="218"/>
      <c r="Q827" s="218"/>
      <c r="R827" s="218"/>
      <c r="S827" s="218"/>
      <c r="T827" s="219"/>
      <c r="AT827" s="220" t="s">
        <v>141</v>
      </c>
      <c r="AU827" s="220" t="s">
        <v>80</v>
      </c>
      <c r="AV827" s="11" t="s">
        <v>80</v>
      </c>
      <c r="AW827" s="11" t="s">
        <v>143</v>
      </c>
      <c r="AX827" s="11" t="s">
        <v>74</v>
      </c>
      <c r="AY827" s="220" t="s">
        <v>132</v>
      </c>
    </row>
    <row r="828" s="12" customFormat="1">
      <c r="B828" s="221"/>
      <c r="C828" s="222"/>
      <c r="D828" s="211" t="s">
        <v>141</v>
      </c>
      <c r="E828" s="223" t="s">
        <v>1</v>
      </c>
      <c r="F828" s="224" t="s">
        <v>146</v>
      </c>
      <c r="G828" s="222"/>
      <c r="H828" s="225">
        <v>4</v>
      </c>
      <c r="I828" s="226"/>
      <c r="J828" s="222"/>
      <c r="K828" s="222"/>
      <c r="L828" s="227"/>
      <c r="M828" s="228"/>
      <c r="N828" s="229"/>
      <c r="O828" s="229"/>
      <c r="P828" s="229"/>
      <c r="Q828" s="229"/>
      <c r="R828" s="229"/>
      <c r="S828" s="229"/>
      <c r="T828" s="230"/>
      <c r="AT828" s="231" t="s">
        <v>141</v>
      </c>
      <c r="AU828" s="231" t="s">
        <v>80</v>
      </c>
      <c r="AV828" s="12" t="s">
        <v>138</v>
      </c>
      <c r="AW828" s="12" t="s">
        <v>143</v>
      </c>
      <c r="AX828" s="12" t="s">
        <v>21</v>
      </c>
      <c r="AY828" s="231" t="s">
        <v>132</v>
      </c>
    </row>
    <row r="829" s="1" customFormat="1" ht="16.5" customHeight="1">
      <c r="B829" s="36"/>
      <c r="C829" s="242" t="s">
        <v>1121</v>
      </c>
      <c r="D829" s="242" t="s">
        <v>199</v>
      </c>
      <c r="E829" s="243" t="s">
        <v>1122</v>
      </c>
      <c r="F829" s="244" t="s">
        <v>1123</v>
      </c>
      <c r="G829" s="245" t="s">
        <v>248</v>
      </c>
      <c r="H829" s="246">
        <v>4</v>
      </c>
      <c r="I829" s="247"/>
      <c r="J829" s="246">
        <f>ROUND(I829*H829,3)</f>
        <v>0</v>
      </c>
      <c r="K829" s="244" t="s">
        <v>1</v>
      </c>
      <c r="L829" s="248"/>
      <c r="M829" s="249" t="s">
        <v>1</v>
      </c>
      <c r="N829" s="250" t="s">
        <v>48</v>
      </c>
      <c r="O829" s="77"/>
      <c r="P829" s="205">
        <f>O829*H829</f>
        <v>0</v>
      </c>
      <c r="Q829" s="205">
        <v>0.002</v>
      </c>
      <c r="R829" s="205">
        <f>Q829*H829</f>
        <v>0.0080000000000000002</v>
      </c>
      <c r="S829" s="205">
        <v>0</v>
      </c>
      <c r="T829" s="206">
        <f>S829*H829</f>
        <v>0</v>
      </c>
      <c r="AR829" s="15" t="s">
        <v>325</v>
      </c>
      <c r="AT829" s="15" t="s">
        <v>199</v>
      </c>
      <c r="AU829" s="15" t="s">
        <v>80</v>
      </c>
      <c r="AY829" s="15" t="s">
        <v>132</v>
      </c>
      <c r="BE829" s="207">
        <f>IF(N829="základní",J829,0)</f>
        <v>0</v>
      </c>
      <c r="BF829" s="207">
        <f>IF(N829="snížená",J829,0)</f>
        <v>0</v>
      </c>
      <c r="BG829" s="207">
        <f>IF(N829="zákl. přenesená",J829,0)</f>
        <v>0</v>
      </c>
      <c r="BH829" s="207">
        <f>IF(N829="sníž. přenesená",J829,0)</f>
        <v>0</v>
      </c>
      <c r="BI829" s="207">
        <f>IF(N829="nulová",J829,0)</f>
        <v>0</v>
      </c>
      <c r="BJ829" s="15" t="s">
        <v>139</v>
      </c>
      <c r="BK829" s="208">
        <f>ROUND(I829*H829,3)</f>
        <v>0</v>
      </c>
      <c r="BL829" s="15" t="s">
        <v>217</v>
      </c>
      <c r="BM829" s="15" t="s">
        <v>1124</v>
      </c>
    </row>
    <row r="830" s="1" customFormat="1" ht="16.5" customHeight="1">
      <c r="B830" s="36"/>
      <c r="C830" s="197" t="s">
        <v>1125</v>
      </c>
      <c r="D830" s="197" t="s">
        <v>134</v>
      </c>
      <c r="E830" s="198" t="s">
        <v>1126</v>
      </c>
      <c r="F830" s="199" t="s">
        <v>1127</v>
      </c>
      <c r="G830" s="200" t="s">
        <v>248</v>
      </c>
      <c r="H830" s="201">
        <v>125</v>
      </c>
      <c r="I830" s="202"/>
      <c r="J830" s="201">
        <f>ROUND(I830*H830,3)</f>
        <v>0</v>
      </c>
      <c r="K830" s="199" t="s">
        <v>1</v>
      </c>
      <c r="L830" s="41"/>
      <c r="M830" s="203" t="s">
        <v>1</v>
      </c>
      <c r="N830" s="204" t="s">
        <v>48</v>
      </c>
      <c r="O830" s="77"/>
      <c r="P830" s="205">
        <f>O830*H830</f>
        <v>0</v>
      </c>
      <c r="Q830" s="205">
        <v>0</v>
      </c>
      <c r="R830" s="205">
        <f>Q830*H830</f>
        <v>0</v>
      </c>
      <c r="S830" s="205">
        <v>0</v>
      </c>
      <c r="T830" s="206">
        <f>S830*H830</f>
        <v>0</v>
      </c>
      <c r="AR830" s="15" t="s">
        <v>217</v>
      </c>
      <c r="AT830" s="15" t="s">
        <v>134</v>
      </c>
      <c r="AU830" s="15" t="s">
        <v>80</v>
      </c>
      <c r="AY830" s="15" t="s">
        <v>132</v>
      </c>
      <c r="BE830" s="207">
        <f>IF(N830="základní",J830,0)</f>
        <v>0</v>
      </c>
      <c r="BF830" s="207">
        <f>IF(N830="snížená",J830,0)</f>
        <v>0</v>
      </c>
      <c r="BG830" s="207">
        <f>IF(N830="zákl. přenesená",J830,0)</f>
        <v>0</v>
      </c>
      <c r="BH830" s="207">
        <f>IF(N830="sníž. přenesená",J830,0)</f>
        <v>0</v>
      </c>
      <c r="BI830" s="207">
        <f>IF(N830="nulová",J830,0)</f>
        <v>0</v>
      </c>
      <c r="BJ830" s="15" t="s">
        <v>139</v>
      </c>
      <c r="BK830" s="208">
        <f>ROUND(I830*H830,3)</f>
        <v>0</v>
      </c>
      <c r="BL830" s="15" t="s">
        <v>217</v>
      </c>
      <c r="BM830" s="15" t="s">
        <v>1128</v>
      </c>
    </row>
    <row r="831" s="11" customFormat="1">
      <c r="B831" s="209"/>
      <c r="C831" s="210"/>
      <c r="D831" s="211" t="s">
        <v>141</v>
      </c>
      <c r="E831" s="212" t="s">
        <v>1</v>
      </c>
      <c r="F831" s="213" t="s">
        <v>1129</v>
      </c>
      <c r="G831" s="210"/>
      <c r="H831" s="214">
        <v>47</v>
      </c>
      <c r="I831" s="215"/>
      <c r="J831" s="210"/>
      <c r="K831" s="210"/>
      <c r="L831" s="216"/>
      <c r="M831" s="217"/>
      <c r="N831" s="218"/>
      <c r="O831" s="218"/>
      <c r="P831" s="218"/>
      <c r="Q831" s="218"/>
      <c r="R831" s="218"/>
      <c r="S831" s="218"/>
      <c r="T831" s="219"/>
      <c r="AT831" s="220" t="s">
        <v>141</v>
      </c>
      <c r="AU831" s="220" t="s">
        <v>80</v>
      </c>
      <c r="AV831" s="11" t="s">
        <v>80</v>
      </c>
      <c r="AW831" s="11" t="s">
        <v>143</v>
      </c>
      <c r="AX831" s="11" t="s">
        <v>74</v>
      </c>
      <c r="AY831" s="220" t="s">
        <v>132</v>
      </c>
    </row>
    <row r="832" s="11" customFormat="1">
      <c r="B832" s="209"/>
      <c r="C832" s="210"/>
      <c r="D832" s="211" t="s">
        <v>141</v>
      </c>
      <c r="E832" s="212" t="s">
        <v>1</v>
      </c>
      <c r="F832" s="213" t="s">
        <v>1130</v>
      </c>
      <c r="G832" s="210"/>
      <c r="H832" s="214">
        <v>8</v>
      </c>
      <c r="I832" s="215"/>
      <c r="J832" s="210"/>
      <c r="K832" s="210"/>
      <c r="L832" s="216"/>
      <c r="M832" s="217"/>
      <c r="N832" s="218"/>
      <c r="O832" s="218"/>
      <c r="P832" s="218"/>
      <c r="Q832" s="218"/>
      <c r="R832" s="218"/>
      <c r="S832" s="218"/>
      <c r="T832" s="219"/>
      <c r="AT832" s="220" t="s">
        <v>141</v>
      </c>
      <c r="AU832" s="220" t="s">
        <v>80</v>
      </c>
      <c r="AV832" s="11" t="s">
        <v>80</v>
      </c>
      <c r="AW832" s="11" t="s">
        <v>143</v>
      </c>
      <c r="AX832" s="11" t="s">
        <v>74</v>
      </c>
      <c r="AY832" s="220" t="s">
        <v>132</v>
      </c>
    </row>
    <row r="833" s="11" customFormat="1">
      <c r="B833" s="209"/>
      <c r="C833" s="210"/>
      <c r="D833" s="211" t="s">
        <v>141</v>
      </c>
      <c r="E833" s="212" t="s">
        <v>1</v>
      </c>
      <c r="F833" s="213" t="s">
        <v>1131</v>
      </c>
      <c r="G833" s="210"/>
      <c r="H833" s="214">
        <v>4</v>
      </c>
      <c r="I833" s="215"/>
      <c r="J833" s="210"/>
      <c r="K833" s="210"/>
      <c r="L833" s="216"/>
      <c r="M833" s="217"/>
      <c r="N833" s="218"/>
      <c r="O833" s="218"/>
      <c r="P833" s="218"/>
      <c r="Q833" s="218"/>
      <c r="R833" s="218"/>
      <c r="S833" s="218"/>
      <c r="T833" s="219"/>
      <c r="AT833" s="220" t="s">
        <v>141</v>
      </c>
      <c r="AU833" s="220" t="s">
        <v>80</v>
      </c>
      <c r="AV833" s="11" t="s">
        <v>80</v>
      </c>
      <c r="AW833" s="11" t="s">
        <v>143</v>
      </c>
      <c r="AX833" s="11" t="s">
        <v>74</v>
      </c>
      <c r="AY833" s="220" t="s">
        <v>132</v>
      </c>
    </row>
    <row r="834" s="11" customFormat="1">
      <c r="B834" s="209"/>
      <c r="C834" s="210"/>
      <c r="D834" s="211" t="s">
        <v>141</v>
      </c>
      <c r="E834" s="212" t="s">
        <v>1</v>
      </c>
      <c r="F834" s="213" t="s">
        <v>1132</v>
      </c>
      <c r="G834" s="210"/>
      <c r="H834" s="214">
        <v>18</v>
      </c>
      <c r="I834" s="215"/>
      <c r="J834" s="210"/>
      <c r="K834" s="210"/>
      <c r="L834" s="216"/>
      <c r="M834" s="217"/>
      <c r="N834" s="218"/>
      <c r="O834" s="218"/>
      <c r="P834" s="218"/>
      <c r="Q834" s="218"/>
      <c r="R834" s="218"/>
      <c r="S834" s="218"/>
      <c r="T834" s="219"/>
      <c r="AT834" s="220" t="s">
        <v>141</v>
      </c>
      <c r="AU834" s="220" t="s">
        <v>80</v>
      </c>
      <c r="AV834" s="11" t="s">
        <v>80</v>
      </c>
      <c r="AW834" s="11" t="s">
        <v>143</v>
      </c>
      <c r="AX834" s="11" t="s">
        <v>74</v>
      </c>
      <c r="AY834" s="220" t="s">
        <v>132</v>
      </c>
    </row>
    <row r="835" s="11" customFormat="1">
      <c r="B835" s="209"/>
      <c r="C835" s="210"/>
      <c r="D835" s="211" t="s">
        <v>141</v>
      </c>
      <c r="E835" s="212" t="s">
        <v>1</v>
      </c>
      <c r="F835" s="213" t="s">
        <v>1133</v>
      </c>
      <c r="G835" s="210"/>
      <c r="H835" s="214">
        <v>20</v>
      </c>
      <c r="I835" s="215"/>
      <c r="J835" s="210"/>
      <c r="K835" s="210"/>
      <c r="L835" s="216"/>
      <c r="M835" s="217"/>
      <c r="N835" s="218"/>
      <c r="O835" s="218"/>
      <c r="P835" s="218"/>
      <c r="Q835" s="218"/>
      <c r="R835" s="218"/>
      <c r="S835" s="218"/>
      <c r="T835" s="219"/>
      <c r="AT835" s="220" t="s">
        <v>141</v>
      </c>
      <c r="AU835" s="220" t="s">
        <v>80</v>
      </c>
      <c r="AV835" s="11" t="s">
        <v>80</v>
      </c>
      <c r="AW835" s="11" t="s">
        <v>143</v>
      </c>
      <c r="AX835" s="11" t="s">
        <v>74</v>
      </c>
      <c r="AY835" s="220" t="s">
        <v>132</v>
      </c>
    </row>
    <row r="836" s="11" customFormat="1">
      <c r="B836" s="209"/>
      <c r="C836" s="210"/>
      <c r="D836" s="211" t="s">
        <v>141</v>
      </c>
      <c r="E836" s="212" t="s">
        <v>1</v>
      </c>
      <c r="F836" s="213" t="s">
        <v>1134</v>
      </c>
      <c r="G836" s="210"/>
      <c r="H836" s="214">
        <v>28</v>
      </c>
      <c r="I836" s="215"/>
      <c r="J836" s="210"/>
      <c r="K836" s="210"/>
      <c r="L836" s="216"/>
      <c r="M836" s="217"/>
      <c r="N836" s="218"/>
      <c r="O836" s="218"/>
      <c r="P836" s="218"/>
      <c r="Q836" s="218"/>
      <c r="R836" s="218"/>
      <c r="S836" s="218"/>
      <c r="T836" s="219"/>
      <c r="AT836" s="220" t="s">
        <v>141</v>
      </c>
      <c r="AU836" s="220" t="s">
        <v>80</v>
      </c>
      <c r="AV836" s="11" t="s">
        <v>80</v>
      </c>
      <c r="AW836" s="11" t="s">
        <v>143</v>
      </c>
      <c r="AX836" s="11" t="s">
        <v>74</v>
      </c>
      <c r="AY836" s="220" t="s">
        <v>132</v>
      </c>
    </row>
    <row r="837" s="12" customFormat="1">
      <c r="B837" s="221"/>
      <c r="C837" s="222"/>
      <c r="D837" s="211" t="s">
        <v>141</v>
      </c>
      <c r="E837" s="223" t="s">
        <v>1</v>
      </c>
      <c r="F837" s="224" t="s">
        <v>146</v>
      </c>
      <c r="G837" s="222"/>
      <c r="H837" s="225">
        <v>125</v>
      </c>
      <c r="I837" s="226"/>
      <c r="J837" s="222"/>
      <c r="K837" s="222"/>
      <c r="L837" s="227"/>
      <c r="M837" s="228"/>
      <c r="N837" s="229"/>
      <c r="O837" s="229"/>
      <c r="P837" s="229"/>
      <c r="Q837" s="229"/>
      <c r="R837" s="229"/>
      <c r="S837" s="229"/>
      <c r="T837" s="230"/>
      <c r="AT837" s="231" t="s">
        <v>141</v>
      </c>
      <c r="AU837" s="231" t="s">
        <v>80</v>
      </c>
      <c r="AV837" s="12" t="s">
        <v>138</v>
      </c>
      <c r="AW837" s="12" t="s">
        <v>143</v>
      </c>
      <c r="AX837" s="12" t="s">
        <v>21</v>
      </c>
      <c r="AY837" s="231" t="s">
        <v>132</v>
      </c>
    </row>
    <row r="838" s="1" customFormat="1" ht="16.5" customHeight="1">
      <c r="B838" s="36"/>
      <c r="C838" s="242" t="s">
        <v>1135</v>
      </c>
      <c r="D838" s="242" t="s">
        <v>199</v>
      </c>
      <c r="E838" s="243" t="s">
        <v>1136</v>
      </c>
      <c r="F838" s="244" t="s">
        <v>1137</v>
      </c>
      <c r="G838" s="245" t="s">
        <v>248</v>
      </c>
      <c r="H838" s="246">
        <v>47</v>
      </c>
      <c r="I838" s="247"/>
      <c r="J838" s="246">
        <f>ROUND(I838*H838,3)</f>
        <v>0</v>
      </c>
      <c r="K838" s="244" t="s">
        <v>1</v>
      </c>
      <c r="L838" s="248"/>
      <c r="M838" s="249" t="s">
        <v>1</v>
      </c>
      <c r="N838" s="250" t="s">
        <v>48</v>
      </c>
      <c r="O838" s="77"/>
      <c r="P838" s="205">
        <f>O838*H838</f>
        <v>0</v>
      </c>
      <c r="Q838" s="205">
        <v>0.00013999999999999999</v>
      </c>
      <c r="R838" s="205">
        <f>Q838*H838</f>
        <v>0.006579999999999999</v>
      </c>
      <c r="S838" s="205">
        <v>0</v>
      </c>
      <c r="T838" s="206">
        <f>S838*H838</f>
        <v>0</v>
      </c>
      <c r="AR838" s="15" t="s">
        <v>325</v>
      </c>
      <c r="AT838" s="15" t="s">
        <v>199</v>
      </c>
      <c r="AU838" s="15" t="s">
        <v>80</v>
      </c>
      <c r="AY838" s="15" t="s">
        <v>132</v>
      </c>
      <c r="BE838" s="207">
        <f>IF(N838="základní",J838,0)</f>
        <v>0</v>
      </c>
      <c r="BF838" s="207">
        <f>IF(N838="snížená",J838,0)</f>
        <v>0</v>
      </c>
      <c r="BG838" s="207">
        <f>IF(N838="zákl. přenesená",J838,0)</f>
        <v>0</v>
      </c>
      <c r="BH838" s="207">
        <f>IF(N838="sníž. přenesená",J838,0)</f>
        <v>0</v>
      </c>
      <c r="BI838" s="207">
        <f>IF(N838="nulová",J838,0)</f>
        <v>0</v>
      </c>
      <c r="BJ838" s="15" t="s">
        <v>139</v>
      </c>
      <c r="BK838" s="208">
        <f>ROUND(I838*H838,3)</f>
        <v>0</v>
      </c>
      <c r="BL838" s="15" t="s">
        <v>217</v>
      </c>
      <c r="BM838" s="15" t="s">
        <v>1138</v>
      </c>
    </row>
    <row r="839" s="11" customFormat="1">
      <c r="B839" s="209"/>
      <c r="C839" s="210"/>
      <c r="D839" s="211" t="s">
        <v>141</v>
      </c>
      <c r="E839" s="212" t="s">
        <v>1</v>
      </c>
      <c r="F839" s="213" t="s">
        <v>1139</v>
      </c>
      <c r="G839" s="210"/>
      <c r="H839" s="214">
        <v>12</v>
      </c>
      <c r="I839" s="215"/>
      <c r="J839" s="210"/>
      <c r="K839" s="210"/>
      <c r="L839" s="216"/>
      <c r="M839" s="217"/>
      <c r="N839" s="218"/>
      <c r="O839" s="218"/>
      <c r="P839" s="218"/>
      <c r="Q839" s="218"/>
      <c r="R839" s="218"/>
      <c r="S839" s="218"/>
      <c r="T839" s="219"/>
      <c r="AT839" s="220" t="s">
        <v>141</v>
      </c>
      <c r="AU839" s="220" t="s">
        <v>80</v>
      </c>
      <c r="AV839" s="11" t="s">
        <v>80</v>
      </c>
      <c r="AW839" s="11" t="s">
        <v>143</v>
      </c>
      <c r="AX839" s="11" t="s">
        <v>74</v>
      </c>
      <c r="AY839" s="220" t="s">
        <v>132</v>
      </c>
    </row>
    <row r="840" s="11" customFormat="1">
      <c r="B840" s="209"/>
      <c r="C840" s="210"/>
      <c r="D840" s="211" t="s">
        <v>141</v>
      </c>
      <c r="E840" s="212" t="s">
        <v>1</v>
      </c>
      <c r="F840" s="213" t="s">
        <v>1140</v>
      </c>
      <c r="G840" s="210"/>
      <c r="H840" s="214">
        <v>30</v>
      </c>
      <c r="I840" s="215"/>
      <c r="J840" s="210"/>
      <c r="K840" s="210"/>
      <c r="L840" s="216"/>
      <c r="M840" s="217"/>
      <c r="N840" s="218"/>
      <c r="O840" s="218"/>
      <c r="P840" s="218"/>
      <c r="Q840" s="218"/>
      <c r="R840" s="218"/>
      <c r="S840" s="218"/>
      <c r="T840" s="219"/>
      <c r="AT840" s="220" t="s">
        <v>141</v>
      </c>
      <c r="AU840" s="220" t="s">
        <v>80</v>
      </c>
      <c r="AV840" s="11" t="s">
        <v>80</v>
      </c>
      <c r="AW840" s="11" t="s">
        <v>143</v>
      </c>
      <c r="AX840" s="11" t="s">
        <v>74</v>
      </c>
      <c r="AY840" s="220" t="s">
        <v>132</v>
      </c>
    </row>
    <row r="841" s="11" customFormat="1">
      <c r="B841" s="209"/>
      <c r="C841" s="210"/>
      <c r="D841" s="211" t="s">
        <v>141</v>
      </c>
      <c r="E841" s="212" t="s">
        <v>1</v>
      </c>
      <c r="F841" s="213" t="s">
        <v>1141</v>
      </c>
      <c r="G841" s="210"/>
      <c r="H841" s="214">
        <v>5</v>
      </c>
      <c r="I841" s="215"/>
      <c r="J841" s="210"/>
      <c r="K841" s="210"/>
      <c r="L841" s="216"/>
      <c r="M841" s="217"/>
      <c r="N841" s="218"/>
      <c r="O841" s="218"/>
      <c r="P841" s="218"/>
      <c r="Q841" s="218"/>
      <c r="R841" s="218"/>
      <c r="S841" s="218"/>
      <c r="T841" s="219"/>
      <c r="AT841" s="220" t="s">
        <v>141</v>
      </c>
      <c r="AU841" s="220" t="s">
        <v>80</v>
      </c>
      <c r="AV841" s="11" t="s">
        <v>80</v>
      </c>
      <c r="AW841" s="11" t="s">
        <v>143</v>
      </c>
      <c r="AX841" s="11" t="s">
        <v>74</v>
      </c>
      <c r="AY841" s="220" t="s">
        <v>132</v>
      </c>
    </row>
    <row r="842" s="12" customFormat="1">
      <c r="B842" s="221"/>
      <c r="C842" s="222"/>
      <c r="D842" s="211" t="s">
        <v>141</v>
      </c>
      <c r="E842" s="223" t="s">
        <v>1</v>
      </c>
      <c r="F842" s="224" t="s">
        <v>146</v>
      </c>
      <c r="G842" s="222"/>
      <c r="H842" s="225">
        <v>47</v>
      </c>
      <c r="I842" s="226"/>
      <c r="J842" s="222"/>
      <c r="K842" s="222"/>
      <c r="L842" s="227"/>
      <c r="M842" s="228"/>
      <c r="N842" s="229"/>
      <c r="O842" s="229"/>
      <c r="P842" s="229"/>
      <c r="Q842" s="229"/>
      <c r="R842" s="229"/>
      <c r="S842" s="229"/>
      <c r="T842" s="230"/>
      <c r="AT842" s="231" t="s">
        <v>141</v>
      </c>
      <c r="AU842" s="231" t="s">
        <v>80</v>
      </c>
      <c r="AV842" s="12" t="s">
        <v>138</v>
      </c>
      <c r="AW842" s="12" t="s">
        <v>143</v>
      </c>
      <c r="AX842" s="12" t="s">
        <v>21</v>
      </c>
      <c r="AY842" s="231" t="s">
        <v>132</v>
      </c>
    </row>
    <row r="843" s="1" customFormat="1" ht="16.5" customHeight="1">
      <c r="B843" s="36"/>
      <c r="C843" s="242" t="s">
        <v>1142</v>
      </c>
      <c r="D843" s="242" t="s">
        <v>199</v>
      </c>
      <c r="E843" s="243" t="s">
        <v>1143</v>
      </c>
      <c r="F843" s="244" t="s">
        <v>1144</v>
      </c>
      <c r="G843" s="245" t="s">
        <v>248</v>
      </c>
      <c r="H843" s="246">
        <v>8</v>
      </c>
      <c r="I843" s="247"/>
      <c r="J843" s="246">
        <f>ROUND(I843*H843,3)</f>
        <v>0</v>
      </c>
      <c r="K843" s="244" t="s">
        <v>1</v>
      </c>
      <c r="L843" s="248"/>
      <c r="M843" s="249" t="s">
        <v>1</v>
      </c>
      <c r="N843" s="250" t="s">
        <v>48</v>
      </c>
      <c r="O843" s="77"/>
      <c r="P843" s="205">
        <f>O843*H843</f>
        <v>0</v>
      </c>
      <c r="Q843" s="205">
        <v>0.00042999999999999999</v>
      </c>
      <c r="R843" s="205">
        <f>Q843*H843</f>
        <v>0.0034399999999999999</v>
      </c>
      <c r="S843" s="205">
        <v>0</v>
      </c>
      <c r="T843" s="206">
        <f>S843*H843</f>
        <v>0</v>
      </c>
      <c r="AR843" s="15" t="s">
        <v>325</v>
      </c>
      <c r="AT843" s="15" t="s">
        <v>199</v>
      </c>
      <c r="AU843" s="15" t="s">
        <v>80</v>
      </c>
      <c r="AY843" s="15" t="s">
        <v>132</v>
      </c>
      <c r="BE843" s="207">
        <f>IF(N843="základní",J843,0)</f>
        <v>0</v>
      </c>
      <c r="BF843" s="207">
        <f>IF(N843="snížená",J843,0)</f>
        <v>0</v>
      </c>
      <c r="BG843" s="207">
        <f>IF(N843="zákl. přenesená",J843,0)</f>
        <v>0</v>
      </c>
      <c r="BH843" s="207">
        <f>IF(N843="sníž. přenesená",J843,0)</f>
        <v>0</v>
      </c>
      <c r="BI843" s="207">
        <f>IF(N843="nulová",J843,0)</f>
        <v>0</v>
      </c>
      <c r="BJ843" s="15" t="s">
        <v>139</v>
      </c>
      <c r="BK843" s="208">
        <f>ROUND(I843*H843,3)</f>
        <v>0</v>
      </c>
      <c r="BL843" s="15" t="s">
        <v>217</v>
      </c>
      <c r="BM843" s="15" t="s">
        <v>1145</v>
      </c>
    </row>
    <row r="844" s="11" customFormat="1">
      <c r="B844" s="209"/>
      <c r="C844" s="210"/>
      <c r="D844" s="211" t="s">
        <v>141</v>
      </c>
      <c r="E844" s="212" t="s">
        <v>1</v>
      </c>
      <c r="F844" s="213" t="s">
        <v>1146</v>
      </c>
      <c r="G844" s="210"/>
      <c r="H844" s="214">
        <v>8</v>
      </c>
      <c r="I844" s="215"/>
      <c r="J844" s="210"/>
      <c r="K844" s="210"/>
      <c r="L844" s="216"/>
      <c r="M844" s="217"/>
      <c r="N844" s="218"/>
      <c r="O844" s="218"/>
      <c r="P844" s="218"/>
      <c r="Q844" s="218"/>
      <c r="R844" s="218"/>
      <c r="S844" s="218"/>
      <c r="T844" s="219"/>
      <c r="AT844" s="220" t="s">
        <v>141</v>
      </c>
      <c r="AU844" s="220" t="s">
        <v>80</v>
      </c>
      <c r="AV844" s="11" t="s">
        <v>80</v>
      </c>
      <c r="AW844" s="11" t="s">
        <v>143</v>
      </c>
      <c r="AX844" s="11" t="s">
        <v>74</v>
      </c>
      <c r="AY844" s="220" t="s">
        <v>132</v>
      </c>
    </row>
    <row r="845" s="12" customFormat="1">
      <c r="B845" s="221"/>
      <c r="C845" s="222"/>
      <c r="D845" s="211" t="s">
        <v>141</v>
      </c>
      <c r="E845" s="223" t="s">
        <v>1</v>
      </c>
      <c r="F845" s="224" t="s">
        <v>146</v>
      </c>
      <c r="G845" s="222"/>
      <c r="H845" s="225">
        <v>8</v>
      </c>
      <c r="I845" s="226"/>
      <c r="J845" s="222"/>
      <c r="K845" s="222"/>
      <c r="L845" s="227"/>
      <c r="M845" s="228"/>
      <c r="N845" s="229"/>
      <c r="O845" s="229"/>
      <c r="P845" s="229"/>
      <c r="Q845" s="229"/>
      <c r="R845" s="229"/>
      <c r="S845" s="229"/>
      <c r="T845" s="230"/>
      <c r="AT845" s="231" t="s">
        <v>141</v>
      </c>
      <c r="AU845" s="231" t="s">
        <v>80</v>
      </c>
      <c r="AV845" s="12" t="s">
        <v>138</v>
      </c>
      <c r="AW845" s="12" t="s">
        <v>143</v>
      </c>
      <c r="AX845" s="12" t="s">
        <v>21</v>
      </c>
      <c r="AY845" s="231" t="s">
        <v>132</v>
      </c>
    </row>
    <row r="846" s="1" customFormat="1" ht="16.5" customHeight="1">
      <c r="B846" s="36"/>
      <c r="C846" s="242" t="s">
        <v>1147</v>
      </c>
      <c r="D846" s="242" t="s">
        <v>199</v>
      </c>
      <c r="E846" s="243" t="s">
        <v>1148</v>
      </c>
      <c r="F846" s="244" t="s">
        <v>1149</v>
      </c>
      <c r="G846" s="245" t="s">
        <v>248</v>
      </c>
      <c r="H846" s="246">
        <v>4</v>
      </c>
      <c r="I846" s="247"/>
      <c r="J846" s="246">
        <f>ROUND(I846*H846,3)</f>
        <v>0</v>
      </c>
      <c r="K846" s="244" t="s">
        <v>1</v>
      </c>
      <c r="L846" s="248"/>
      <c r="M846" s="249" t="s">
        <v>1</v>
      </c>
      <c r="N846" s="250" t="s">
        <v>48</v>
      </c>
      <c r="O846" s="77"/>
      <c r="P846" s="205">
        <f>O846*H846</f>
        <v>0</v>
      </c>
      <c r="Q846" s="205">
        <v>0.00020000000000000001</v>
      </c>
      <c r="R846" s="205">
        <f>Q846*H846</f>
        <v>0.00080000000000000004</v>
      </c>
      <c r="S846" s="205">
        <v>0</v>
      </c>
      <c r="T846" s="206">
        <f>S846*H846</f>
        <v>0</v>
      </c>
      <c r="AR846" s="15" t="s">
        <v>325</v>
      </c>
      <c r="AT846" s="15" t="s">
        <v>199</v>
      </c>
      <c r="AU846" s="15" t="s">
        <v>80</v>
      </c>
      <c r="AY846" s="15" t="s">
        <v>132</v>
      </c>
      <c r="BE846" s="207">
        <f>IF(N846="základní",J846,0)</f>
        <v>0</v>
      </c>
      <c r="BF846" s="207">
        <f>IF(N846="snížená",J846,0)</f>
        <v>0</v>
      </c>
      <c r="BG846" s="207">
        <f>IF(N846="zákl. přenesená",J846,0)</f>
        <v>0</v>
      </c>
      <c r="BH846" s="207">
        <f>IF(N846="sníž. přenesená",J846,0)</f>
        <v>0</v>
      </c>
      <c r="BI846" s="207">
        <f>IF(N846="nulová",J846,0)</f>
        <v>0</v>
      </c>
      <c r="BJ846" s="15" t="s">
        <v>139</v>
      </c>
      <c r="BK846" s="208">
        <f>ROUND(I846*H846,3)</f>
        <v>0</v>
      </c>
      <c r="BL846" s="15" t="s">
        <v>217</v>
      </c>
      <c r="BM846" s="15" t="s">
        <v>1150</v>
      </c>
    </row>
    <row r="847" s="11" customFormat="1">
      <c r="B847" s="209"/>
      <c r="C847" s="210"/>
      <c r="D847" s="211" t="s">
        <v>141</v>
      </c>
      <c r="E847" s="212" t="s">
        <v>1</v>
      </c>
      <c r="F847" s="213" t="s">
        <v>1107</v>
      </c>
      <c r="G847" s="210"/>
      <c r="H847" s="214">
        <v>4</v>
      </c>
      <c r="I847" s="215"/>
      <c r="J847" s="210"/>
      <c r="K847" s="210"/>
      <c r="L847" s="216"/>
      <c r="M847" s="217"/>
      <c r="N847" s="218"/>
      <c r="O847" s="218"/>
      <c r="P847" s="218"/>
      <c r="Q847" s="218"/>
      <c r="R847" s="218"/>
      <c r="S847" s="218"/>
      <c r="T847" s="219"/>
      <c r="AT847" s="220" t="s">
        <v>141</v>
      </c>
      <c r="AU847" s="220" t="s">
        <v>80</v>
      </c>
      <c r="AV847" s="11" t="s">
        <v>80</v>
      </c>
      <c r="AW847" s="11" t="s">
        <v>143</v>
      </c>
      <c r="AX847" s="11" t="s">
        <v>74</v>
      </c>
      <c r="AY847" s="220" t="s">
        <v>132</v>
      </c>
    </row>
    <row r="848" s="12" customFormat="1">
      <c r="B848" s="221"/>
      <c r="C848" s="222"/>
      <c r="D848" s="211" t="s">
        <v>141</v>
      </c>
      <c r="E848" s="223" t="s">
        <v>1</v>
      </c>
      <c r="F848" s="224" t="s">
        <v>146</v>
      </c>
      <c r="G848" s="222"/>
      <c r="H848" s="225">
        <v>4</v>
      </c>
      <c r="I848" s="226"/>
      <c r="J848" s="222"/>
      <c r="K848" s="222"/>
      <c r="L848" s="227"/>
      <c r="M848" s="228"/>
      <c r="N848" s="229"/>
      <c r="O848" s="229"/>
      <c r="P848" s="229"/>
      <c r="Q848" s="229"/>
      <c r="R848" s="229"/>
      <c r="S848" s="229"/>
      <c r="T848" s="230"/>
      <c r="AT848" s="231" t="s">
        <v>141</v>
      </c>
      <c r="AU848" s="231" t="s">
        <v>80</v>
      </c>
      <c r="AV848" s="12" t="s">
        <v>138</v>
      </c>
      <c r="AW848" s="12" t="s">
        <v>143</v>
      </c>
      <c r="AX848" s="12" t="s">
        <v>21</v>
      </c>
      <c r="AY848" s="231" t="s">
        <v>132</v>
      </c>
    </row>
    <row r="849" s="1" customFormat="1" ht="16.5" customHeight="1">
      <c r="B849" s="36"/>
      <c r="C849" s="242" t="s">
        <v>1151</v>
      </c>
      <c r="D849" s="242" t="s">
        <v>199</v>
      </c>
      <c r="E849" s="243" t="s">
        <v>1152</v>
      </c>
      <c r="F849" s="244" t="s">
        <v>1153</v>
      </c>
      <c r="G849" s="245" t="s">
        <v>248</v>
      </c>
      <c r="H849" s="246">
        <v>18</v>
      </c>
      <c r="I849" s="247"/>
      <c r="J849" s="246">
        <f>ROUND(I849*H849,3)</f>
        <v>0</v>
      </c>
      <c r="K849" s="244" t="s">
        <v>1</v>
      </c>
      <c r="L849" s="248"/>
      <c r="M849" s="249" t="s">
        <v>1</v>
      </c>
      <c r="N849" s="250" t="s">
        <v>48</v>
      </c>
      <c r="O849" s="77"/>
      <c r="P849" s="205">
        <f>O849*H849</f>
        <v>0</v>
      </c>
      <c r="Q849" s="205">
        <v>0.00016000000000000001</v>
      </c>
      <c r="R849" s="205">
        <f>Q849*H849</f>
        <v>0.0028800000000000002</v>
      </c>
      <c r="S849" s="205">
        <v>0</v>
      </c>
      <c r="T849" s="206">
        <f>S849*H849</f>
        <v>0</v>
      </c>
      <c r="AR849" s="15" t="s">
        <v>325</v>
      </c>
      <c r="AT849" s="15" t="s">
        <v>199</v>
      </c>
      <c r="AU849" s="15" t="s">
        <v>80</v>
      </c>
      <c r="AY849" s="15" t="s">
        <v>132</v>
      </c>
      <c r="BE849" s="207">
        <f>IF(N849="základní",J849,0)</f>
        <v>0</v>
      </c>
      <c r="BF849" s="207">
        <f>IF(N849="snížená",J849,0)</f>
        <v>0</v>
      </c>
      <c r="BG849" s="207">
        <f>IF(N849="zákl. přenesená",J849,0)</f>
        <v>0</v>
      </c>
      <c r="BH849" s="207">
        <f>IF(N849="sníž. přenesená",J849,0)</f>
        <v>0</v>
      </c>
      <c r="BI849" s="207">
        <f>IF(N849="nulová",J849,0)</f>
        <v>0</v>
      </c>
      <c r="BJ849" s="15" t="s">
        <v>139</v>
      </c>
      <c r="BK849" s="208">
        <f>ROUND(I849*H849,3)</f>
        <v>0</v>
      </c>
      <c r="BL849" s="15" t="s">
        <v>217</v>
      </c>
      <c r="BM849" s="15" t="s">
        <v>1154</v>
      </c>
    </row>
    <row r="850" s="11" customFormat="1">
      <c r="B850" s="209"/>
      <c r="C850" s="210"/>
      <c r="D850" s="211" t="s">
        <v>141</v>
      </c>
      <c r="E850" s="212" t="s">
        <v>1</v>
      </c>
      <c r="F850" s="213" t="s">
        <v>1155</v>
      </c>
      <c r="G850" s="210"/>
      <c r="H850" s="214">
        <v>18</v>
      </c>
      <c r="I850" s="215"/>
      <c r="J850" s="210"/>
      <c r="K850" s="210"/>
      <c r="L850" s="216"/>
      <c r="M850" s="217"/>
      <c r="N850" s="218"/>
      <c r="O850" s="218"/>
      <c r="P850" s="218"/>
      <c r="Q850" s="218"/>
      <c r="R850" s="218"/>
      <c r="S850" s="218"/>
      <c r="T850" s="219"/>
      <c r="AT850" s="220" t="s">
        <v>141</v>
      </c>
      <c r="AU850" s="220" t="s">
        <v>80</v>
      </c>
      <c r="AV850" s="11" t="s">
        <v>80</v>
      </c>
      <c r="AW850" s="11" t="s">
        <v>143</v>
      </c>
      <c r="AX850" s="11" t="s">
        <v>74</v>
      </c>
      <c r="AY850" s="220" t="s">
        <v>132</v>
      </c>
    </row>
    <row r="851" s="12" customFormat="1">
      <c r="B851" s="221"/>
      <c r="C851" s="222"/>
      <c r="D851" s="211" t="s">
        <v>141</v>
      </c>
      <c r="E851" s="223" t="s">
        <v>1</v>
      </c>
      <c r="F851" s="224" t="s">
        <v>146</v>
      </c>
      <c r="G851" s="222"/>
      <c r="H851" s="225">
        <v>18</v>
      </c>
      <c r="I851" s="226"/>
      <c r="J851" s="222"/>
      <c r="K851" s="222"/>
      <c r="L851" s="227"/>
      <c r="M851" s="228"/>
      <c r="N851" s="229"/>
      <c r="O851" s="229"/>
      <c r="P851" s="229"/>
      <c r="Q851" s="229"/>
      <c r="R851" s="229"/>
      <c r="S851" s="229"/>
      <c r="T851" s="230"/>
      <c r="AT851" s="231" t="s">
        <v>141</v>
      </c>
      <c r="AU851" s="231" t="s">
        <v>80</v>
      </c>
      <c r="AV851" s="12" t="s">
        <v>138</v>
      </c>
      <c r="AW851" s="12" t="s">
        <v>143</v>
      </c>
      <c r="AX851" s="12" t="s">
        <v>21</v>
      </c>
      <c r="AY851" s="231" t="s">
        <v>132</v>
      </c>
    </row>
    <row r="852" s="1" customFormat="1" ht="16.5" customHeight="1">
      <c r="B852" s="36"/>
      <c r="C852" s="242" t="s">
        <v>1156</v>
      </c>
      <c r="D852" s="242" t="s">
        <v>199</v>
      </c>
      <c r="E852" s="243" t="s">
        <v>1157</v>
      </c>
      <c r="F852" s="244" t="s">
        <v>1158</v>
      </c>
      <c r="G852" s="245" t="s">
        <v>248</v>
      </c>
      <c r="H852" s="246">
        <v>20</v>
      </c>
      <c r="I852" s="247"/>
      <c r="J852" s="246">
        <f>ROUND(I852*H852,3)</f>
        <v>0</v>
      </c>
      <c r="K852" s="244" t="s">
        <v>1</v>
      </c>
      <c r="L852" s="248"/>
      <c r="M852" s="249" t="s">
        <v>1</v>
      </c>
      <c r="N852" s="250" t="s">
        <v>48</v>
      </c>
      <c r="O852" s="77"/>
      <c r="P852" s="205">
        <f>O852*H852</f>
        <v>0</v>
      </c>
      <c r="Q852" s="205">
        <v>0.00023000000000000001</v>
      </c>
      <c r="R852" s="205">
        <f>Q852*H852</f>
        <v>0.0045999999999999999</v>
      </c>
      <c r="S852" s="205">
        <v>0</v>
      </c>
      <c r="T852" s="206">
        <f>S852*H852</f>
        <v>0</v>
      </c>
      <c r="AR852" s="15" t="s">
        <v>325</v>
      </c>
      <c r="AT852" s="15" t="s">
        <v>199</v>
      </c>
      <c r="AU852" s="15" t="s">
        <v>80</v>
      </c>
      <c r="AY852" s="15" t="s">
        <v>132</v>
      </c>
      <c r="BE852" s="207">
        <f>IF(N852="základní",J852,0)</f>
        <v>0</v>
      </c>
      <c r="BF852" s="207">
        <f>IF(N852="snížená",J852,0)</f>
        <v>0</v>
      </c>
      <c r="BG852" s="207">
        <f>IF(N852="zákl. přenesená",J852,0)</f>
        <v>0</v>
      </c>
      <c r="BH852" s="207">
        <f>IF(N852="sníž. přenesená",J852,0)</f>
        <v>0</v>
      </c>
      <c r="BI852" s="207">
        <f>IF(N852="nulová",J852,0)</f>
        <v>0</v>
      </c>
      <c r="BJ852" s="15" t="s">
        <v>139</v>
      </c>
      <c r="BK852" s="208">
        <f>ROUND(I852*H852,3)</f>
        <v>0</v>
      </c>
      <c r="BL852" s="15" t="s">
        <v>217</v>
      </c>
      <c r="BM852" s="15" t="s">
        <v>1159</v>
      </c>
    </row>
    <row r="853" s="11" customFormat="1">
      <c r="B853" s="209"/>
      <c r="C853" s="210"/>
      <c r="D853" s="211" t="s">
        <v>141</v>
      </c>
      <c r="E853" s="212" t="s">
        <v>1</v>
      </c>
      <c r="F853" s="213" t="s">
        <v>1160</v>
      </c>
      <c r="G853" s="210"/>
      <c r="H853" s="214">
        <v>20</v>
      </c>
      <c r="I853" s="215"/>
      <c r="J853" s="210"/>
      <c r="K853" s="210"/>
      <c r="L853" s="216"/>
      <c r="M853" s="217"/>
      <c r="N853" s="218"/>
      <c r="O853" s="218"/>
      <c r="P853" s="218"/>
      <c r="Q853" s="218"/>
      <c r="R853" s="218"/>
      <c r="S853" s="218"/>
      <c r="T853" s="219"/>
      <c r="AT853" s="220" t="s">
        <v>141</v>
      </c>
      <c r="AU853" s="220" t="s">
        <v>80</v>
      </c>
      <c r="AV853" s="11" t="s">
        <v>80</v>
      </c>
      <c r="AW853" s="11" t="s">
        <v>143</v>
      </c>
      <c r="AX853" s="11" t="s">
        <v>74</v>
      </c>
      <c r="AY853" s="220" t="s">
        <v>132</v>
      </c>
    </row>
    <row r="854" s="12" customFormat="1">
      <c r="B854" s="221"/>
      <c r="C854" s="222"/>
      <c r="D854" s="211" t="s">
        <v>141</v>
      </c>
      <c r="E854" s="223" t="s">
        <v>1</v>
      </c>
      <c r="F854" s="224" t="s">
        <v>146</v>
      </c>
      <c r="G854" s="222"/>
      <c r="H854" s="225">
        <v>20</v>
      </c>
      <c r="I854" s="226"/>
      <c r="J854" s="222"/>
      <c r="K854" s="222"/>
      <c r="L854" s="227"/>
      <c r="M854" s="228"/>
      <c r="N854" s="229"/>
      <c r="O854" s="229"/>
      <c r="P854" s="229"/>
      <c r="Q854" s="229"/>
      <c r="R854" s="229"/>
      <c r="S854" s="229"/>
      <c r="T854" s="230"/>
      <c r="AT854" s="231" t="s">
        <v>141</v>
      </c>
      <c r="AU854" s="231" t="s">
        <v>80</v>
      </c>
      <c r="AV854" s="12" t="s">
        <v>138</v>
      </c>
      <c r="AW854" s="12" t="s">
        <v>143</v>
      </c>
      <c r="AX854" s="12" t="s">
        <v>21</v>
      </c>
      <c r="AY854" s="231" t="s">
        <v>132</v>
      </c>
    </row>
    <row r="855" s="1" customFormat="1" ht="16.5" customHeight="1">
      <c r="B855" s="36"/>
      <c r="C855" s="242" t="s">
        <v>1161</v>
      </c>
      <c r="D855" s="242" t="s">
        <v>199</v>
      </c>
      <c r="E855" s="243" t="s">
        <v>1162</v>
      </c>
      <c r="F855" s="244" t="s">
        <v>1163</v>
      </c>
      <c r="G855" s="245" t="s">
        <v>248</v>
      </c>
      <c r="H855" s="246">
        <v>28</v>
      </c>
      <c r="I855" s="247"/>
      <c r="J855" s="246">
        <f>ROUND(I855*H855,3)</f>
        <v>0</v>
      </c>
      <c r="K855" s="244" t="s">
        <v>1</v>
      </c>
      <c r="L855" s="248"/>
      <c r="M855" s="249" t="s">
        <v>1</v>
      </c>
      <c r="N855" s="250" t="s">
        <v>48</v>
      </c>
      <c r="O855" s="77"/>
      <c r="P855" s="205">
        <f>O855*H855</f>
        <v>0</v>
      </c>
      <c r="Q855" s="205">
        <v>0.00016000000000000001</v>
      </c>
      <c r="R855" s="205">
        <f>Q855*H855</f>
        <v>0.0044800000000000005</v>
      </c>
      <c r="S855" s="205">
        <v>0</v>
      </c>
      <c r="T855" s="206">
        <f>S855*H855</f>
        <v>0</v>
      </c>
      <c r="AR855" s="15" t="s">
        <v>325</v>
      </c>
      <c r="AT855" s="15" t="s">
        <v>199</v>
      </c>
      <c r="AU855" s="15" t="s">
        <v>80</v>
      </c>
      <c r="AY855" s="15" t="s">
        <v>132</v>
      </c>
      <c r="BE855" s="207">
        <f>IF(N855="základní",J855,0)</f>
        <v>0</v>
      </c>
      <c r="BF855" s="207">
        <f>IF(N855="snížená",J855,0)</f>
        <v>0</v>
      </c>
      <c r="BG855" s="207">
        <f>IF(N855="zákl. přenesená",J855,0)</f>
        <v>0</v>
      </c>
      <c r="BH855" s="207">
        <f>IF(N855="sníž. přenesená",J855,0)</f>
        <v>0</v>
      </c>
      <c r="BI855" s="207">
        <f>IF(N855="nulová",J855,0)</f>
        <v>0</v>
      </c>
      <c r="BJ855" s="15" t="s">
        <v>139</v>
      </c>
      <c r="BK855" s="208">
        <f>ROUND(I855*H855,3)</f>
        <v>0</v>
      </c>
      <c r="BL855" s="15" t="s">
        <v>217</v>
      </c>
      <c r="BM855" s="15" t="s">
        <v>1164</v>
      </c>
    </row>
    <row r="856" s="11" customFormat="1">
      <c r="B856" s="209"/>
      <c r="C856" s="210"/>
      <c r="D856" s="211" t="s">
        <v>141</v>
      </c>
      <c r="E856" s="212" t="s">
        <v>1</v>
      </c>
      <c r="F856" s="213" t="s">
        <v>1165</v>
      </c>
      <c r="G856" s="210"/>
      <c r="H856" s="214">
        <v>28</v>
      </c>
      <c r="I856" s="215"/>
      <c r="J856" s="210"/>
      <c r="K856" s="210"/>
      <c r="L856" s="216"/>
      <c r="M856" s="217"/>
      <c r="N856" s="218"/>
      <c r="O856" s="218"/>
      <c r="P856" s="218"/>
      <c r="Q856" s="218"/>
      <c r="R856" s="218"/>
      <c r="S856" s="218"/>
      <c r="T856" s="219"/>
      <c r="AT856" s="220" t="s">
        <v>141</v>
      </c>
      <c r="AU856" s="220" t="s">
        <v>80</v>
      </c>
      <c r="AV856" s="11" t="s">
        <v>80</v>
      </c>
      <c r="AW856" s="11" t="s">
        <v>143</v>
      </c>
      <c r="AX856" s="11" t="s">
        <v>74</v>
      </c>
      <c r="AY856" s="220" t="s">
        <v>132</v>
      </c>
    </row>
    <row r="857" s="12" customFormat="1">
      <c r="B857" s="221"/>
      <c r="C857" s="222"/>
      <c r="D857" s="211" t="s">
        <v>141</v>
      </c>
      <c r="E857" s="223" t="s">
        <v>1</v>
      </c>
      <c r="F857" s="224" t="s">
        <v>146</v>
      </c>
      <c r="G857" s="222"/>
      <c r="H857" s="225">
        <v>28</v>
      </c>
      <c r="I857" s="226"/>
      <c r="J857" s="222"/>
      <c r="K857" s="222"/>
      <c r="L857" s="227"/>
      <c r="M857" s="228"/>
      <c r="N857" s="229"/>
      <c r="O857" s="229"/>
      <c r="P857" s="229"/>
      <c r="Q857" s="229"/>
      <c r="R857" s="229"/>
      <c r="S857" s="229"/>
      <c r="T857" s="230"/>
      <c r="AT857" s="231" t="s">
        <v>141</v>
      </c>
      <c r="AU857" s="231" t="s">
        <v>80</v>
      </c>
      <c r="AV857" s="12" t="s">
        <v>138</v>
      </c>
      <c r="AW857" s="12" t="s">
        <v>143</v>
      </c>
      <c r="AX857" s="12" t="s">
        <v>21</v>
      </c>
      <c r="AY857" s="231" t="s">
        <v>132</v>
      </c>
    </row>
    <row r="858" s="10" customFormat="1" ht="22.8" customHeight="1">
      <c r="B858" s="181"/>
      <c r="C858" s="182"/>
      <c r="D858" s="183" t="s">
        <v>73</v>
      </c>
      <c r="E858" s="195" t="s">
        <v>1166</v>
      </c>
      <c r="F858" s="195" t="s">
        <v>1167</v>
      </c>
      <c r="G858" s="182"/>
      <c r="H858" s="182"/>
      <c r="I858" s="185"/>
      <c r="J858" s="196">
        <f>BK858</f>
        <v>0</v>
      </c>
      <c r="K858" s="182"/>
      <c r="L858" s="187"/>
      <c r="M858" s="188"/>
      <c r="N858" s="189"/>
      <c r="O858" s="189"/>
      <c r="P858" s="190">
        <f>SUM(P859:P875)</f>
        <v>0</v>
      </c>
      <c r="Q858" s="189"/>
      <c r="R858" s="190">
        <f>SUM(R859:R875)</f>
        <v>0</v>
      </c>
      <c r="S858" s="189"/>
      <c r="T858" s="191">
        <f>SUM(T859:T875)</f>
        <v>0</v>
      </c>
      <c r="AR858" s="192" t="s">
        <v>80</v>
      </c>
      <c r="AT858" s="193" t="s">
        <v>73</v>
      </c>
      <c r="AU858" s="193" t="s">
        <v>21</v>
      </c>
      <c r="AY858" s="192" t="s">
        <v>132</v>
      </c>
      <c r="BK858" s="194">
        <f>SUM(BK859:BK875)</f>
        <v>0</v>
      </c>
    </row>
    <row r="859" s="1" customFormat="1" ht="16.5" customHeight="1">
      <c r="B859" s="36"/>
      <c r="C859" s="197" t="s">
        <v>1168</v>
      </c>
      <c r="D859" s="197" t="s">
        <v>134</v>
      </c>
      <c r="E859" s="198" t="s">
        <v>1169</v>
      </c>
      <c r="F859" s="199" t="s">
        <v>1170</v>
      </c>
      <c r="G859" s="200" t="s">
        <v>248</v>
      </c>
      <c r="H859" s="201">
        <v>1</v>
      </c>
      <c r="I859" s="202"/>
      <c r="J859" s="201">
        <f>ROUND(I859*H859,3)</f>
        <v>0</v>
      </c>
      <c r="K859" s="199" t="s">
        <v>1</v>
      </c>
      <c r="L859" s="41"/>
      <c r="M859" s="203" t="s">
        <v>1</v>
      </c>
      <c r="N859" s="204" t="s">
        <v>48</v>
      </c>
      <c r="O859" s="77"/>
      <c r="P859" s="205">
        <f>O859*H859</f>
        <v>0</v>
      </c>
      <c r="Q859" s="205">
        <v>0</v>
      </c>
      <c r="R859" s="205">
        <f>Q859*H859</f>
        <v>0</v>
      </c>
      <c r="S859" s="205">
        <v>0</v>
      </c>
      <c r="T859" s="206">
        <f>S859*H859</f>
        <v>0</v>
      </c>
      <c r="AR859" s="15" t="s">
        <v>217</v>
      </c>
      <c r="AT859" s="15" t="s">
        <v>134</v>
      </c>
      <c r="AU859" s="15" t="s">
        <v>80</v>
      </c>
      <c r="AY859" s="15" t="s">
        <v>132</v>
      </c>
      <c r="BE859" s="207">
        <f>IF(N859="základní",J859,0)</f>
        <v>0</v>
      </c>
      <c r="BF859" s="207">
        <f>IF(N859="snížená",J859,0)</f>
        <v>0</v>
      </c>
      <c r="BG859" s="207">
        <f>IF(N859="zákl. přenesená",J859,0)</f>
        <v>0</v>
      </c>
      <c r="BH859" s="207">
        <f>IF(N859="sníž. přenesená",J859,0)</f>
        <v>0</v>
      </c>
      <c r="BI859" s="207">
        <f>IF(N859="nulová",J859,0)</f>
        <v>0</v>
      </c>
      <c r="BJ859" s="15" t="s">
        <v>139</v>
      </c>
      <c r="BK859" s="208">
        <f>ROUND(I859*H859,3)</f>
        <v>0</v>
      </c>
      <c r="BL859" s="15" t="s">
        <v>217</v>
      </c>
      <c r="BM859" s="15" t="s">
        <v>1171</v>
      </c>
    </row>
    <row r="860" s="11" customFormat="1">
      <c r="B860" s="209"/>
      <c r="C860" s="210"/>
      <c r="D860" s="211" t="s">
        <v>141</v>
      </c>
      <c r="E860" s="212" t="s">
        <v>1</v>
      </c>
      <c r="F860" s="213" t="s">
        <v>21</v>
      </c>
      <c r="G860" s="210"/>
      <c r="H860" s="214">
        <v>1</v>
      </c>
      <c r="I860" s="215"/>
      <c r="J860" s="210"/>
      <c r="K860" s="210"/>
      <c r="L860" s="216"/>
      <c r="M860" s="217"/>
      <c r="N860" s="218"/>
      <c r="O860" s="218"/>
      <c r="P860" s="218"/>
      <c r="Q860" s="218"/>
      <c r="R860" s="218"/>
      <c r="S860" s="218"/>
      <c r="T860" s="219"/>
      <c r="AT860" s="220" t="s">
        <v>141</v>
      </c>
      <c r="AU860" s="220" t="s">
        <v>80</v>
      </c>
      <c r="AV860" s="11" t="s">
        <v>80</v>
      </c>
      <c r="AW860" s="11" t="s">
        <v>143</v>
      </c>
      <c r="AX860" s="11" t="s">
        <v>74</v>
      </c>
      <c r="AY860" s="220" t="s">
        <v>132</v>
      </c>
    </row>
    <row r="861" s="12" customFormat="1">
      <c r="B861" s="221"/>
      <c r="C861" s="222"/>
      <c r="D861" s="211" t="s">
        <v>141</v>
      </c>
      <c r="E861" s="223" t="s">
        <v>1</v>
      </c>
      <c r="F861" s="224" t="s">
        <v>146</v>
      </c>
      <c r="G861" s="222"/>
      <c r="H861" s="225">
        <v>1</v>
      </c>
      <c r="I861" s="226"/>
      <c r="J861" s="222"/>
      <c r="K861" s="222"/>
      <c r="L861" s="227"/>
      <c r="M861" s="228"/>
      <c r="N861" s="229"/>
      <c r="O861" s="229"/>
      <c r="P861" s="229"/>
      <c r="Q861" s="229"/>
      <c r="R861" s="229"/>
      <c r="S861" s="229"/>
      <c r="T861" s="230"/>
      <c r="AT861" s="231" t="s">
        <v>141</v>
      </c>
      <c r="AU861" s="231" t="s">
        <v>80</v>
      </c>
      <c r="AV861" s="12" t="s">
        <v>138</v>
      </c>
      <c r="AW861" s="12" t="s">
        <v>143</v>
      </c>
      <c r="AX861" s="12" t="s">
        <v>21</v>
      </c>
      <c r="AY861" s="231" t="s">
        <v>132</v>
      </c>
    </row>
    <row r="862" s="1" customFormat="1" ht="16.5" customHeight="1">
      <c r="B862" s="36"/>
      <c r="C862" s="242" t="s">
        <v>1172</v>
      </c>
      <c r="D862" s="242" t="s">
        <v>199</v>
      </c>
      <c r="E862" s="243" t="s">
        <v>1173</v>
      </c>
      <c r="F862" s="244" t="s">
        <v>1174</v>
      </c>
      <c r="G862" s="245" t="s">
        <v>248</v>
      </c>
      <c r="H862" s="246">
        <v>1</v>
      </c>
      <c r="I862" s="247"/>
      <c r="J862" s="246">
        <f>ROUND(I862*H862,3)</f>
        <v>0</v>
      </c>
      <c r="K862" s="244" t="s">
        <v>1</v>
      </c>
      <c r="L862" s="248"/>
      <c r="M862" s="249" t="s">
        <v>1</v>
      </c>
      <c r="N862" s="250" t="s">
        <v>48</v>
      </c>
      <c r="O862" s="77"/>
      <c r="P862" s="205">
        <f>O862*H862</f>
        <v>0</v>
      </c>
      <c r="Q862" s="205">
        <v>0</v>
      </c>
      <c r="R862" s="205">
        <f>Q862*H862</f>
        <v>0</v>
      </c>
      <c r="S862" s="205">
        <v>0</v>
      </c>
      <c r="T862" s="206">
        <f>S862*H862</f>
        <v>0</v>
      </c>
      <c r="AR862" s="15" t="s">
        <v>325</v>
      </c>
      <c r="AT862" s="15" t="s">
        <v>199</v>
      </c>
      <c r="AU862" s="15" t="s">
        <v>80</v>
      </c>
      <c r="AY862" s="15" t="s">
        <v>132</v>
      </c>
      <c r="BE862" s="207">
        <f>IF(N862="základní",J862,0)</f>
        <v>0</v>
      </c>
      <c r="BF862" s="207">
        <f>IF(N862="snížená",J862,0)</f>
        <v>0</v>
      </c>
      <c r="BG862" s="207">
        <f>IF(N862="zákl. přenesená",J862,0)</f>
        <v>0</v>
      </c>
      <c r="BH862" s="207">
        <f>IF(N862="sníž. přenesená",J862,0)</f>
        <v>0</v>
      </c>
      <c r="BI862" s="207">
        <f>IF(N862="nulová",J862,0)</f>
        <v>0</v>
      </c>
      <c r="BJ862" s="15" t="s">
        <v>139</v>
      </c>
      <c r="BK862" s="208">
        <f>ROUND(I862*H862,3)</f>
        <v>0</v>
      </c>
      <c r="BL862" s="15" t="s">
        <v>217</v>
      </c>
      <c r="BM862" s="15" t="s">
        <v>1175</v>
      </c>
    </row>
    <row r="863" s="1" customFormat="1" ht="16.5" customHeight="1">
      <c r="B863" s="36"/>
      <c r="C863" s="197" t="s">
        <v>1176</v>
      </c>
      <c r="D863" s="197" t="s">
        <v>134</v>
      </c>
      <c r="E863" s="198" t="s">
        <v>1177</v>
      </c>
      <c r="F863" s="199" t="s">
        <v>1178</v>
      </c>
      <c r="G863" s="200" t="s">
        <v>248</v>
      </c>
      <c r="H863" s="201">
        <v>1</v>
      </c>
      <c r="I863" s="202"/>
      <c r="J863" s="201">
        <f>ROUND(I863*H863,3)</f>
        <v>0</v>
      </c>
      <c r="K863" s="199" t="s">
        <v>1</v>
      </c>
      <c r="L863" s="41"/>
      <c r="M863" s="203" t="s">
        <v>1</v>
      </c>
      <c r="N863" s="204" t="s">
        <v>48</v>
      </c>
      <c r="O863" s="77"/>
      <c r="P863" s="205">
        <f>O863*H863</f>
        <v>0</v>
      </c>
      <c r="Q863" s="205">
        <v>0</v>
      </c>
      <c r="R863" s="205">
        <f>Q863*H863</f>
        <v>0</v>
      </c>
      <c r="S863" s="205">
        <v>0</v>
      </c>
      <c r="T863" s="206">
        <f>S863*H863</f>
        <v>0</v>
      </c>
      <c r="AR863" s="15" t="s">
        <v>217</v>
      </c>
      <c r="AT863" s="15" t="s">
        <v>134</v>
      </c>
      <c r="AU863" s="15" t="s">
        <v>80</v>
      </c>
      <c r="AY863" s="15" t="s">
        <v>132</v>
      </c>
      <c r="BE863" s="207">
        <f>IF(N863="základní",J863,0)</f>
        <v>0</v>
      </c>
      <c r="BF863" s="207">
        <f>IF(N863="snížená",J863,0)</f>
        <v>0</v>
      </c>
      <c r="BG863" s="207">
        <f>IF(N863="zákl. přenesená",J863,0)</f>
        <v>0</v>
      </c>
      <c r="BH863" s="207">
        <f>IF(N863="sníž. přenesená",J863,0)</f>
        <v>0</v>
      </c>
      <c r="BI863" s="207">
        <f>IF(N863="nulová",J863,0)</f>
        <v>0</v>
      </c>
      <c r="BJ863" s="15" t="s">
        <v>139</v>
      </c>
      <c r="BK863" s="208">
        <f>ROUND(I863*H863,3)</f>
        <v>0</v>
      </c>
      <c r="BL863" s="15" t="s">
        <v>217</v>
      </c>
      <c r="BM863" s="15" t="s">
        <v>1179</v>
      </c>
    </row>
    <row r="864" s="11" customFormat="1">
      <c r="B864" s="209"/>
      <c r="C864" s="210"/>
      <c r="D864" s="211" t="s">
        <v>141</v>
      </c>
      <c r="E864" s="212" t="s">
        <v>1</v>
      </c>
      <c r="F864" s="213" t="s">
        <v>21</v>
      </c>
      <c r="G864" s="210"/>
      <c r="H864" s="214">
        <v>1</v>
      </c>
      <c r="I864" s="215"/>
      <c r="J864" s="210"/>
      <c r="K864" s="210"/>
      <c r="L864" s="216"/>
      <c r="M864" s="217"/>
      <c r="N864" s="218"/>
      <c r="O864" s="218"/>
      <c r="P864" s="218"/>
      <c r="Q864" s="218"/>
      <c r="R864" s="218"/>
      <c r="S864" s="218"/>
      <c r="T864" s="219"/>
      <c r="AT864" s="220" t="s">
        <v>141</v>
      </c>
      <c r="AU864" s="220" t="s">
        <v>80</v>
      </c>
      <c r="AV864" s="11" t="s">
        <v>80</v>
      </c>
      <c r="AW864" s="11" t="s">
        <v>143</v>
      </c>
      <c r="AX864" s="11" t="s">
        <v>74</v>
      </c>
      <c r="AY864" s="220" t="s">
        <v>132</v>
      </c>
    </row>
    <row r="865" s="12" customFormat="1">
      <c r="B865" s="221"/>
      <c r="C865" s="222"/>
      <c r="D865" s="211" t="s">
        <v>141</v>
      </c>
      <c r="E865" s="223" t="s">
        <v>1</v>
      </c>
      <c r="F865" s="224" t="s">
        <v>146</v>
      </c>
      <c r="G865" s="222"/>
      <c r="H865" s="225">
        <v>1</v>
      </c>
      <c r="I865" s="226"/>
      <c r="J865" s="222"/>
      <c r="K865" s="222"/>
      <c r="L865" s="227"/>
      <c r="M865" s="228"/>
      <c r="N865" s="229"/>
      <c r="O865" s="229"/>
      <c r="P865" s="229"/>
      <c r="Q865" s="229"/>
      <c r="R865" s="229"/>
      <c r="S865" s="229"/>
      <c r="T865" s="230"/>
      <c r="AT865" s="231" t="s">
        <v>141</v>
      </c>
      <c r="AU865" s="231" t="s">
        <v>80</v>
      </c>
      <c r="AV865" s="12" t="s">
        <v>138</v>
      </c>
      <c r="AW865" s="12" t="s">
        <v>143</v>
      </c>
      <c r="AX865" s="12" t="s">
        <v>21</v>
      </c>
      <c r="AY865" s="231" t="s">
        <v>132</v>
      </c>
    </row>
    <row r="866" s="1" customFormat="1" ht="16.5" customHeight="1">
      <c r="B866" s="36"/>
      <c r="C866" s="197" t="s">
        <v>1180</v>
      </c>
      <c r="D866" s="197" t="s">
        <v>134</v>
      </c>
      <c r="E866" s="198" t="s">
        <v>1181</v>
      </c>
      <c r="F866" s="199" t="s">
        <v>1182</v>
      </c>
      <c r="G866" s="200" t="s">
        <v>248</v>
      </c>
      <c r="H866" s="201">
        <v>3</v>
      </c>
      <c r="I866" s="202"/>
      <c r="J866" s="201">
        <f>ROUND(I866*H866,3)</f>
        <v>0</v>
      </c>
      <c r="K866" s="199" t="s">
        <v>1</v>
      </c>
      <c r="L866" s="41"/>
      <c r="M866" s="203" t="s">
        <v>1</v>
      </c>
      <c r="N866" s="204" t="s">
        <v>48</v>
      </c>
      <c r="O866" s="77"/>
      <c r="P866" s="205">
        <f>O866*H866</f>
        <v>0</v>
      </c>
      <c r="Q866" s="205">
        <v>0</v>
      </c>
      <c r="R866" s="205">
        <f>Q866*H866</f>
        <v>0</v>
      </c>
      <c r="S866" s="205">
        <v>0</v>
      </c>
      <c r="T866" s="206">
        <f>S866*H866</f>
        <v>0</v>
      </c>
      <c r="AR866" s="15" t="s">
        <v>217</v>
      </c>
      <c r="AT866" s="15" t="s">
        <v>134</v>
      </c>
      <c r="AU866" s="15" t="s">
        <v>80</v>
      </c>
      <c r="AY866" s="15" t="s">
        <v>132</v>
      </c>
      <c r="BE866" s="207">
        <f>IF(N866="základní",J866,0)</f>
        <v>0</v>
      </c>
      <c r="BF866" s="207">
        <f>IF(N866="snížená",J866,0)</f>
        <v>0</v>
      </c>
      <c r="BG866" s="207">
        <f>IF(N866="zákl. přenesená",J866,0)</f>
        <v>0</v>
      </c>
      <c r="BH866" s="207">
        <f>IF(N866="sníž. přenesená",J866,0)</f>
        <v>0</v>
      </c>
      <c r="BI866" s="207">
        <f>IF(N866="nulová",J866,0)</f>
        <v>0</v>
      </c>
      <c r="BJ866" s="15" t="s">
        <v>139</v>
      </c>
      <c r="BK866" s="208">
        <f>ROUND(I866*H866,3)</f>
        <v>0</v>
      </c>
      <c r="BL866" s="15" t="s">
        <v>217</v>
      </c>
      <c r="BM866" s="15" t="s">
        <v>1183</v>
      </c>
    </row>
    <row r="867" s="11" customFormat="1">
      <c r="B867" s="209"/>
      <c r="C867" s="210"/>
      <c r="D867" s="211" t="s">
        <v>141</v>
      </c>
      <c r="E867" s="212" t="s">
        <v>1</v>
      </c>
      <c r="F867" s="213" t="s">
        <v>154</v>
      </c>
      <c r="G867" s="210"/>
      <c r="H867" s="214">
        <v>3</v>
      </c>
      <c r="I867" s="215"/>
      <c r="J867" s="210"/>
      <c r="K867" s="210"/>
      <c r="L867" s="216"/>
      <c r="M867" s="217"/>
      <c r="N867" s="218"/>
      <c r="O867" s="218"/>
      <c r="P867" s="218"/>
      <c r="Q867" s="218"/>
      <c r="R867" s="218"/>
      <c r="S867" s="218"/>
      <c r="T867" s="219"/>
      <c r="AT867" s="220" t="s">
        <v>141</v>
      </c>
      <c r="AU867" s="220" t="s">
        <v>80</v>
      </c>
      <c r="AV867" s="11" t="s">
        <v>80</v>
      </c>
      <c r="AW867" s="11" t="s">
        <v>143</v>
      </c>
      <c r="AX867" s="11" t="s">
        <v>74</v>
      </c>
      <c r="AY867" s="220" t="s">
        <v>132</v>
      </c>
    </row>
    <row r="868" s="12" customFormat="1">
      <c r="B868" s="221"/>
      <c r="C868" s="222"/>
      <c r="D868" s="211" t="s">
        <v>141</v>
      </c>
      <c r="E868" s="223" t="s">
        <v>1</v>
      </c>
      <c r="F868" s="224" t="s">
        <v>146</v>
      </c>
      <c r="G868" s="222"/>
      <c r="H868" s="225">
        <v>3</v>
      </c>
      <c r="I868" s="226"/>
      <c r="J868" s="222"/>
      <c r="K868" s="222"/>
      <c r="L868" s="227"/>
      <c r="M868" s="228"/>
      <c r="N868" s="229"/>
      <c r="O868" s="229"/>
      <c r="P868" s="229"/>
      <c r="Q868" s="229"/>
      <c r="R868" s="229"/>
      <c r="S868" s="229"/>
      <c r="T868" s="230"/>
      <c r="AT868" s="231" t="s">
        <v>141</v>
      </c>
      <c r="AU868" s="231" t="s">
        <v>80</v>
      </c>
      <c r="AV868" s="12" t="s">
        <v>138</v>
      </c>
      <c r="AW868" s="12" t="s">
        <v>143</v>
      </c>
      <c r="AX868" s="12" t="s">
        <v>21</v>
      </c>
      <c r="AY868" s="231" t="s">
        <v>132</v>
      </c>
    </row>
    <row r="869" s="1" customFormat="1" ht="16.5" customHeight="1">
      <c r="B869" s="36"/>
      <c r="C869" s="197" t="s">
        <v>1184</v>
      </c>
      <c r="D869" s="197" t="s">
        <v>134</v>
      </c>
      <c r="E869" s="198" t="s">
        <v>1185</v>
      </c>
      <c r="F869" s="199" t="s">
        <v>1186</v>
      </c>
      <c r="G869" s="200" t="s">
        <v>248</v>
      </c>
      <c r="H869" s="201">
        <v>1</v>
      </c>
      <c r="I869" s="202"/>
      <c r="J869" s="201">
        <f>ROUND(I869*H869,3)</f>
        <v>0</v>
      </c>
      <c r="K869" s="199" t="s">
        <v>1</v>
      </c>
      <c r="L869" s="41"/>
      <c r="M869" s="203" t="s">
        <v>1</v>
      </c>
      <c r="N869" s="204" t="s">
        <v>48</v>
      </c>
      <c r="O869" s="77"/>
      <c r="P869" s="205">
        <f>O869*H869</f>
        <v>0</v>
      </c>
      <c r="Q869" s="205">
        <v>0</v>
      </c>
      <c r="R869" s="205">
        <f>Q869*H869</f>
        <v>0</v>
      </c>
      <c r="S869" s="205">
        <v>0</v>
      </c>
      <c r="T869" s="206">
        <f>S869*H869</f>
        <v>0</v>
      </c>
      <c r="AR869" s="15" t="s">
        <v>217</v>
      </c>
      <c r="AT869" s="15" t="s">
        <v>134</v>
      </c>
      <c r="AU869" s="15" t="s">
        <v>80</v>
      </c>
      <c r="AY869" s="15" t="s">
        <v>132</v>
      </c>
      <c r="BE869" s="207">
        <f>IF(N869="základní",J869,0)</f>
        <v>0</v>
      </c>
      <c r="BF869" s="207">
        <f>IF(N869="snížená",J869,0)</f>
        <v>0</v>
      </c>
      <c r="BG869" s="207">
        <f>IF(N869="zákl. přenesená",J869,0)</f>
        <v>0</v>
      </c>
      <c r="BH869" s="207">
        <f>IF(N869="sníž. přenesená",J869,0)</f>
        <v>0</v>
      </c>
      <c r="BI869" s="207">
        <f>IF(N869="nulová",J869,0)</f>
        <v>0</v>
      </c>
      <c r="BJ869" s="15" t="s">
        <v>139</v>
      </c>
      <c r="BK869" s="208">
        <f>ROUND(I869*H869,3)</f>
        <v>0</v>
      </c>
      <c r="BL869" s="15" t="s">
        <v>217</v>
      </c>
      <c r="BM869" s="15" t="s">
        <v>1187</v>
      </c>
    </row>
    <row r="870" s="11" customFormat="1">
      <c r="B870" s="209"/>
      <c r="C870" s="210"/>
      <c r="D870" s="211" t="s">
        <v>141</v>
      </c>
      <c r="E870" s="212" t="s">
        <v>1</v>
      </c>
      <c r="F870" s="213" t="s">
        <v>21</v>
      </c>
      <c r="G870" s="210"/>
      <c r="H870" s="214">
        <v>1</v>
      </c>
      <c r="I870" s="215"/>
      <c r="J870" s="210"/>
      <c r="K870" s="210"/>
      <c r="L870" s="216"/>
      <c r="M870" s="217"/>
      <c r="N870" s="218"/>
      <c r="O870" s="218"/>
      <c r="P870" s="218"/>
      <c r="Q870" s="218"/>
      <c r="R870" s="218"/>
      <c r="S870" s="218"/>
      <c r="T870" s="219"/>
      <c r="AT870" s="220" t="s">
        <v>141</v>
      </c>
      <c r="AU870" s="220" t="s">
        <v>80</v>
      </c>
      <c r="AV870" s="11" t="s">
        <v>80</v>
      </c>
      <c r="AW870" s="11" t="s">
        <v>143</v>
      </c>
      <c r="AX870" s="11" t="s">
        <v>74</v>
      </c>
      <c r="AY870" s="220" t="s">
        <v>132</v>
      </c>
    </row>
    <row r="871" s="12" customFormat="1">
      <c r="B871" s="221"/>
      <c r="C871" s="222"/>
      <c r="D871" s="211" t="s">
        <v>141</v>
      </c>
      <c r="E871" s="223" t="s">
        <v>1</v>
      </c>
      <c r="F871" s="224" t="s">
        <v>146</v>
      </c>
      <c r="G871" s="222"/>
      <c r="H871" s="225">
        <v>1</v>
      </c>
      <c r="I871" s="226"/>
      <c r="J871" s="222"/>
      <c r="K871" s="222"/>
      <c r="L871" s="227"/>
      <c r="M871" s="228"/>
      <c r="N871" s="229"/>
      <c r="O871" s="229"/>
      <c r="P871" s="229"/>
      <c r="Q871" s="229"/>
      <c r="R871" s="229"/>
      <c r="S871" s="229"/>
      <c r="T871" s="230"/>
      <c r="AT871" s="231" t="s">
        <v>141</v>
      </c>
      <c r="AU871" s="231" t="s">
        <v>80</v>
      </c>
      <c r="AV871" s="12" t="s">
        <v>138</v>
      </c>
      <c r="AW871" s="12" t="s">
        <v>143</v>
      </c>
      <c r="AX871" s="12" t="s">
        <v>21</v>
      </c>
      <c r="AY871" s="231" t="s">
        <v>132</v>
      </c>
    </row>
    <row r="872" s="1" customFormat="1" ht="16.5" customHeight="1">
      <c r="B872" s="36"/>
      <c r="C872" s="197" t="s">
        <v>1188</v>
      </c>
      <c r="D872" s="197" t="s">
        <v>134</v>
      </c>
      <c r="E872" s="198" t="s">
        <v>1189</v>
      </c>
      <c r="F872" s="199" t="s">
        <v>1190</v>
      </c>
      <c r="G872" s="200" t="s">
        <v>248</v>
      </c>
      <c r="H872" s="201">
        <v>1</v>
      </c>
      <c r="I872" s="202"/>
      <c r="J872" s="201">
        <f>ROUND(I872*H872,3)</f>
        <v>0</v>
      </c>
      <c r="K872" s="199" t="s">
        <v>1</v>
      </c>
      <c r="L872" s="41"/>
      <c r="M872" s="203" t="s">
        <v>1</v>
      </c>
      <c r="N872" s="204" t="s">
        <v>48</v>
      </c>
      <c r="O872" s="77"/>
      <c r="P872" s="205">
        <f>O872*H872</f>
        <v>0</v>
      </c>
      <c r="Q872" s="205">
        <v>0</v>
      </c>
      <c r="R872" s="205">
        <f>Q872*H872</f>
        <v>0</v>
      </c>
      <c r="S872" s="205">
        <v>0</v>
      </c>
      <c r="T872" s="206">
        <f>S872*H872</f>
        <v>0</v>
      </c>
      <c r="AR872" s="15" t="s">
        <v>1191</v>
      </c>
      <c r="AT872" s="15" t="s">
        <v>134</v>
      </c>
      <c r="AU872" s="15" t="s">
        <v>80</v>
      </c>
      <c r="AY872" s="15" t="s">
        <v>132</v>
      </c>
      <c r="BE872" s="207">
        <f>IF(N872="základní",J872,0)</f>
        <v>0</v>
      </c>
      <c r="BF872" s="207">
        <f>IF(N872="snížená",J872,0)</f>
        <v>0</v>
      </c>
      <c r="BG872" s="207">
        <f>IF(N872="zákl. přenesená",J872,0)</f>
        <v>0</v>
      </c>
      <c r="BH872" s="207">
        <f>IF(N872="sníž. přenesená",J872,0)</f>
        <v>0</v>
      </c>
      <c r="BI872" s="207">
        <f>IF(N872="nulová",J872,0)</f>
        <v>0</v>
      </c>
      <c r="BJ872" s="15" t="s">
        <v>139</v>
      </c>
      <c r="BK872" s="208">
        <f>ROUND(I872*H872,3)</f>
        <v>0</v>
      </c>
      <c r="BL872" s="15" t="s">
        <v>1191</v>
      </c>
      <c r="BM872" s="15" t="s">
        <v>1192</v>
      </c>
    </row>
    <row r="873" s="11" customFormat="1">
      <c r="B873" s="209"/>
      <c r="C873" s="210"/>
      <c r="D873" s="211" t="s">
        <v>141</v>
      </c>
      <c r="E873" s="212" t="s">
        <v>1</v>
      </c>
      <c r="F873" s="213" t="s">
        <v>21</v>
      </c>
      <c r="G873" s="210"/>
      <c r="H873" s="214">
        <v>1</v>
      </c>
      <c r="I873" s="215"/>
      <c r="J873" s="210"/>
      <c r="K873" s="210"/>
      <c r="L873" s="216"/>
      <c r="M873" s="217"/>
      <c r="N873" s="218"/>
      <c r="O873" s="218"/>
      <c r="P873" s="218"/>
      <c r="Q873" s="218"/>
      <c r="R873" s="218"/>
      <c r="S873" s="218"/>
      <c r="T873" s="219"/>
      <c r="AT873" s="220" t="s">
        <v>141</v>
      </c>
      <c r="AU873" s="220" t="s">
        <v>80</v>
      </c>
      <c r="AV873" s="11" t="s">
        <v>80</v>
      </c>
      <c r="AW873" s="11" t="s">
        <v>143</v>
      </c>
      <c r="AX873" s="11" t="s">
        <v>74</v>
      </c>
      <c r="AY873" s="220" t="s">
        <v>132</v>
      </c>
    </row>
    <row r="874" s="12" customFormat="1">
      <c r="B874" s="221"/>
      <c r="C874" s="222"/>
      <c r="D874" s="211" t="s">
        <v>141</v>
      </c>
      <c r="E874" s="223" t="s">
        <v>1</v>
      </c>
      <c r="F874" s="224" t="s">
        <v>146</v>
      </c>
      <c r="G874" s="222"/>
      <c r="H874" s="225">
        <v>1</v>
      </c>
      <c r="I874" s="226"/>
      <c r="J874" s="222"/>
      <c r="K874" s="222"/>
      <c r="L874" s="227"/>
      <c r="M874" s="228"/>
      <c r="N874" s="229"/>
      <c r="O874" s="229"/>
      <c r="P874" s="229"/>
      <c r="Q874" s="229"/>
      <c r="R874" s="229"/>
      <c r="S874" s="229"/>
      <c r="T874" s="230"/>
      <c r="AT874" s="231" t="s">
        <v>141</v>
      </c>
      <c r="AU874" s="231" t="s">
        <v>80</v>
      </c>
      <c r="AV874" s="12" t="s">
        <v>138</v>
      </c>
      <c r="AW874" s="12" t="s">
        <v>143</v>
      </c>
      <c r="AX874" s="12" t="s">
        <v>21</v>
      </c>
      <c r="AY874" s="231" t="s">
        <v>132</v>
      </c>
    </row>
    <row r="875" s="1" customFormat="1" ht="16.5" customHeight="1">
      <c r="B875" s="36"/>
      <c r="C875" s="197" t="s">
        <v>1193</v>
      </c>
      <c r="D875" s="197" t="s">
        <v>134</v>
      </c>
      <c r="E875" s="198" t="s">
        <v>1194</v>
      </c>
      <c r="F875" s="199" t="s">
        <v>1195</v>
      </c>
      <c r="G875" s="200" t="s">
        <v>189</v>
      </c>
      <c r="H875" s="201">
        <v>0.0089999999999999993</v>
      </c>
      <c r="I875" s="202"/>
      <c r="J875" s="201">
        <f>ROUND(I875*H875,3)</f>
        <v>0</v>
      </c>
      <c r="K875" s="199" t="s">
        <v>1</v>
      </c>
      <c r="L875" s="41"/>
      <c r="M875" s="203" t="s">
        <v>1</v>
      </c>
      <c r="N875" s="204" t="s">
        <v>48</v>
      </c>
      <c r="O875" s="77"/>
      <c r="P875" s="205">
        <f>O875*H875</f>
        <v>0</v>
      </c>
      <c r="Q875" s="205">
        <v>0</v>
      </c>
      <c r="R875" s="205">
        <f>Q875*H875</f>
        <v>0</v>
      </c>
      <c r="S875" s="205">
        <v>0</v>
      </c>
      <c r="T875" s="206">
        <f>S875*H875</f>
        <v>0</v>
      </c>
      <c r="AR875" s="15" t="s">
        <v>217</v>
      </c>
      <c r="AT875" s="15" t="s">
        <v>134</v>
      </c>
      <c r="AU875" s="15" t="s">
        <v>80</v>
      </c>
      <c r="AY875" s="15" t="s">
        <v>132</v>
      </c>
      <c r="BE875" s="207">
        <f>IF(N875="základní",J875,0)</f>
        <v>0</v>
      </c>
      <c r="BF875" s="207">
        <f>IF(N875="snížená",J875,0)</f>
        <v>0</v>
      </c>
      <c r="BG875" s="207">
        <f>IF(N875="zákl. přenesená",J875,0)</f>
        <v>0</v>
      </c>
      <c r="BH875" s="207">
        <f>IF(N875="sníž. přenesená",J875,0)</f>
        <v>0</v>
      </c>
      <c r="BI875" s="207">
        <f>IF(N875="nulová",J875,0)</f>
        <v>0</v>
      </c>
      <c r="BJ875" s="15" t="s">
        <v>139</v>
      </c>
      <c r="BK875" s="208">
        <f>ROUND(I875*H875,3)</f>
        <v>0</v>
      </c>
      <c r="BL875" s="15" t="s">
        <v>217</v>
      </c>
      <c r="BM875" s="15" t="s">
        <v>1196</v>
      </c>
    </row>
    <row r="876" s="10" customFormat="1" ht="22.8" customHeight="1">
      <c r="B876" s="181"/>
      <c r="C876" s="182"/>
      <c r="D876" s="183" t="s">
        <v>73</v>
      </c>
      <c r="E876" s="195" t="s">
        <v>1197</v>
      </c>
      <c r="F876" s="195" t="s">
        <v>1198</v>
      </c>
      <c r="G876" s="182"/>
      <c r="H876" s="182"/>
      <c r="I876" s="185"/>
      <c r="J876" s="196">
        <f>BK876</f>
        <v>0</v>
      </c>
      <c r="K876" s="182"/>
      <c r="L876" s="187"/>
      <c r="M876" s="188"/>
      <c r="N876" s="189"/>
      <c r="O876" s="189"/>
      <c r="P876" s="190">
        <f>SUM(P877:P880)</f>
        <v>0</v>
      </c>
      <c r="Q876" s="189"/>
      <c r="R876" s="190">
        <f>SUM(R877:R880)</f>
        <v>0.48608300000000004</v>
      </c>
      <c r="S876" s="189"/>
      <c r="T876" s="191">
        <f>SUM(T877:T880)</f>
        <v>0</v>
      </c>
      <c r="AR876" s="192" t="s">
        <v>80</v>
      </c>
      <c r="AT876" s="193" t="s">
        <v>73</v>
      </c>
      <c r="AU876" s="193" t="s">
        <v>21</v>
      </c>
      <c r="AY876" s="192" t="s">
        <v>132</v>
      </c>
      <c r="BK876" s="194">
        <f>SUM(BK877:BK880)</f>
        <v>0</v>
      </c>
    </row>
    <row r="877" s="1" customFormat="1" ht="16.5" customHeight="1">
      <c r="B877" s="36"/>
      <c r="C877" s="197" t="s">
        <v>1199</v>
      </c>
      <c r="D877" s="197" t="s">
        <v>134</v>
      </c>
      <c r="E877" s="198" t="s">
        <v>1200</v>
      </c>
      <c r="F877" s="199" t="s">
        <v>1201</v>
      </c>
      <c r="G877" s="200" t="s">
        <v>137</v>
      </c>
      <c r="H877" s="201">
        <v>13.9</v>
      </c>
      <c r="I877" s="202"/>
      <c r="J877" s="201">
        <f>ROUND(I877*H877,3)</f>
        <v>0</v>
      </c>
      <c r="K877" s="199" t="s">
        <v>1</v>
      </c>
      <c r="L877" s="41"/>
      <c r="M877" s="203" t="s">
        <v>1</v>
      </c>
      <c r="N877" s="204" t="s">
        <v>48</v>
      </c>
      <c r="O877" s="77"/>
      <c r="P877" s="205">
        <f>O877*H877</f>
        <v>0</v>
      </c>
      <c r="Q877" s="205">
        <v>0.034970000000000001</v>
      </c>
      <c r="R877" s="205">
        <f>Q877*H877</f>
        <v>0.48608300000000004</v>
      </c>
      <c r="S877" s="205">
        <v>0</v>
      </c>
      <c r="T877" s="206">
        <f>S877*H877</f>
        <v>0</v>
      </c>
      <c r="AR877" s="15" t="s">
        <v>217</v>
      </c>
      <c r="AT877" s="15" t="s">
        <v>134</v>
      </c>
      <c r="AU877" s="15" t="s">
        <v>80</v>
      </c>
      <c r="AY877" s="15" t="s">
        <v>132</v>
      </c>
      <c r="BE877" s="207">
        <f>IF(N877="základní",J877,0)</f>
        <v>0</v>
      </c>
      <c r="BF877" s="207">
        <f>IF(N877="snížená",J877,0)</f>
        <v>0</v>
      </c>
      <c r="BG877" s="207">
        <f>IF(N877="zákl. přenesená",J877,0)</f>
        <v>0</v>
      </c>
      <c r="BH877" s="207">
        <f>IF(N877="sníž. přenesená",J877,0)</f>
        <v>0</v>
      </c>
      <c r="BI877" s="207">
        <f>IF(N877="nulová",J877,0)</f>
        <v>0</v>
      </c>
      <c r="BJ877" s="15" t="s">
        <v>139</v>
      </c>
      <c r="BK877" s="208">
        <f>ROUND(I877*H877,3)</f>
        <v>0</v>
      </c>
      <c r="BL877" s="15" t="s">
        <v>217</v>
      </c>
      <c r="BM877" s="15" t="s">
        <v>1202</v>
      </c>
    </row>
    <row r="878" s="11" customFormat="1">
      <c r="B878" s="209"/>
      <c r="C878" s="210"/>
      <c r="D878" s="211" t="s">
        <v>141</v>
      </c>
      <c r="E878" s="212" t="s">
        <v>1</v>
      </c>
      <c r="F878" s="213" t="s">
        <v>1203</v>
      </c>
      <c r="G878" s="210"/>
      <c r="H878" s="214">
        <v>13.9</v>
      </c>
      <c r="I878" s="215"/>
      <c r="J878" s="210"/>
      <c r="K878" s="210"/>
      <c r="L878" s="216"/>
      <c r="M878" s="217"/>
      <c r="N878" s="218"/>
      <c r="O878" s="218"/>
      <c r="P878" s="218"/>
      <c r="Q878" s="218"/>
      <c r="R878" s="218"/>
      <c r="S878" s="218"/>
      <c r="T878" s="219"/>
      <c r="AT878" s="220" t="s">
        <v>141</v>
      </c>
      <c r="AU878" s="220" t="s">
        <v>80</v>
      </c>
      <c r="AV878" s="11" t="s">
        <v>80</v>
      </c>
      <c r="AW878" s="11" t="s">
        <v>143</v>
      </c>
      <c r="AX878" s="11" t="s">
        <v>74</v>
      </c>
      <c r="AY878" s="220" t="s">
        <v>132</v>
      </c>
    </row>
    <row r="879" s="12" customFormat="1">
      <c r="B879" s="221"/>
      <c r="C879" s="222"/>
      <c r="D879" s="211" t="s">
        <v>141</v>
      </c>
      <c r="E879" s="223" t="s">
        <v>1</v>
      </c>
      <c r="F879" s="224" t="s">
        <v>146</v>
      </c>
      <c r="G879" s="222"/>
      <c r="H879" s="225">
        <v>13.9</v>
      </c>
      <c r="I879" s="226"/>
      <c r="J879" s="222"/>
      <c r="K879" s="222"/>
      <c r="L879" s="227"/>
      <c r="M879" s="228"/>
      <c r="N879" s="229"/>
      <c r="O879" s="229"/>
      <c r="P879" s="229"/>
      <c r="Q879" s="229"/>
      <c r="R879" s="229"/>
      <c r="S879" s="229"/>
      <c r="T879" s="230"/>
      <c r="AT879" s="231" t="s">
        <v>141</v>
      </c>
      <c r="AU879" s="231" t="s">
        <v>80</v>
      </c>
      <c r="AV879" s="12" t="s">
        <v>138</v>
      </c>
      <c r="AW879" s="12" t="s">
        <v>143</v>
      </c>
      <c r="AX879" s="12" t="s">
        <v>21</v>
      </c>
      <c r="AY879" s="231" t="s">
        <v>132</v>
      </c>
    </row>
    <row r="880" s="1" customFormat="1" ht="16.5" customHeight="1">
      <c r="B880" s="36"/>
      <c r="C880" s="197" t="s">
        <v>1204</v>
      </c>
      <c r="D880" s="197" t="s">
        <v>134</v>
      </c>
      <c r="E880" s="198" t="s">
        <v>1205</v>
      </c>
      <c r="F880" s="199" t="s">
        <v>1206</v>
      </c>
      <c r="G880" s="200" t="s">
        <v>189</v>
      </c>
      <c r="H880" s="201">
        <v>0.48599999999999999</v>
      </c>
      <c r="I880" s="202"/>
      <c r="J880" s="201">
        <f>ROUND(I880*H880,3)</f>
        <v>0</v>
      </c>
      <c r="K880" s="199" t="s">
        <v>1</v>
      </c>
      <c r="L880" s="41"/>
      <c r="M880" s="203" t="s">
        <v>1</v>
      </c>
      <c r="N880" s="204" t="s">
        <v>48</v>
      </c>
      <c r="O880" s="77"/>
      <c r="P880" s="205">
        <f>O880*H880</f>
        <v>0</v>
      </c>
      <c r="Q880" s="205">
        <v>0</v>
      </c>
      <c r="R880" s="205">
        <f>Q880*H880</f>
        <v>0</v>
      </c>
      <c r="S880" s="205">
        <v>0</v>
      </c>
      <c r="T880" s="206">
        <f>S880*H880</f>
        <v>0</v>
      </c>
      <c r="AR880" s="15" t="s">
        <v>217</v>
      </c>
      <c r="AT880" s="15" t="s">
        <v>134</v>
      </c>
      <c r="AU880" s="15" t="s">
        <v>80</v>
      </c>
      <c r="AY880" s="15" t="s">
        <v>132</v>
      </c>
      <c r="BE880" s="207">
        <f>IF(N880="základní",J880,0)</f>
        <v>0</v>
      </c>
      <c r="BF880" s="207">
        <f>IF(N880="snížená",J880,0)</f>
        <v>0</v>
      </c>
      <c r="BG880" s="207">
        <f>IF(N880="zákl. přenesená",J880,0)</f>
        <v>0</v>
      </c>
      <c r="BH880" s="207">
        <f>IF(N880="sníž. přenesená",J880,0)</f>
        <v>0</v>
      </c>
      <c r="BI880" s="207">
        <f>IF(N880="nulová",J880,0)</f>
        <v>0</v>
      </c>
      <c r="BJ880" s="15" t="s">
        <v>139</v>
      </c>
      <c r="BK880" s="208">
        <f>ROUND(I880*H880,3)</f>
        <v>0</v>
      </c>
      <c r="BL880" s="15" t="s">
        <v>217</v>
      </c>
      <c r="BM880" s="15" t="s">
        <v>1207</v>
      </c>
    </row>
    <row r="881" s="10" customFormat="1" ht="22.8" customHeight="1">
      <c r="B881" s="181"/>
      <c r="C881" s="182"/>
      <c r="D881" s="183" t="s">
        <v>73</v>
      </c>
      <c r="E881" s="195" t="s">
        <v>1208</v>
      </c>
      <c r="F881" s="195" t="s">
        <v>1209</v>
      </c>
      <c r="G881" s="182"/>
      <c r="H881" s="182"/>
      <c r="I881" s="185"/>
      <c r="J881" s="196">
        <f>BK881</f>
        <v>0</v>
      </c>
      <c r="K881" s="182"/>
      <c r="L881" s="187"/>
      <c r="M881" s="188"/>
      <c r="N881" s="189"/>
      <c r="O881" s="189"/>
      <c r="P881" s="190">
        <f>SUM(P882:P919)</f>
        <v>0</v>
      </c>
      <c r="Q881" s="189"/>
      <c r="R881" s="190">
        <f>SUM(R882:R919)</f>
        <v>1.5910735200000001</v>
      </c>
      <c r="S881" s="189"/>
      <c r="T881" s="191">
        <f>SUM(T882:T919)</f>
        <v>0.79403497000000001</v>
      </c>
      <c r="AR881" s="192" t="s">
        <v>80</v>
      </c>
      <c r="AT881" s="193" t="s">
        <v>73</v>
      </c>
      <c r="AU881" s="193" t="s">
        <v>21</v>
      </c>
      <c r="AY881" s="192" t="s">
        <v>132</v>
      </c>
      <c r="BK881" s="194">
        <f>SUM(BK882:BK919)</f>
        <v>0</v>
      </c>
    </row>
    <row r="882" s="1" customFormat="1" ht="16.5" customHeight="1">
      <c r="B882" s="36"/>
      <c r="C882" s="197" t="s">
        <v>1210</v>
      </c>
      <c r="D882" s="197" t="s">
        <v>134</v>
      </c>
      <c r="E882" s="198" t="s">
        <v>1211</v>
      </c>
      <c r="F882" s="199" t="s">
        <v>1212</v>
      </c>
      <c r="G882" s="200" t="s">
        <v>252</v>
      </c>
      <c r="H882" s="201">
        <v>193.90000000000001</v>
      </c>
      <c r="I882" s="202"/>
      <c r="J882" s="201">
        <f>ROUND(I882*H882,3)</f>
        <v>0</v>
      </c>
      <c r="K882" s="199" t="s">
        <v>1</v>
      </c>
      <c r="L882" s="41"/>
      <c r="M882" s="203" t="s">
        <v>1</v>
      </c>
      <c r="N882" s="204" t="s">
        <v>48</v>
      </c>
      <c r="O882" s="77"/>
      <c r="P882" s="205">
        <f>O882*H882</f>
        <v>0</v>
      </c>
      <c r="Q882" s="205">
        <v>0</v>
      </c>
      <c r="R882" s="205">
        <f>Q882*H882</f>
        <v>0</v>
      </c>
      <c r="S882" s="205">
        <v>0.00191</v>
      </c>
      <c r="T882" s="206">
        <f>S882*H882</f>
        <v>0.37034900000000004</v>
      </c>
      <c r="AR882" s="15" t="s">
        <v>217</v>
      </c>
      <c r="AT882" s="15" t="s">
        <v>134</v>
      </c>
      <c r="AU882" s="15" t="s">
        <v>80</v>
      </c>
      <c r="AY882" s="15" t="s">
        <v>132</v>
      </c>
      <c r="BE882" s="207">
        <f>IF(N882="základní",J882,0)</f>
        <v>0</v>
      </c>
      <c r="BF882" s="207">
        <f>IF(N882="snížená",J882,0)</f>
        <v>0</v>
      </c>
      <c r="BG882" s="207">
        <f>IF(N882="zákl. přenesená",J882,0)</f>
        <v>0</v>
      </c>
      <c r="BH882" s="207">
        <f>IF(N882="sníž. přenesená",J882,0)</f>
        <v>0</v>
      </c>
      <c r="BI882" s="207">
        <f>IF(N882="nulová",J882,0)</f>
        <v>0</v>
      </c>
      <c r="BJ882" s="15" t="s">
        <v>139</v>
      </c>
      <c r="BK882" s="208">
        <f>ROUND(I882*H882,3)</f>
        <v>0</v>
      </c>
      <c r="BL882" s="15" t="s">
        <v>217</v>
      </c>
      <c r="BM882" s="15" t="s">
        <v>1213</v>
      </c>
    </row>
    <row r="883" s="11" customFormat="1">
      <c r="B883" s="209"/>
      <c r="C883" s="210"/>
      <c r="D883" s="211" t="s">
        <v>141</v>
      </c>
      <c r="E883" s="212" t="s">
        <v>1</v>
      </c>
      <c r="F883" s="213" t="s">
        <v>1214</v>
      </c>
      <c r="G883" s="210"/>
      <c r="H883" s="214">
        <v>193.90000000000001</v>
      </c>
      <c r="I883" s="215"/>
      <c r="J883" s="210"/>
      <c r="K883" s="210"/>
      <c r="L883" s="216"/>
      <c r="M883" s="217"/>
      <c r="N883" s="218"/>
      <c r="O883" s="218"/>
      <c r="P883" s="218"/>
      <c r="Q883" s="218"/>
      <c r="R883" s="218"/>
      <c r="S883" s="218"/>
      <c r="T883" s="219"/>
      <c r="AT883" s="220" t="s">
        <v>141</v>
      </c>
      <c r="AU883" s="220" t="s">
        <v>80</v>
      </c>
      <c r="AV883" s="11" t="s">
        <v>80</v>
      </c>
      <c r="AW883" s="11" t="s">
        <v>143</v>
      </c>
      <c r="AX883" s="11" t="s">
        <v>74</v>
      </c>
      <c r="AY883" s="220" t="s">
        <v>132</v>
      </c>
    </row>
    <row r="884" s="12" customFormat="1">
      <c r="B884" s="221"/>
      <c r="C884" s="222"/>
      <c r="D884" s="211" t="s">
        <v>141</v>
      </c>
      <c r="E884" s="223" t="s">
        <v>1</v>
      </c>
      <c r="F884" s="224" t="s">
        <v>146</v>
      </c>
      <c r="G884" s="222"/>
      <c r="H884" s="225">
        <v>193.90000000000001</v>
      </c>
      <c r="I884" s="226"/>
      <c r="J884" s="222"/>
      <c r="K884" s="222"/>
      <c r="L884" s="227"/>
      <c r="M884" s="228"/>
      <c r="N884" s="229"/>
      <c r="O884" s="229"/>
      <c r="P884" s="229"/>
      <c r="Q884" s="229"/>
      <c r="R884" s="229"/>
      <c r="S884" s="229"/>
      <c r="T884" s="230"/>
      <c r="AT884" s="231" t="s">
        <v>141</v>
      </c>
      <c r="AU884" s="231" t="s">
        <v>80</v>
      </c>
      <c r="AV884" s="12" t="s">
        <v>138</v>
      </c>
      <c r="AW884" s="12" t="s">
        <v>143</v>
      </c>
      <c r="AX884" s="12" t="s">
        <v>21</v>
      </c>
      <c r="AY884" s="231" t="s">
        <v>132</v>
      </c>
    </row>
    <row r="885" s="1" customFormat="1" ht="16.5" customHeight="1">
      <c r="B885" s="36"/>
      <c r="C885" s="197" t="s">
        <v>1215</v>
      </c>
      <c r="D885" s="197" t="s">
        <v>134</v>
      </c>
      <c r="E885" s="198" t="s">
        <v>1216</v>
      </c>
      <c r="F885" s="199" t="s">
        <v>1217</v>
      </c>
      <c r="G885" s="200" t="s">
        <v>252</v>
      </c>
      <c r="H885" s="201">
        <v>200.291</v>
      </c>
      <c r="I885" s="202"/>
      <c r="J885" s="201">
        <f>ROUND(I885*H885,3)</f>
        <v>0</v>
      </c>
      <c r="K885" s="199" t="s">
        <v>1</v>
      </c>
      <c r="L885" s="41"/>
      <c r="M885" s="203" t="s">
        <v>1</v>
      </c>
      <c r="N885" s="204" t="s">
        <v>48</v>
      </c>
      <c r="O885" s="77"/>
      <c r="P885" s="205">
        <f>O885*H885</f>
        <v>0</v>
      </c>
      <c r="Q885" s="205">
        <v>0</v>
      </c>
      <c r="R885" s="205">
        <f>Q885*H885</f>
        <v>0</v>
      </c>
      <c r="S885" s="205">
        <v>0.00167</v>
      </c>
      <c r="T885" s="206">
        <f>S885*H885</f>
        <v>0.33448597000000002</v>
      </c>
      <c r="AR885" s="15" t="s">
        <v>217</v>
      </c>
      <c r="AT885" s="15" t="s">
        <v>134</v>
      </c>
      <c r="AU885" s="15" t="s">
        <v>80</v>
      </c>
      <c r="AY885" s="15" t="s">
        <v>132</v>
      </c>
      <c r="BE885" s="207">
        <f>IF(N885="základní",J885,0)</f>
        <v>0</v>
      </c>
      <c r="BF885" s="207">
        <f>IF(N885="snížená",J885,0)</f>
        <v>0</v>
      </c>
      <c r="BG885" s="207">
        <f>IF(N885="zákl. přenesená",J885,0)</f>
        <v>0</v>
      </c>
      <c r="BH885" s="207">
        <f>IF(N885="sníž. přenesená",J885,0)</f>
        <v>0</v>
      </c>
      <c r="BI885" s="207">
        <f>IF(N885="nulová",J885,0)</f>
        <v>0</v>
      </c>
      <c r="BJ885" s="15" t="s">
        <v>139</v>
      </c>
      <c r="BK885" s="208">
        <f>ROUND(I885*H885,3)</f>
        <v>0</v>
      </c>
      <c r="BL885" s="15" t="s">
        <v>217</v>
      </c>
      <c r="BM885" s="15" t="s">
        <v>1218</v>
      </c>
    </row>
    <row r="886" s="11" customFormat="1">
      <c r="B886" s="209"/>
      <c r="C886" s="210"/>
      <c r="D886" s="211" t="s">
        <v>141</v>
      </c>
      <c r="E886" s="212" t="s">
        <v>1</v>
      </c>
      <c r="F886" s="213" t="s">
        <v>1219</v>
      </c>
      <c r="G886" s="210"/>
      <c r="H886" s="214">
        <v>43.200000000000003</v>
      </c>
      <c r="I886" s="215"/>
      <c r="J886" s="210"/>
      <c r="K886" s="210"/>
      <c r="L886" s="216"/>
      <c r="M886" s="217"/>
      <c r="N886" s="218"/>
      <c r="O886" s="218"/>
      <c r="P886" s="218"/>
      <c r="Q886" s="218"/>
      <c r="R886" s="218"/>
      <c r="S886" s="218"/>
      <c r="T886" s="219"/>
      <c r="AT886" s="220" t="s">
        <v>141</v>
      </c>
      <c r="AU886" s="220" t="s">
        <v>80</v>
      </c>
      <c r="AV886" s="11" t="s">
        <v>80</v>
      </c>
      <c r="AW886" s="11" t="s">
        <v>143</v>
      </c>
      <c r="AX886" s="11" t="s">
        <v>74</v>
      </c>
      <c r="AY886" s="220" t="s">
        <v>132</v>
      </c>
    </row>
    <row r="887" s="11" customFormat="1">
      <c r="B887" s="209"/>
      <c r="C887" s="210"/>
      <c r="D887" s="211" t="s">
        <v>141</v>
      </c>
      <c r="E887" s="212" t="s">
        <v>1</v>
      </c>
      <c r="F887" s="213" t="s">
        <v>1220</v>
      </c>
      <c r="G887" s="210"/>
      <c r="H887" s="214">
        <v>25.413</v>
      </c>
      <c r="I887" s="215"/>
      <c r="J887" s="210"/>
      <c r="K887" s="210"/>
      <c r="L887" s="216"/>
      <c r="M887" s="217"/>
      <c r="N887" s="218"/>
      <c r="O887" s="218"/>
      <c r="P887" s="218"/>
      <c r="Q887" s="218"/>
      <c r="R887" s="218"/>
      <c r="S887" s="218"/>
      <c r="T887" s="219"/>
      <c r="AT887" s="220" t="s">
        <v>141</v>
      </c>
      <c r="AU887" s="220" t="s">
        <v>80</v>
      </c>
      <c r="AV887" s="11" t="s">
        <v>80</v>
      </c>
      <c r="AW887" s="11" t="s">
        <v>143</v>
      </c>
      <c r="AX887" s="11" t="s">
        <v>74</v>
      </c>
      <c r="AY887" s="220" t="s">
        <v>132</v>
      </c>
    </row>
    <row r="888" s="11" customFormat="1">
      <c r="B888" s="209"/>
      <c r="C888" s="210"/>
      <c r="D888" s="211" t="s">
        <v>141</v>
      </c>
      <c r="E888" s="212" t="s">
        <v>1</v>
      </c>
      <c r="F888" s="213" t="s">
        <v>1221</v>
      </c>
      <c r="G888" s="210"/>
      <c r="H888" s="214">
        <v>31.626000000000001</v>
      </c>
      <c r="I888" s="215"/>
      <c r="J888" s="210"/>
      <c r="K888" s="210"/>
      <c r="L888" s="216"/>
      <c r="M888" s="217"/>
      <c r="N888" s="218"/>
      <c r="O888" s="218"/>
      <c r="P888" s="218"/>
      <c r="Q888" s="218"/>
      <c r="R888" s="218"/>
      <c r="S888" s="218"/>
      <c r="T888" s="219"/>
      <c r="AT888" s="220" t="s">
        <v>141</v>
      </c>
      <c r="AU888" s="220" t="s">
        <v>80</v>
      </c>
      <c r="AV888" s="11" t="s">
        <v>80</v>
      </c>
      <c r="AW888" s="11" t="s">
        <v>143</v>
      </c>
      <c r="AX888" s="11" t="s">
        <v>74</v>
      </c>
      <c r="AY888" s="220" t="s">
        <v>132</v>
      </c>
    </row>
    <row r="889" s="11" customFormat="1">
      <c r="B889" s="209"/>
      <c r="C889" s="210"/>
      <c r="D889" s="211" t="s">
        <v>141</v>
      </c>
      <c r="E889" s="212" t="s">
        <v>1</v>
      </c>
      <c r="F889" s="213" t="s">
        <v>1222</v>
      </c>
      <c r="G889" s="210"/>
      <c r="H889" s="214">
        <v>31.626000000000001</v>
      </c>
      <c r="I889" s="215"/>
      <c r="J889" s="210"/>
      <c r="K889" s="210"/>
      <c r="L889" s="216"/>
      <c r="M889" s="217"/>
      <c r="N889" s="218"/>
      <c r="O889" s="218"/>
      <c r="P889" s="218"/>
      <c r="Q889" s="218"/>
      <c r="R889" s="218"/>
      <c r="S889" s="218"/>
      <c r="T889" s="219"/>
      <c r="AT889" s="220" t="s">
        <v>141</v>
      </c>
      <c r="AU889" s="220" t="s">
        <v>80</v>
      </c>
      <c r="AV889" s="11" t="s">
        <v>80</v>
      </c>
      <c r="AW889" s="11" t="s">
        <v>143</v>
      </c>
      <c r="AX889" s="11" t="s">
        <v>74</v>
      </c>
      <c r="AY889" s="220" t="s">
        <v>132</v>
      </c>
    </row>
    <row r="890" s="11" customFormat="1">
      <c r="B890" s="209"/>
      <c r="C890" s="210"/>
      <c r="D890" s="211" t="s">
        <v>141</v>
      </c>
      <c r="E890" s="212" t="s">
        <v>1</v>
      </c>
      <c r="F890" s="213" t="s">
        <v>1223</v>
      </c>
      <c r="G890" s="210"/>
      <c r="H890" s="214">
        <v>28.425999999999998</v>
      </c>
      <c r="I890" s="215"/>
      <c r="J890" s="210"/>
      <c r="K890" s="210"/>
      <c r="L890" s="216"/>
      <c r="M890" s="217"/>
      <c r="N890" s="218"/>
      <c r="O890" s="218"/>
      <c r="P890" s="218"/>
      <c r="Q890" s="218"/>
      <c r="R890" s="218"/>
      <c r="S890" s="218"/>
      <c r="T890" s="219"/>
      <c r="AT890" s="220" t="s">
        <v>141</v>
      </c>
      <c r="AU890" s="220" t="s">
        <v>80</v>
      </c>
      <c r="AV890" s="11" t="s">
        <v>80</v>
      </c>
      <c r="AW890" s="11" t="s">
        <v>143</v>
      </c>
      <c r="AX890" s="11" t="s">
        <v>74</v>
      </c>
      <c r="AY890" s="220" t="s">
        <v>132</v>
      </c>
    </row>
    <row r="891" s="11" customFormat="1">
      <c r="B891" s="209"/>
      <c r="C891" s="210"/>
      <c r="D891" s="211" t="s">
        <v>141</v>
      </c>
      <c r="E891" s="212" t="s">
        <v>1</v>
      </c>
      <c r="F891" s="213" t="s">
        <v>1224</v>
      </c>
      <c r="G891" s="210"/>
      <c r="H891" s="214">
        <v>40</v>
      </c>
      <c r="I891" s="215"/>
      <c r="J891" s="210"/>
      <c r="K891" s="210"/>
      <c r="L891" s="216"/>
      <c r="M891" s="217"/>
      <c r="N891" s="218"/>
      <c r="O891" s="218"/>
      <c r="P891" s="218"/>
      <c r="Q891" s="218"/>
      <c r="R891" s="218"/>
      <c r="S891" s="218"/>
      <c r="T891" s="219"/>
      <c r="AT891" s="220" t="s">
        <v>141</v>
      </c>
      <c r="AU891" s="220" t="s">
        <v>80</v>
      </c>
      <c r="AV891" s="11" t="s">
        <v>80</v>
      </c>
      <c r="AW891" s="11" t="s">
        <v>143</v>
      </c>
      <c r="AX891" s="11" t="s">
        <v>74</v>
      </c>
      <c r="AY891" s="220" t="s">
        <v>132</v>
      </c>
    </row>
    <row r="892" s="12" customFormat="1">
      <c r="B892" s="221"/>
      <c r="C892" s="222"/>
      <c r="D892" s="211" t="s">
        <v>141</v>
      </c>
      <c r="E892" s="223" t="s">
        <v>1</v>
      </c>
      <c r="F892" s="224" t="s">
        <v>146</v>
      </c>
      <c r="G892" s="222"/>
      <c r="H892" s="225">
        <v>200.291</v>
      </c>
      <c r="I892" s="226"/>
      <c r="J892" s="222"/>
      <c r="K892" s="222"/>
      <c r="L892" s="227"/>
      <c r="M892" s="228"/>
      <c r="N892" s="229"/>
      <c r="O892" s="229"/>
      <c r="P892" s="229"/>
      <c r="Q892" s="229"/>
      <c r="R892" s="229"/>
      <c r="S892" s="229"/>
      <c r="T892" s="230"/>
      <c r="AT892" s="231" t="s">
        <v>141</v>
      </c>
      <c r="AU892" s="231" t="s">
        <v>80</v>
      </c>
      <c r="AV892" s="12" t="s">
        <v>138</v>
      </c>
      <c r="AW892" s="12" t="s">
        <v>143</v>
      </c>
      <c r="AX892" s="12" t="s">
        <v>21</v>
      </c>
      <c r="AY892" s="231" t="s">
        <v>132</v>
      </c>
    </row>
    <row r="893" s="1" customFormat="1" ht="16.5" customHeight="1">
      <c r="B893" s="36"/>
      <c r="C893" s="197" t="s">
        <v>1225</v>
      </c>
      <c r="D893" s="197" t="s">
        <v>134</v>
      </c>
      <c r="E893" s="198" t="s">
        <v>1226</v>
      </c>
      <c r="F893" s="199" t="s">
        <v>1227</v>
      </c>
      <c r="G893" s="200" t="s">
        <v>252</v>
      </c>
      <c r="H893" s="201">
        <v>40</v>
      </c>
      <c r="I893" s="202"/>
      <c r="J893" s="201">
        <f>ROUND(I893*H893,3)</f>
        <v>0</v>
      </c>
      <c r="K893" s="199" t="s">
        <v>1</v>
      </c>
      <c r="L893" s="41"/>
      <c r="M893" s="203" t="s">
        <v>1</v>
      </c>
      <c r="N893" s="204" t="s">
        <v>48</v>
      </c>
      <c r="O893" s="77"/>
      <c r="P893" s="205">
        <f>O893*H893</f>
        <v>0</v>
      </c>
      <c r="Q893" s="205">
        <v>0</v>
      </c>
      <c r="R893" s="205">
        <f>Q893*H893</f>
        <v>0</v>
      </c>
      <c r="S893" s="205">
        <v>0.0022300000000000002</v>
      </c>
      <c r="T893" s="206">
        <f>S893*H893</f>
        <v>0.089200000000000002</v>
      </c>
      <c r="AR893" s="15" t="s">
        <v>217</v>
      </c>
      <c r="AT893" s="15" t="s">
        <v>134</v>
      </c>
      <c r="AU893" s="15" t="s">
        <v>80</v>
      </c>
      <c r="AY893" s="15" t="s">
        <v>132</v>
      </c>
      <c r="BE893" s="207">
        <f>IF(N893="základní",J893,0)</f>
        <v>0</v>
      </c>
      <c r="BF893" s="207">
        <f>IF(N893="snížená",J893,0)</f>
        <v>0</v>
      </c>
      <c r="BG893" s="207">
        <f>IF(N893="zákl. přenesená",J893,0)</f>
        <v>0</v>
      </c>
      <c r="BH893" s="207">
        <f>IF(N893="sníž. přenesená",J893,0)</f>
        <v>0</v>
      </c>
      <c r="BI893" s="207">
        <f>IF(N893="nulová",J893,0)</f>
        <v>0</v>
      </c>
      <c r="BJ893" s="15" t="s">
        <v>139</v>
      </c>
      <c r="BK893" s="208">
        <f>ROUND(I893*H893,3)</f>
        <v>0</v>
      </c>
      <c r="BL893" s="15" t="s">
        <v>217</v>
      </c>
      <c r="BM893" s="15" t="s">
        <v>1228</v>
      </c>
    </row>
    <row r="894" s="11" customFormat="1">
      <c r="B894" s="209"/>
      <c r="C894" s="210"/>
      <c r="D894" s="211" t="s">
        <v>141</v>
      </c>
      <c r="E894" s="212" t="s">
        <v>1</v>
      </c>
      <c r="F894" s="213" t="s">
        <v>1229</v>
      </c>
      <c r="G894" s="210"/>
      <c r="H894" s="214">
        <v>40</v>
      </c>
      <c r="I894" s="215"/>
      <c r="J894" s="210"/>
      <c r="K894" s="210"/>
      <c r="L894" s="216"/>
      <c r="M894" s="217"/>
      <c r="N894" s="218"/>
      <c r="O894" s="218"/>
      <c r="P894" s="218"/>
      <c r="Q894" s="218"/>
      <c r="R894" s="218"/>
      <c r="S894" s="218"/>
      <c r="T894" s="219"/>
      <c r="AT894" s="220" t="s">
        <v>141</v>
      </c>
      <c r="AU894" s="220" t="s">
        <v>80</v>
      </c>
      <c r="AV894" s="11" t="s">
        <v>80</v>
      </c>
      <c r="AW894" s="11" t="s">
        <v>143</v>
      </c>
      <c r="AX894" s="11" t="s">
        <v>74</v>
      </c>
      <c r="AY894" s="220" t="s">
        <v>132</v>
      </c>
    </row>
    <row r="895" s="12" customFormat="1">
      <c r="B895" s="221"/>
      <c r="C895" s="222"/>
      <c r="D895" s="211" t="s">
        <v>141</v>
      </c>
      <c r="E895" s="223" t="s">
        <v>1</v>
      </c>
      <c r="F895" s="224" t="s">
        <v>146</v>
      </c>
      <c r="G895" s="222"/>
      <c r="H895" s="225">
        <v>40</v>
      </c>
      <c r="I895" s="226"/>
      <c r="J895" s="222"/>
      <c r="K895" s="222"/>
      <c r="L895" s="227"/>
      <c r="M895" s="228"/>
      <c r="N895" s="229"/>
      <c r="O895" s="229"/>
      <c r="P895" s="229"/>
      <c r="Q895" s="229"/>
      <c r="R895" s="229"/>
      <c r="S895" s="229"/>
      <c r="T895" s="230"/>
      <c r="AT895" s="231" t="s">
        <v>141</v>
      </c>
      <c r="AU895" s="231" t="s">
        <v>80</v>
      </c>
      <c r="AV895" s="12" t="s">
        <v>138</v>
      </c>
      <c r="AW895" s="12" t="s">
        <v>143</v>
      </c>
      <c r="AX895" s="12" t="s">
        <v>21</v>
      </c>
      <c r="AY895" s="231" t="s">
        <v>132</v>
      </c>
    </row>
    <row r="896" s="1" customFormat="1" ht="16.5" customHeight="1">
      <c r="B896" s="36"/>
      <c r="C896" s="197" t="s">
        <v>1230</v>
      </c>
      <c r="D896" s="197" t="s">
        <v>134</v>
      </c>
      <c r="E896" s="198" t="s">
        <v>1231</v>
      </c>
      <c r="F896" s="199" t="s">
        <v>1232</v>
      </c>
      <c r="G896" s="200" t="s">
        <v>248</v>
      </c>
      <c r="H896" s="201">
        <v>3</v>
      </c>
      <c r="I896" s="202"/>
      <c r="J896" s="201">
        <f>ROUND(I896*H896,3)</f>
        <v>0</v>
      </c>
      <c r="K896" s="199" t="s">
        <v>1</v>
      </c>
      <c r="L896" s="41"/>
      <c r="M896" s="203" t="s">
        <v>1</v>
      </c>
      <c r="N896" s="204" t="s">
        <v>48</v>
      </c>
      <c r="O896" s="77"/>
      <c r="P896" s="205">
        <f>O896*H896</f>
        <v>0</v>
      </c>
      <c r="Q896" s="205">
        <v>0</v>
      </c>
      <c r="R896" s="205">
        <f>Q896*H896</f>
        <v>0</v>
      </c>
      <c r="S896" s="205">
        <v>0</v>
      </c>
      <c r="T896" s="206">
        <f>S896*H896</f>
        <v>0</v>
      </c>
      <c r="AR896" s="15" t="s">
        <v>217</v>
      </c>
      <c r="AT896" s="15" t="s">
        <v>134</v>
      </c>
      <c r="AU896" s="15" t="s">
        <v>80</v>
      </c>
      <c r="AY896" s="15" t="s">
        <v>132</v>
      </c>
      <c r="BE896" s="207">
        <f>IF(N896="základní",J896,0)</f>
        <v>0</v>
      </c>
      <c r="BF896" s="207">
        <f>IF(N896="snížená",J896,0)</f>
        <v>0</v>
      </c>
      <c r="BG896" s="207">
        <f>IF(N896="zákl. přenesená",J896,0)</f>
        <v>0</v>
      </c>
      <c r="BH896" s="207">
        <f>IF(N896="sníž. přenesená",J896,0)</f>
        <v>0</v>
      </c>
      <c r="BI896" s="207">
        <f>IF(N896="nulová",J896,0)</f>
        <v>0</v>
      </c>
      <c r="BJ896" s="15" t="s">
        <v>139</v>
      </c>
      <c r="BK896" s="208">
        <f>ROUND(I896*H896,3)</f>
        <v>0</v>
      </c>
      <c r="BL896" s="15" t="s">
        <v>217</v>
      </c>
      <c r="BM896" s="15" t="s">
        <v>1233</v>
      </c>
    </row>
    <row r="897" s="11" customFormat="1">
      <c r="B897" s="209"/>
      <c r="C897" s="210"/>
      <c r="D897" s="211" t="s">
        <v>141</v>
      </c>
      <c r="E897" s="212" t="s">
        <v>1</v>
      </c>
      <c r="F897" s="213" t="s">
        <v>154</v>
      </c>
      <c r="G897" s="210"/>
      <c r="H897" s="214">
        <v>3</v>
      </c>
      <c r="I897" s="215"/>
      <c r="J897" s="210"/>
      <c r="K897" s="210"/>
      <c r="L897" s="216"/>
      <c r="M897" s="217"/>
      <c r="N897" s="218"/>
      <c r="O897" s="218"/>
      <c r="P897" s="218"/>
      <c r="Q897" s="218"/>
      <c r="R897" s="218"/>
      <c r="S897" s="218"/>
      <c r="T897" s="219"/>
      <c r="AT897" s="220" t="s">
        <v>141</v>
      </c>
      <c r="AU897" s="220" t="s">
        <v>80</v>
      </c>
      <c r="AV897" s="11" t="s">
        <v>80</v>
      </c>
      <c r="AW897" s="11" t="s">
        <v>143</v>
      </c>
      <c r="AX897" s="11" t="s">
        <v>74</v>
      </c>
      <c r="AY897" s="220" t="s">
        <v>132</v>
      </c>
    </row>
    <row r="898" s="12" customFormat="1">
      <c r="B898" s="221"/>
      <c r="C898" s="222"/>
      <c r="D898" s="211" t="s">
        <v>141</v>
      </c>
      <c r="E898" s="223" t="s">
        <v>1</v>
      </c>
      <c r="F898" s="224" t="s">
        <v>146</v>
      </c>
      <c r="G898" s="222"/>
      <c r="H898" s="225">
        <v>3</v>
      </c>
      <c r="I898" s="226"/>
      <c r="J898" s="222"/>
      <c r="K898" s="222"/>
      <c r="L898" s="227"/>
      <c r="M898" s="228"/>
      <c r="N898" s="229"/>
      <c r="O898" s="229"/>
      <c r="P898" s="229"/>
      <c r="Q898" s="229"/>
      <c r="R898" s="229"/>
      <c r="S898" s="229"/>
      <c r="T898" s="230"/>
      <c r="AT898" s="231" t="s">
        <v>141</v>
      </c>
      <c r="AU898" s="231" t="s">
        <v>80</v>
      </c>
      <c r="AV898" s="12" t="s">
        <v>138</v>
      </c>
      <c r="AW898" s="12" t="s">
        <v>143</v>
      </c>
      <c r="AX898" s="12" t="s">
        <v>21</v>
      </c>
      <c r="AY898" s="231" t="s">
        <v>132</v>
      </c>
    </row>
    <row r="899" s="1" customFormat="1" ht="16.5" customHeight="1">
      <c r="B899" s="36"/>
      <c r="C899" s="197" t="s">
        <v>1234</v>
      </c>
      <c r="D899" s="197" t="s">
        <v>134</v>
      </c>
      <c r="E899" s="198" t="s">
        <v>1235</v>
      </c>
      <c r="F899" s="199" t="s">
        <v>1236</v>
      </c>
      <c r="G899" s="200" t="s">
        <v>137</v>
      </c>
      <c r="H899" s="201">
        <v>13.59</v>
      </c>
      <c r="I899" s="202"/>
      <c r="J899" s="201">
        <f>ROUND(I899*H899,3)</f>
        <v>0</v>
      </c>
      <c r="K899" s="199" t="s">
        <v>1</v>
      </c>
      <c r="L899" s="41"/>
      <c r="M899" s="203" t="s">
        <v>1</v>
      </c>
      <c r="N899" s="204" t="s">
        <v>48</v>
      </c>
      <c r="O899" s="77"/>
      <c r="P899" s="205">
        <f>O899*H899</f>
        <v>0</v>
      </c>
      <c r="Q899" s="205">
        <v>0.0077999999999999996</v>
      </c>
      <c r="R899" s="205">
        <f>Q899*H899</f>
        <v>0.106002</v>
      </c>
      <c r="S899" s="205">
        <v>0</v>
      </c>
      <c r="T899" s="206">
        <f>S899*H899</f>
        <v>0</v>
      </c>
      <c r="AR899" s="15" t="s">
        <v>217</v>
      </c>
      <c r="AT899" s="15" t="s">
        <v>134</v>
      </c>
      <c r="AU899" s="15" t="s">
        <v>80</v>
      </c>
      <c r="AY899" s="15" t="s">
        <v>132</v>
      </c>
      <c r="BE899" s="207">
        <f>IF(N899="základní",J899,0)</f>
        <v>0</v>
      </c>
      <c r="BF899" s="207">
        <f>IF(N899="snížená",J899,0)</f>
        <v>0</v>
      </c>
      <c r="BG899" s="207">
        <f>IF(N899="zákl. přenesená",J899,0)</f>
        <v>0</v>
      </c>
      <c r="BH899" s="207">
        <f>IF(N899="sníž. přenesená",J899,0)</f>
        <v>0</v>
      </c>
      <c r="BI899" s="207">
        <f>IF(N899="nulová",J899,0)</f>
        <v>0</v>
      </c>
      <c r="BJ899" s="15" t="s">
        <v>139</v>
      </c>
      <c r="BK899" s="208">
        <f>ROUND(I899*H899,3)</f>
        <v>0</v>
      </c>
      <c r="BL899" s="15" t="s">
        <v>217</v>
      </c>
      <c r="BM899" s="15" t="s">
        <v>1237</v>
      </c>
    </row>
    <row r="900" s="11" customFormat="1">
      <c r="B900" s="209"/>
      <c r="C900" s="210"/>
      <c r="D900" s="211" t="s">
        <v>141</v>
      </c>
      <c r="E900" s="212" t="s">
        <v>1</v>
      </c>
      <c r="F900" s="213" t="s">
        <v>1238</v>
      </c>
      <c r="G900" s="210"/>
      <c r="H900" s="214">
        <v>10.4</v>
      </c>
      <c r="I900" s="215"/>
      <c r="J900" s="210"/>
      <c r="K900" s="210"/>
      <c r="L900" s="216"/>
      <c r="M900" s="217"/>
      <c r="N900" s="218"/>
      <c r="O900" s="218"/>
      <c r="P900" s="218"/>
      <c r="Q900" s="218"/>
      <c r="R900" s="218"/>
      <c r="S900" s="218"/>
      <c r="T900" s="219"/>
      <c r="AT900" s="220" t="s">
        <v>141</v>
      </c>
      <c r="AU900" s="220" t="s">
        <v>80</v>
      </c>
      <c r="AV900" s="11" t="s">
        <v>80</v>
      </c>
      <c r="AW900" s="11" t="s">
        <v>143</v>
      </c>
      <c r="AX900" s="11" t="s">
        <v>74</v>
      </c>
      <c r="AY900" s="220" t="s">
        <v>132</v>
      </c>
    </row>
    <row r="901" s="11" customFormat="1">
      <c r="B901" s="209"/>
      <c r="C901" s="210"/>
      <c r="D901" s="211" t="s">
        <v>141</v>
      </c>
      <c r="E901" s="212" t="s">
        <v>1</v>
      </c>
      <c r="F901" s="213" t="s">
        <v>1239</v>
      </c>
      <c r="G901" s="210"/>
      <c r="H901" s="214">
        <v>3.1899999999999999</v>
      </c>
      <c r="I901" s="215"/>
      <c r="J901" s="210"/>
      <c r="K901" s="210"/>
      <c r="L901" s="216"/>
      <c r="M901" s="217"/>
      <c r="N901" s="218"/>
      <c r="O901" s="218"/>
      <c r="P901" s="218"/>
      <c r="Q901" s="218"/>
      <c r="R901" s="218"/>
      <c r="S901" s="218"/>
      <c r="T901" s="219"/>
      <c r="AT901" s="220" t="s">
        <v>141</v>
      </c>
      <c r="AU901" s="220" t="s">
        <v>80</v>
      </c>
      <c r="AV901" s="11" t="s">
        <v>80</v>
      </c>
      <c r="AW901" s="11" t="s">
        <v>143</v>
      </c>
      <c r="AX901" s="11" t="s">
        <v>74</v>
      </c>
      <c r="AY901" s="220" t="s">
        <v>132</v>
      </c>
    </row>
    <row r="902" s="12" customFormat="1">
      <c r="B902" s="221"/>
      <c r="C902" s="222"/>
      <c r="D902" s="211" t="s">
        <v>141</v>
      </c>
      <c r="E902" s="223" t="s">
        <v>1</v>
      </c>
      <c r="F902" s="224" t="s">
        <v>146</v>
      </c>
      <c r="G902" s="222"/>
      <c r="H902" s="225">
        <v>13.59</v>
      </c>
      <c r="I902" s="226"/>
      <c r="J902" s="222"/>
      <c r="K902" s="222"/>
      <c r="L902" s="227"/>
      <c r="M902" s="228"/>
      <c r="N902" s="229"/>
      <c r="O902" s="229"/>
      <c r="P902" s="229"/>
      <c r="Q902" s="229"/>
      <c r="R902" s="229"/>
      <c r="S902" s="229"/>
      <c r="T902" s="230"/>
      <c r="AT902" s="231" t="s">
        <v>141</v>
      </c>
      <c r="AU902" s="231" t="s">
        <v>80</v>
      </c>
      <c r="AV902" s="12" t="s">
        <v>138</v>
      </c>
      <c r="AW902" s="12" t="s">
        <v>143</v>
      </c>
      <c r="AX902" s="12" t="s">
        <v>21</v>
      </c>
      <c r="AY902" s="231" t="s">
        <v>132</v>
      </c>
    </row>
    <row r="903" s="1" customFormat="1" ht="16.5" customHeight="1">
      <c r="B903" s="36"/>
      <c r="C903" s="197" t="s">
        <v>1240</v>
      </c>
      <c r="D903" s="197" t="s">
        <v>134</v>
      </c>
      <c r="E903" s="198" t="s">
        <v>1241</v>
      </c>
      <c r="F903" s="199" t="s">
        <v>1242</v>
      </c>
      <c r="G903" s="200" t="s">
        <v>252</v>
      </c>
      <c r="H903" s="201">
        <v>87.239999999999995</v>
      </c>
      <c r="I903" s="202"/>
      <c r="J903" s="201">
        <f>ROUND(I903*H903,3)</f>
        <v>0</v>
      </c>
      <c r="K903" s="199" t="s">
        <v>1</v>
      </c>
      <c r="L903" s="41"/>
      <c r="M903" s="203" t="s">
        <v>1</v>
      </c>
      <c r="N903" s="204" t="s">
        <v>48</v>
      </c>
      <c r="O903" s="77"/>
      <c r="P903" s="205">
        <f>O903*H903</f>
        <v>0</v>
      </c>
      <c r="Q903" s="205">
        <v>0.0065300000000000002</v>
      </c>
      <c r="R903" s="205">
        <f>Q903*H903</f>
        <v>0.56967719999999999</v>
      </c>
      <c r="S903" s="205">
        <v>0</v>
      </c>
      <c r="T903" s="206">
        <f>S903*H903</f>
        <v>0</v>
      </c>
      <c r="AR903" s="15" t="s">
        <v>217</v>
      </c>
      <c r="AT903" s="15" t="s">
        <v>134</v>
      </c>
      <c r="AU903" s="15" t="s">
        <v>80</v>
      </c>
      <c r="AY903" s="15" t="s">
        <v>132</v>
      </c>
      <c r="BE903" s="207">
        <f>IF(N903="základní",J903,0)</f>
        <v>0</v>
      </c>
      <c r="BF903" s="207">
        <f>IF(N903="snížená",J903,0)</f>
        <v>0</v>
      </c>
      <c r="BG903" s="207">
        <f>IF(N903="zákl. přenesená",J903,0)</f>
        <v>0</v>
      </c>
      <c r="BH903" s="207">
        <f>IF(N903="sníž. přenesená",J903,0)</f>
        <v>0</v>
      </c>
      <c r="BI903" s="207">
        <f>IF(N903="nulová",J903,0)</f>
        <v>0</v>
      </c>
      <c r="BJ903" s="15" t="s">
        <v>139</v>
      </c>
      <c r="BK903" s="208">
        <f>ROUND(I903*H903,3)</f>
        <v>0</v>
      </c>
      <c r="BL903" s="15" t="s">
        <v>217</v>
      </c>
      <c r="BM903" s="15" t="s">
        <v>1243</v>
      </c>
    </row>
    <row r="904" s="11" customFormat="1">
      <c r="B904" s="209"/>
      <c r="C904" s="210"/>
      <c r="D904" s="211" t="s">
        <v>141</v>
      </c>
      <c r="E904" s="212" t="s">
        <v>1</v>
      </c>
      <c r="F904" s="213" t="s">
        <v>1244</v>
      </c>
      <c r="G904" s="210"/>
      <c r="H904" s="214">
        <v>87.239999999999995</v>
      </c>
      <c r="I904" s="215"/>
      <c r="J904" s="210"/>
      <c r="K904" s="210"/>
      <c r="L904" s="216"/>
      <c r="M904" s="217"/>
      <c r="N904" s="218"/>
      <c r="O904" s="218"/>
      <c r="P904" s="218"/>
      <c r="Q904" s="218"/>
      <c r="R904" s="218"/>
      <c r="S904" s="218"/>
      <c r="T904" s="219"/>
      <c r="AT904" s="220" t="s">
        <v>141</v>
      </c>
      <c r="AU904" s="220" t="s">
        <v>80</v>
      </c>
      <c r="AV904" s="11" t="s">
        <v>80</v>
      </c>
      <c r="AW904" s="11" t="s">
        <v>143</v>
      </c>
      <c r="AX904" s="11" t="s">
        <v>74</v>
      </c>
      <c r="AY904" s="220" t="s">
        <v>132</v>
      </c>
    </row>
    <row r="905" s="12" customFormat="1">
      <c r="B905" s="221"/>
      <c r="C905" s="222"/>
      <c r="D905" s="211" t="s">
        <v>141</v>
      </c>
      <c r="E905" s="223" t="s">
        <v>1</v>
      </c>
      <c r="F905" s="224" t="s">
        <v>146</v>
      </c>
      <c r="G905" s="222"/>
      <c r="H905" s="225">
        <v>87.239999999999995</v>
      </c>
      <c r="I905" s="226"/>
      <c r="J905" s="222"/>
      <c r="K905" s="222"/>
      <c r="L905" s="227"/>
      <c r="M905" s="228"/>
      <c r="N905" s="229"/>
      <c r="O905" s="229"/>
      <c r="P905" s="229"/>
      <c r="Q905" s="229"/>
      <c r="R905" s="229"/>
      <c r="S905" s="229"/>
      <c r="T905" s="230"/>
      <c r="AT905" s="231" t="s">
        <v>141</v>
      </c>
      <c r="AU905" s="231" t="s">
        <v>80</v>
      </c>
      <c r="AV905" s="12" t="s">
        <v>138</v>
      </c>
      <c r="AW905" s="12" t="s">
        <v>143</v>
      </c>
      <c r="AX905" s="12" t="s">
        <v>21</v>
      </c>
      <c r="AY905" s="231" t="s">
        <v>132</v>
      </c>
    </row>
    <row r="906" s="1" customFormat="1" ht="16.5" customHeight="1">
      <c r="B906" s="36"/>
      <c r="C906" s="197" t="s">
        <v>1245</v>
      </c>
      <c r="D906" s="197" t="s">
        <v>134</v>
      </c>
      <c r="E906" s="198" t="s">
        <v>1246</v>
      </c>
      <c r="F906" s="199" t="s">
        <v>1247</v>
      </c>
      <c r="G906" s="200" t="s">
        <v>252</v>
      </c>
      <c r="H906" s="201">
        <v>151.88399999999999</v>
      </c>
      <c r="I906" s="202"/>
      <c r="J906" s="201">
        <f>ROUND(I906*H906,3)</f>
        <v>0</v>
      </c>
      <c r="K906" s="199" t="s">
        <v>1</v>
      </c>
      <c r="L906" s="41"/>
      <c r="M906" s="203" t="s">
        <v>1</v>
      </c>
      <c r="N906" s="204" t="s">
        <v>48</v>
      </c>
      <c r="O906" s="77"/>
      <c r="P906" s="205">
        <f>O906*H906</f>
        <v>0</v>
      </c>
      <c r="Q906" s="205">
        <v>0.0035799999999999998</v>
      </c>
      <c r="R906" s="205">
        <f>Q906*H906</f>
        <v>0.54374471999999996</v>
      </c>
      <c r="S906" s="205">
        <v>0</v>
      </c>
      <c r="T906" s="206">
        <f>S906*H906</f>
        <v>0</v>
      </c>
      <c r="AR906" s="15" t="s">
        <v>217</v>
      </c>
      <c r="AT906" s="15" t="s">
        <v>134</v>
      </c>
      <c r="AU906" s="15" t="s">
        <v>80</v>
      </c>
      <c r="AY906" s="15" t="s">
        <v>132</v>
      </c>
      <c r="BE906" s="207">
        <f>IF(N906="základní",J906,0)</f>
        <v>0</v>
      </c>
      <c r="BF906" s="207">
        <f>IF(N906="snížená",J906,0)</f>
        <v>0</v>
      </c>
      <c r="BG906" s="207">
        <f>IF(N906="zákl. přenesená",J906,0)</f>
        <v>0</v>
      </c>
      <c r="BH906" s="207">
        <f>IF(N906="sníž. přenesená",J906,0)</f>
        <v>0</v>
      </c>
      <c r="BI906" s="207">
        <f>IF(N906="nulová",J906,0)</f>
        <v>0</v>
      </c>
      <c r="BJ906" s="15" t="s">
        <v>139</v>
      </c>
      <c r="BK906" s="208">
        <f>ROUND(I906*H906,3)</f>
        <v>0</v>
      </c>
      <c r="BL906" s="15" t="s">
        <v>217</v>
      </c>
      <c r="BM906" s="15" t="s">
        <v>1248</v>
      </c>
    </row>
    <row r="907" s="11" customFormat="1">
      <c r="B907" s="209"/>
      <c r="C907" s="210"/>
      <c r="D907" s="211" t="s">
        <v>141</v>
      </c>
      <c r="E907" s="212" t="s">
        <v>1</v>
      </c>
      <c r="F907" s="213" t="s">
        <v>1249</v>
      </c>
      <c r="G907" s="210"/>
      <c r="H907" s="214">
        <v>43.200000000000003</v>
      </c>
      <c r="I907" s="215"/>
      <c r="J907" s="210"/>
      <c r="K907" s="210"/>
      <c r="L907" s="216"/>
      <c r="M907" s="217"/>
      <c r="N907" s="218"/>
      <c r="O907" s="218"/>
      <c r="P907" s="218"/>
      <c r="Q907" s="218"/>
      <c r="R907" s="218"/>
      <c r="S907" s="218"/>
      <c r="T907" s="219"/>
      <c r="AT907" s="220" t="s">
        <v>141</v>
      </c>
      <c r="AU907" s="220" t="s">
        <v>80</v>
      </c>
      <c r="AV907" s="11" t="s">
        <v>80</v>
      </c>
      <c r="AW907" s="11" t="s">
        <v>143</v>
      </c>
      <c r="AX907" s="11" t="s">
        <v>74</v>
      </c>
      <c r="AY907" s="220" t="s">
        <v>132</v>
      </c>
    </row>
    <row r="908" s="11" customFormat="1">
      <c r="B908" s="209"/>
      <c r="C908" s="210"/>
      <c r="D908" s="211" t="s">
        <v>141</v>
      </c>
      <c r="E908" s="212" t="s">
        <v>1</v>
      </c>
      <c r="F908" s="213" t="s">
        <v>1250</v>
      </c>
      <c r="G908" s="210"/>
      <c r="H908" s="214">
        <v>1.4836499999999999</v>
      </c>
      <c r="I908" s="215"/>
      <c r="J908" s="210"/>
      <c r="K908" s="210"/>
      <c r="L908" s="216"/>
      <c r="M908" s="217"/>
      <c r="N908" s="218"/>
      <c r="O908" s="218"/>
      <c r="P908" s="218"/>
      <c r="Q908" s="218"/>
      <c r="R908" s="218"/>
      <c r="S908" s="218"/>
      <c r="T908" s="219"/>
      <c r="AT908" s="220" t="s">
        <v>141</v>
      </c>
      <c r="AU908" s="220" t="s">
        <v>80</v>
      </c>
      <c r="AV908" s="11" t="s">
        <v>80</v>
      </c>
      <c r="AW908" s="11" t="s">
        <v>143</v>
      </c>
      <c r="AX908" s="11" t="s">
        <v>74</v>
      </c>
      <c r="AY908" s="220" t="s">
        <v>132</v>
      </c>
    </row>
    <row r="909" s="11" customFormat="1">
      <c r="B909" s="209"/>
      <c r="C909" s="210"/>
      <c r="D909" s="211" t="s">
        <v>141</v>
      </c>
      <c r="E909" s="212" t="s">
        <v>1</v>
      </c>
      <c r="F909" s="213" t="s">
        <v>1251</v>
      </c>
      <c r="G909" s="210"/>
      <c r="H909" s="214">
        <v>4.7999999999999998</v>
      </c>
      <c r="I909" s="215"/>
      <c r="J909" s="210"/>
      <c r="K909" s="210"/>
      <c r="L909" s="216"/>
      <c r="M909" s="217"/>
      <c r="N909" s="218"/>
      <c r="O909" s="218"/>
      <c r="P909" s="218"/>
      <c r="Q909" s="218"/>
      <c r="R909" s="218"/>
      <c r="S909" s="218"/>
      <c r="T909" s="219"/>
      <c r="AT909" s="220" t="s">
        <v>141</v>
      </c>
      <c r="AU909" s="220" t="s">
        <v>80</v>
      </c>
      <c r="AV909" s="11" t="s">
        <v>80</v>
      </c>
      <c r="AW909" s="11" t="s">
        <v>143</v>
      </c>
      <c r="AX909" s="11" t="s">
        <v>74</v>
      </c>
      <c r="AY909" s="220" t="s">
        <v>132</v>
      </c>
    </row>
    <row r="910" s="11" customFormat="1">
      <c r="B910" s="209"/>
      <c r="C910" s="210"/>
      <c r="D910" s="211" t="s">
        <v>141</v>
      </c>
      <c r="E910" s="212" t="s">
        <v>1</v>
      </c>
      <c r="F910" s="213" t="s">
        <v>1252</v>
      </c>
      <c r="G910" s="210"/>
      <c r="H910" s="214">
        <v>51.200000000000003</v>
      </c>
      <c r="I910" s="215"/>
      <c r="J910" s="210"/>
      <c r="K910" s="210"/>
      <c r="L910" s="216"/>
      <c r="M910" s="217"/>
      <c r="N910" s="218"/>
      <c r="O910" s="218"/>
      <c r="P910" s="218"/>
      <c r="Q910" s="218"/>
      <c r="R910" s="218"/>
      <c r="S910" s="218"/>
      <c r="T910" s="219"/>
      <c r="AT910" s="220" t="s">
        <v>141</v>
      </c>
      <c r="AU910" s="220" t="s">
        <v>80</v>
      </c>
      <c r="AV910" s="11" t="s">
        <v>80</v>
      </c>
      <c r="AW910" s="11" t="s">
        <v>143</v>
      </c>
      <c r="AX910" s="11" t="s">
        <v>74</v>
      </c>
      <c r="AY910" s="220" t="s">
        <v>132</v>
      </c>
    </row>
    <row r="911" s="11" customFormat="1">
      <c r="B911" s="209"/>
      <c r="C911" s="210"/>
      <c r="D911" s="211" t="s">
        <v>141</v>
      </c>
      <c r="E911" s="212" t="s">
        <v>1</v>
      </c>
      <c r="F911" s="213" t="s">
        <v>1253</v>
      </c>
      <c r="G911" s="210"/>
      <c r="H911" s="214">
        <v>51.200000000000003</v>
      </c>
      <c r="I911" s="215"/>
      <c r="J911" s="210"/>
      <c r="K911" s="210"/>
      <c r="L911" s="216"/>
      <c r="M911" s="217"/>
      <c r="N911" s="218"/>
      <c r="O911" s="218"/>
      <c r="P911" s="218"/>
      <c r="Q911" s="218"/>
      <c r="R911" s="218"/>
      <c r="S911" s="218"/>
      <c r="T911" s="219"/>
      <c r="AT911" s="220" t="s">
        <v>141</v>
      </c>
      <c r="AU911" s="220" t="s">
        <v>80</v>
      </c>
      <c r="AV911" s="11" t="s">
        <v>80</v>
      </c>
      <c r="AW911" s="11" t="s">
        <v>143</v>
      </c>
      <c r="AX911" s="11" t="s">
        <v>74</v>
      </c>
      <c r="AY911" s="220" t="s">
        <v>132</v>
      </c>
    </row>
    <row r="912" s="12" customFormat="1">
      <c r="B912" s="221"/>
      <c r="C912" s="222"/>
      <c r="D912" s="211" t="s">
        <v>141</v>
      </c>
      <c r="E912" s="223" t="s">
        <v>1</v>
      </c>
      <c r="F912" s="224" t="s">
        <v>146</v>
      </c>
      <c r="G912" s="222"/>
      <c r="H912" s="225">
        <v>151.88364999999999</v>
      </c>
      <c r="I912" s="226"/>
      <c r="J912" s="222"/>
      <c r="K912" s="222"/>
      <c r="L912" s="227"/>
      <c r="M912" s="228"/>
      <c r="N912" s="229"/>
      <c r="O912" s="229"/>
      <c r="P912" s="229"/>
      <c r="Q912" s="229"/>
      <c r="R912" s="229"/>
      <c r="S912" s="229"/>
      <c r="T912" s="230"/>
      <c r="AT912" s="231" t="s">
        <v>141</v>
      </c>
      <c r="AU912" s="231" t="s">
        <v>80</v>
      </c>
      <c r="AV912" s="12" t="s">
        <v>138</v>
      </c>
      <c r="AW912" s="12" t="s">
        <v>143</v>
      </c>
      <c r="AX912" s="12" t="s">
        <v>21</v>
      </c>
      <c r="AY912" s="231" t="s">
        <v>132</v>
      </c>
    </row>
    <row r="913" s="1" customFormat="1" ht="16.5" customHeight="1">
      <c r="B913" s="36"/>
      <c r="C913" s="197" t="s">
        <v>1254</v>
      </c>
      <c r="D913" s="197" t="s">
        <v>134</v>
      </c>
      <c r="E913" s="198" t="s">
        <v>1255</v>
      </c>
      <c r="F913" s="199" t="s">
        <v>1256</v>
      </c>
      <c r="G913" s="200" t="s">
        <v>252</v>
      </c>
      <c r="H913" s="201">
        <v>48.479999999999997</v>
      </c>
      <c r="I913" s="202"/>
      <c r="J913" s="201">
        <f>ROUND(I913*H913,3)</f>
        <v>0</v>
      </c>
      <c r="K913" s="199" t="s">
        <v>1</v>
      </c>
      <c r="L913" s="41"/>
      <c r="M913" s="203" t="s">
        <v>1</v>
      </c>
      <c r="N913" s="204" t="s">
        <v>48</v>
      </c>
      <c r="O913" s="77"/>
      <c r="P913" s="205">
        <f>O913*H913</f>
        <v>0</v>
      </c>
      <c r="Q913" s="205">
        <v>0.0072700000000000004</v>
      </c>
      <c r="R913" s="205">
        <f>Q913*H913</f>
        <v>0.35244959999999997</v>
      </c>
      <c r="S913" s="205">
        <v>0</v>
      </c>
      <c r="T913" s="206">
        <f>S913*H913</f>
        <v>0</v>
      </c>
      <c r="AR913" s="15" t="s">
        <v>217</v>
      </c>
      <c r="AT913" s="15" t="s">
        <v>134</v>
      </c>
      <c r="AU913" s="15" t="s">
        <v>80</v>
      </c>
      <c r="AY913" s="15" t="s">
        <v>132</v>
      </c>
      <c r="BE913" s="207">
        <f>IF(N913="základní",J913,0)</f>
        <v>0</v>
      </c>
      <c r="BF913" s="207">
        <f>IF(N913="snížená",J913,0)</f>
        <v>0</v>
      </c>
      <c r="BG913" s="207">
        <f>IF(N913="zákl. přenesená",J913,0)</f>
        <v>0</v>
      </c>
      <c r="BH913" s="207">
        <f>IF(N913="sníž. přenesená",J913,0)</f>
        <v>0</v>
      </c>
      <c r="BI913" s="207">
        <f>IF(N913="nulová",J913,0)</f>
        <v>0</v>
      </c>
      <c r="BJ913" s="15" t="s">
        <v>139</v>
      </c>
      <c r="BK913" s="208">
        <f>ROUND(I913*H913,3)</f>
        <v>0</v>
      </c>
      <c r="BL913" s="15" t="s">
        <v>217</v>
      </c>
      <c r="BM913" s="15" t="s">
        <v>1257</v>
      </c>
    </row>
    <row r="914" s="11" customFormat="1">
      <c r="B914" s="209"/>
      <c r="C914" s="210"/>
      <c r="D914" s="211" t="s">
        <v>141</v>
      </c>
      <c r="E914" s="212" t="s">
        <v>1</v>
      </c>
      <c r="F914" s="213" t="s">
        <v>1258</v>
      </c>
      <c r="G914" s="210"/>
      <c r="H914" s="214">
        <v>48.479999999999997</v>
      </c>
      <c r="I914" s="215"/>
      <c r="J914" s="210"/>
      <c r="K914" s="210"/>
      <c r="L914" s="216"/>
      <c r="M914" s="217"/>
      <c r="N914" s="218"/>
      <c r="O914" s="218"/>
      <c r="P914" s="218"/>
      <c r="Q914" s="218"/>
      <c r="R914" s="218"/>
      <c r="S914" s="218"/>
      <c r="T914" s="219"/>
      <c r="AT914" s="220" t="s">
        <v>141</v>
      </c>
      <c r="AU914" s="220" t="s">
        <v>80</v>
      </c>
      <c r="AV914" s="11" t="s">
        <v>80</v>
      </c>
      <c r="AW914" s="11" t="s">
        <v>143</v>
      </c>
      <c r="AX914" s="11" t="s">
        <v>74</v>
      </c>
      <c r="AY914" s="220" t="s">
        <v>132</v>
      </c>
    </row>
    <row r="915" s="12" customFormat="1">
      <c r="B915" s="221"/>
      <c r="C915" s="222"/>
      <c r="D915" s="211" t="s">
        <v>141</v>
      </c>
      <c r="E915" s="223" t="s">
        <v>1</v>
      </c>
      <c r="F915" s="224" t="s">
        <v>146</v>
      </c>
      <c r="G915" s="222"/>
      <c r="H915" s="225">
        <v>48.479999999999997</v>
      </c>
      <c r="I915" s="226"/>
      <c r="J915" s="222"/>
      <c r="K915" s="222"/>
      <c r="L915" s="227"/>
      <c r="M915" s="228"/>
      <c r="N915" s="229"/>
      <c r="O915" s="229"/>
      <c r="P915" s="229"/>
      <c r="Q915" s="229"/>
      <c r="R915" s="229"/>
      <c r="S915" s="229"/>
      <c r="T915" s="230"/>
      <c r="AT915" s="231" t="s">
        <v>141</v>
      </c>
      <c r="AU915" s="231" t="s">
        <v>80</v>
      </c>
      <c r="AV915" s="12" t="s">
        <v>138</v>
      </c>
      <c r="AW915" s="12" t="s">
        <v>143</v>
      </c>
      <c r="AX915" s="12" t="s">
        <v>21</v>
      </c>
      <c r="AY915" s="231" t="s">
        <v>132</v>
      </c>
    </row>
    <row r="916" s="1" customFormat="1" ht="16.5" customHeight="1">
      <c r="B916" s="36"/>
      <c r="C916" s="197" t="s">
        <v>1259</v>
      </c>
      <c r="D916" s="197" t="s">
        <v>134</v>
      </c>
      <c r="E916" s="198" t="s">
        <v>1260</v>
      </c>
      <c r="F916" s="199" t="s">
        <v>1261</v>
      </c>
      <c r="G916" s="200" t="s">
        <v>252</v>
      </c>
      <c r="H916" s="201">
        <v>40</v>
      </c>
      <c r="I916" s="202"/>
      <c r="J916" s="201">
        <f>ROUND(I916*H916,3)</f>
        <v>0</v>
      </c>
      <c r="K916" s="199" t="s">
        <v>1</v>
      </c>
      <c r="L916" s="41"/>
      <c r="M916" s="203" t="s">
        <v>1</v>
      </c>
      <c r="N916" s="204" t="s">
        <v>48</v>
      </c>
      <c r="O916" s="77"/>
      <c r="P916" s="205">
        <f>O916*H916</f>
        <v>0</v>
      </c>
      <c r="Q916" s="205">
        <v>0.00048000000000000001</v>
      </c>
      <c r="R916" s="205">
        <f>Q916*H916</f>
        <v>0.019200000000000002</v>
      </c>
      <c r="S916" s="205">
        <v>0</v>
      </c>
      <c r="T916" s="206">
        <f>S916*H916</f>
        <v>0</v>
      </c>
      <c r="AR916" s="15" t="s">
        <v>217</v>
      </c>
      <c r="AT916" s="15" t="s">
        <v>134</v>
      </c>
      <c r="AU916" s="15" t="s">
        <v>80</v>
      </c>
      <c r="AY916" s="15" t="s">
        <v>132</v>
      </c>
      <c r="BE916" s="207">
        <f>IF(N916="základní",J916,0)</f>
        <v>0</v>
      </c>
      <c r="BF916" s="207">
        <f>IF(N916="snížená",J916,0)</f>
        <v>0</v>
      </c>
      <c r="BG916" s="207">
        <f>IF(N916="zákl. přenesená",J916,0)</f>
        <v>0</v>
      </c>
      <c r="BH916" s="207">
        <f>IF(N916="sníž. přenesená",J916,0)</f>
        <v>0</v>
      </c>
      <c r="BI916" s="207">
        <f>IF(N916="nulová",J916,0)</f>
        <v>0</v>
      </c>
      <c r="BJ916" s="15" t="s">
        <v>139</v>
      </c>
      <c r="BK916" s="208">
        <f>ROUND(I916*H916,3)</f>
        <v>0</v>
      </c>
      <c r="BL916" s="15" t="s">
        <v>217</v>
      </c>
      <c r="BM916" s="15" t="s">
        <v>1262</v>
      </c>
    </row>
    <row r="917" s="11" customFormat="1">
      <c r="B917" s="209"/>
      <c r="C917" s="210"/>
      <c r="D917" s="211" t="s">
        <v>141</v>
      </c>
      <c r="E917" s="212" t="s">
        <v>1</v>
      </c>
      <c r="F917" s="213" t="s">
        <v>1229</v>
      </c>
      <c r="G917" s="210"/>
      <c r="H917" s="214">
        <v>40</v>
      </c>
      <c r="I917" s="215"/>
      <c r="J917" s="210"/>
      <c r="K917" s="210"/>
      <c r="L917" s="216"/>
      <c r="M917" s="217"/>
      <c r="N917" s="218"/>
      <c r="O917" s="218"/>
      <c r="P917" s="218"/>
      <c r="Q917" s="218"/>
      <c r="R917" s="218"/>
      <c r="S917" s="218"/>
      <c r="T917" s="219"/>
      <c r="AT917" s="220" t="s">
        <v>141</v>
      </c>
      <c r="AU917" s="220" t="s">
        <v>80</v>
      </c>
      <c r="AV917" s="11" t="s">
        <v>80</v>
      </c>
      <c r="AW917" s="11" t="s">
        <v>143</v>
      </c>
      <c r="AX917" s="11" t="s">
        <v>74</v>
      </c>
      <c r="AY917" s="220" t="s">
        <v>132</v>
      </c>
    </row>
    <row r="918" s="12" customFormat="1">
      <c r="B918" s="221"/>
      <c r="C918" s="222"/>
      <c r="D918" s="211" t="s">
        <v>141</v>
      </c>
      <c r="E918" s="223" t="s">
        <v>1</v>
      </c>
      <c r="F918" s="224" t="s">
        <v>146</v>
      </c>
      <c r="G918" s="222"/>
      <c r="H918" s="225">
        <v>40</v>
      </c>
      <c r="I918" s="226"/>
      <c r="J918" s="222"/>
      <c r="K918" s="222"/>
      <c r="L918" s="227"/>
      <c r="M918" s="228"/>
      <c r="N918" s="229"/>
      <c r="O918" s="229"/>
      <c r="P918" s="229"/>
      <c r="Q918" s="229"/>
      <c r="R918" s="229"/>
      <c r="S918" s="229"/>
      <c r="T918" s="230"/>
      <c r="AT918" s="231" t="s">
        <v>141</v>
      </c>
      <c r="AU918" s="231" t="s">
        <v>80</v>
      </c>
      <c r="AV918" s="12" t="s">
        <v>138</v>
      </c>
      <c r="AW918" s="12" t="s">
        <v>143</v>
      </c>
      <c r="AX918" s="12" t="s">
        <v>21</v>
      </c>
      <c r="AY918" s="231" t="s">
        <v>132</v>
      </c>
    </row>
    <row r="919" s="1" customFormat="1" ht="16.5" customHeight="1">
      <c r="B919" s="36"/>
      <c r="C919" s="197" t="s">
        <v>1263</v>
      </c>
      <c r="D919" s="197" t="s">
        <v>134</v>
      </c>
      <c r="E919" s="198" t="s">
        <v>1264</v>
      </c>
      <c r="F919" s="199" t="s">
        <v>1265</v>
      </c>
      <c r="G919" s="200" t="s">
        <v>189</v>
      </c>
      <c r="H919" s="201">
        <v>1.591</v>
      </c>
      <c r="I919" s="202"/>
      <c r="J919" s="201">
        <f>ROUND(I919*H919,3)</f>
        <v>0</v>
      </c>
      <c r="K919" s="199" t="s">
        <v>1</v>
      </c>
      <c r="L919" s="41"/>
      <c r="M919" s="203" t="s">
        <v>1</v>
      </c>
      <c r="N919" s="204" t="s">
        <v>48</v>
      </c>
      <c r="O919" s="77"/>
      <c r="P919" s="205">
        <f>O919*H919</f>
        <v>0</v>
      </c>
      <c r="Q919" s="205">
        <v>0</v>
      </c>
      <c r="R919" s="205">
        <f>Q919*H919</f>
        <v>0</v>
      </c>
      <c r="S919" s="205">
        <v>0</v>
      </c>
      <c r="T919" s="206">
        <f>S919*H919</f>
        <v>0</v>
      </c>
      <c r="AR919" s="15" t="s">
        <v>217</v>
      </c>
      <c r="AT919" s="15" t="s">
        <v>134</v>
      </c>
      <c r="AU919" s="15" t="s">
        <v>80</v>
      </c>
      <c r="AY919" s="15" t="s">
        <v>132</v>
      </c>
      <c r="BE919" s="207">
        <f>IF(N919="základní",J919,0)</f>
        <v>0</v>
      </c>
      <c r="BF919" s="207">
        <f>IF(N919="snížená",J919,0)</f>
        <v>0</v>
      </c>
      <c r="BG919" s="207">
        <f>IF(N919="zákl. přenesená",J919,0)</f>
        <v>0</v>
      </c>
      <c r="BH919" s="207">
        <f>IF(N919="sníž. přenesená",J919,0)</f>
        <v>0</v>
      </c>
      <c r="BI919" s="207">
        <f>IF(N919="nulová",J919,0)</f>
        <v>0</v>
      </c>
      <c r="BJ919" s="15" t="s">
        <v>139</v>
      </c>
      <c r="BK919" s="208">
        <f>ROUND(I919*H919,3)</f>
        <v>0</v>
      </c>
      <c r="BL919" s="15" t="s">
        <v>217</v>
      </c>
      <c r="BM919" s="15" t="s">
        <v>1266</v>
      </c>
    </row>
    <row r="920" s="10" customFormat="1" ht="22.8" customHeight="1">
      <c r="B920" s="181"/>
      <c r="C920" s="182"/>
      <c r="D920" s="183" t="s">
        <v>73</v>
      </c>
      <c r="E920" s="195" t="s">
        <v>1267</v>
      </c>
      <c r="F920" s="195" t="s">
        <v>1268</v>
      </c>
      <c r="G920" s="182"/>
      <c r="H920" s="182"/>
      <c r="I920" s="185"/>
      <c r="J920" s="196">
        <f>BK920</f>
        <v>0</v>
      </c>
      <c r="K920" s="182"/>
      <c r="L920" s="187"/>
      <c r="M920" s="188"/>
      <c r="N920" s="189"/>
      <c r="O920" s="189"/>
      <c r="P920" s="190">
        <f>SUM(P921:P1039)</f>
        <v>0</v>
      </c>
      <c r="Q920" s="189"/>
      <c r="R920" s="190">
        <f>SUM(R921:R1039)</f>
        <v>2.572384</v>
      </c>
      <c r="S920" s="189"/>
      <c r="T920" s="191">
        <f>SUM(T921:T1039)</f>
        <v>6.3739230000000004</v>
      </c>
      <c r="AR920" s="192" t="s">
        <v>80</v>
      </c>
      <c r="AT920" s="193" t="s">
        <v>73</v>
      </c>
      <c r="AU920" s="193" t="s">
        <v>21</v>
      </c>
      <c r="AY920" s="192" t="s">
        <v>132</v>
      </c>
      <c r="BK920" s="194">
        <f>SUM(BK921:BK1039)</f>
        <v>0</v>
      </c>
    </row>
    <row r="921" s="1" customFormat="1" ht="16.5" customHeight="1">
      <c r="B921" s="36"/>
      <c r="C921" s="197" t="s">
        <v>1269</v>
      </c>
      <c r="D921" s="197" t="s">
        <v>134</v>
      </c>
      <c r="E921" s="198" t="s">
        <v>1270</v>
      </c>
      <c r="F921" s="199" t="s">
        <v>1271</v>
      </c>
      <c r="G921" s="200" t="s">
        <v>252</v>
      </c>
      <c r="H921" s="201">
        <v>32.537999999999997</v>
      </c>
      <c r="I921" s="202"/>
      <c r="J921" s="201">
        <f>ROUND(I921*H921,3)</f>
        <v>0</v>
      </c>
      <c r="K921" s="199" t="s">
        <v>1</v>
      </c>
      <c r="L921" s="41"/>
      <c r="M921" s="203" t="s">
        <v>1</v>
      </c>
      <c r="N921" s="204" t="s">
        <v>48</v>
      </c>
      <c r="O921" s="77"/>
      <c r="P921" s="205">
        <f>O921*H921</f>
        <v>0</v>
      </c>
      <c r="Q921" s="205">
        <v>0</v>
      </c>
      <c r="R921" s="205">
        <f>Q921*H921</f>
        <v>0</v>
      </c>
      <c r="S921" s="205">
        <v>0</v>
      </c>
      <c r="T921" s="206">
        <f>S921*H921</f>
        <v>0</v>
      </c>
      <c r="AR921" s="15" t="s">
        <v>217</v>
      </c>
      <c r="AT921" s="15" t="s">
        <v>134</v>
      </c>
      <c r="AU921" s="15" t="s">
        <v>80</v>
      </c>
      <c r="AY921" s="15" t="s">
        <v>132</v>
      </c>
      <c r="BE921" s="207">
        <f>IF(N921="základní",J921,0)</f>
        <v>0</v>
      </c>
      <c r="BF921" s="207">
        <f>IF(N921="snížená",J921,0)</f>
        <v>0</v>
      </c>
      <c r="BG921" s="207">
        <f>IF(N921="zákl. přenesená",J921,0)</f>
        <v>0</v>
      </c>
      <c r="BH921" s="207">
        <f>IF(N921="sníž. přenesená",J921,0)</f>
        <v>0</v>
      </c>
      <c r="BI921" s="207">
        <f>IF(N921="nulová",J921,0)</f>
        <v>0</v>
      </c>
      <c r="BJ921" s="15" t="s">
        <v>139</v>
      </c>
      <c r="BK921" s="208">
        <f>ROUND(I921*H921,3)</f>
        <v>0</v>
      </c>
      <c r="BL921" s="15" t="s">
        <v>217</v>
      </c>
      <c r="BM921" s="15" t="s">
        <v>1272</v>
      </c>
    </row>
    <row r="922" s="11" customFormat="1">
      <c r="B922" s="209"/>
      <c r="C922" s="210"/>
      <c r="D922" s="211" t="s">
        <v>141</v>
      </c>
      <c r="E922" s="212" t="s">
        <v>1</v>
      </c>
      <c r="F922" s="213" t="s">
        <v>1273</v>
      </c>
      <c r="G922" s="210"/>
      <c r="H922" s="214">
        <v>28.800000000000001</v>
      </c>
      <c r="I922" s="215"/>
      <c r="J922" s="210"/>
      <c r="K922" s="210"/>
      <c r="L922" s="216"/>
      <c r="M922" s="217"/>
      <c r="N922" s="218"/>
      <c r="O922" s="218"/>
      <c r="P922" s="218"/>
      <c r="Q922" s="218"/>
      <c r="R922" s="218"/>
      <c r="S922" s="218"/>
      <c r="T922" s="219"/>
      <c r="AT922" s="220" t="s">
        <v>141</v>
      </c>
      <c r="AU922" s="220" t="s">
        <v>80</v>
      </c>
      <c r="AV922" s="11" t="s">
        <v>80</v>
      </c>
      <c r="AW922" s="11" t="s">
        <v>143</v>
      </c>
      <c r="AX922" s="11" t="s">
        <v>74</v>
      </c>
      <c r="AY922" s="220" t="s">
        <v>132</v>
      </c>
    </row>
    <row r="923" s="11" customFormat="1">
      <c r="B923" s="209"/>
      <c r="C923" s="210"/>
      <c r="D923" s="211" t="s">
        <v>141</v>
      </c>
      <c r="E923" s="212" t="s">
        <v>1</v>
      </c>
      <c r="F923" s="213" t="s">
        <v>1274</v>
      </c>
      <c r="G923" s="210"/>
      <c r="H923" s="214">
        <v>3.7384615384615398</v>
      </c>
      <c r="I923" s="215"/>
      <c r="J923" s="210"/>
      <c r="K923" s="210"/>
      <c r="L923" s="216"/>
      <c r="M923" s="217"/>
      <c r="N923" s="218"/>
      <c r="O923" s="218"/>
      <c r="P923" s="218"/>
      <c r="Q923" s="218"/>
      <c r="R923" s="218"/>
      <c r="S923" s="218"/>
      <c r="T923" s="219"/>
      <c r="AT923" s="220" t="s">
        <v>141</v>
      </c>
      <c r="AU923" s="220" t="s">
        <v>80</v>
      </c>
      <c r="AV923" s="11" t="s">
        <v>80</v>
      </c>
      <c r="AW923" s="11" t="s">
        <v>143</v>
      </c>
      <c r="AX923" s="11" t="s">
        <v>74</v>
      </c>
      <c r="AY923" s="220" t="s">
        <v>132</v>
      </c>
    </row>
    <row r="924" s="12" customFormat="1">
      <c r="B924" s="221"/>
      <c r="C924" s="222"/>
      <c r="D924" s="211" t="s">
        <v>141</v>
      </c>
      <c r="E924" s="223" t="s">
        <v>1</v>
      </c>
      <c r="F924" s="224" t="s">
        <v>146</v>
      </c>
      <c r="G924" s="222"/>
      <c r="H924" s="225">
        <v>32.538461538461497</v>
      </c>
      <c r="I924" s="226"/>
      <c r="J924" s="222"/>
      <c r="K924" s="222"/>
      <c r="L924" s="227"/>
      <c r="M924" s="228"/>
      <c r="N924" s="229"/>
      <c r="O924" s="229"/>
      <c r="P924" s="229"/>
      <c r="Q924" s="229"/>
      <c r="R924" s="229"/>
      <c r="S924" s="229"/>
      <c r="T924" s="230"/>
      <c r="AT924" s="231" t="s">
        <v>141</v>
      </c>
      <c r="AU924" s="231" t="s">
        <v>80</v>
      </c>
      <c r="AV924" s="12" t="s">
        <v>138</v>
      </c>
      <c r="AW924" s="12" t="s">
        <v>143</v>
      </c>
      <c r="AX924" s="12" t="s">
        <v>21</v>
      </c>
      <c r="AY924" s="231" t="s">
        <v>132</v>
      </c>
    </row>
    <row r="925" s="1" customFormat="1" ht="16.5" customHeight="1">
      <c r="B925" s="36"/>
      <c r="C925" s="242" t="s">
        <v>1275</v>
      </c>
      <c r="D925" s="242" t="s">
        <v>199</v>
      </c>
      <c r="E925" s="243" t="s">
        <v>1276</v>
      </c>
      <c r="F925" s="244" t="s">
        <v>1277</v>
      </c>
      <c r="G925" s="245" t="s">
        <v>157</v>
      </c>
      <c r="H925" s="246">
        <v>0.085999999999999993</v>
      </c>
      <c r="I925" s="247"/>
      <c r="J925" s="246">
        <f>ROUND(I925*H925,3)</f>
        <v>0</v>
      </c>
      <c r="K925" s="244" t="s">
        <v>1</v>
      </c>
      <c r="L925" s="248"/>
      <c r="M925" s="249" t="s">
        <v>1</v>
      </c>
      <c r="N925" s="250" t="s">
        <v>48</v>
      </c>
      <c r="O925" s="77"/>
      <c r="P925" s="205">
        <f>O925*H925</f>
        <v>0</v>
      </c>
      <c r="Q925" s="205">
        <v>0.55000000000000004</v>
      </c>
      <c r="R925" s="205">
        <f>Q925*H925</f>
        <v>0.047300000000000002</v>
      </c>
      <c r="S925" s="205">
        <v>0</v>
      </c>
      <c r="T925" s="206">
        <f>S925*H925</f>
        <v>0</v>
      </c>
      <c r="AR925" s="15" t="s">
        <v>325</v>
      </c>
      <c r="AT925" s="15" t="s">
        <v>199</v>
      </c>
      <c r="AU925" s="15" t="s">
        <v>80</v>
      </c>
      <c r="AY925" s="15" t="s">
        <v>132</v>
      </c>
      <c r="BE925" s="207">
        <f>IF(N925="základní",J925,0)</f>
        <v>0</v>
      </c>
      <c r="BF925" s="207">
        <f>IF(N925="snížená",J925,0)</f>
        <v>0</v>
      </c>
      <c r="BG925" s="207">
        <f>IF(N925="zákl. přenesená",J925,0)</f>
        <v>0</v>
      </c>
      <c r="BH925" s="207">
        <f>IF(N925="sníž. přenesená",J925,0)</f>
        <v>0</v>
      </c>
      <c r="BI925" s="207">
        <f>IF(N925="nulová",J925,0)</f>
        <v>0</v>
      </c>
      <c r="BJ925" s="15" t="s">
        <v>139</v>
      </c>
      <c r="BK925" s="208">
        <f>ROUND(I925*H925,3)</f>
        <v>0</v>
      </c>
      <c r="BL925" s="15" t="s">
        <v>217</v>
      </c>
      <c r="BM925" s="15" t="s">
        <v>1278</v>
      </c>
    </row>
    <row r="926" s="1" customFormat="1" ht="16.5" customHeight="1">
      <c r="B926" s="36"/>
      <c r="C926" s="197" t="s">
        <v>1279</v>
      </c>
      <c r="D926" s="197" t="s">
        <v>134</v>
      </c>
      <c r="E926" s="198" t="s">
        <v>1280</v>
      </c>
      <c r="F926" s="199" t="s">
        <v>1281</v>
      </c>
      <c r="G926" s="200" t="s">
        <v>248</v>
      </c>
      <c r="H926" s="201">
        <v>200.291</v>
      </c>
      <c r="I926" s="202"/>
      <c r="J926" s="201">
        <f>ROUND(I926*H926,3)</f>
        <v>0</v>
      </c>
      <c r="K926" s="199" t="s">
        <v>1</v>
      </c>
      <c r="L926" s="41"/>
      <c r="M926" s="203" t="s">
        <v>1</v>
      </c>
      <c r="N926" s="204" t="s">
        <v>48</v>
      </c>
      <c r="O926" s="77"/>
      <c r="P926" s="205">
        <f>O926*H926</f>
        <v>0</v>
      </c>
      <c r="Q926" s="205">
        <v>0</v>
      </c>
      <c r="R926" s="205">
        <f>Q926*H926</f>
        <v>0</v>
      </c>
      <c r="S926" s="205">
        <v>0.0030000000000000001</v>
      </c>
      <c r="T926" s="206">
        <f>S926*H926</f>
        <v>0.60087299999999999</v>
      </c>
      <c r="AR926" s="15" t="s">
        <v>217</v>
      </c>
      <c r="AT926" s="15" t="s">
        <v>134</v>
      </c>
      <c r="AU926" s="15" t="s">
        <v>80</v>
      </c>
      <c r="AY926" s="15" t="s">
        <v>132</v>
      </c>
      <c r="BE926" s="207">
        <f>IF(N926="základní",J926,0)</f>
        <v>0</v>
      </c>
      <c r="BF926" s="207">
        <f>IF(N926="snížená",J926,0)</f>
        <v>0</v>
      </c>
      <c r="BG926" s="207">
        <f>IF(N926="zákl. přenesená",J926,0)</f>
        <v>0</v>
      </c>
      <c r="BH926" s="207">
        <f>IF(N926="sníž. přenesená",J926,0)</f>
        <v>0</v>
      </c>
      <c r="BI926" s="207">
        <f>IF(N926="nulová",J926,0)</f>
        <v>0</v>
      </c>
      <c r="BJ926" s="15" t="s">
        <v>139</v>
      </c>
      <c r="BK926" s="208">
        <f>ROUND(I926*H926,3)</f>
        <v>0</v>
      </c>
      <c r="BL926" s="15" t="s">
        <v>217</v>
      </c>
      <c r="BM926" s="15" t="s">
        <v>1282</v>
      </c>
    </row>
    <row r="927" s="11" customFormat="1">
      <c r="B927" s="209"/>
      <c r="C927" s="210"/>
      <c r="D927" s="211" t="s">
        <v>141</v>
      </c>
      <c r="E927" s="212" t="s">
        <v>1</v>
      </c>
      <c r="F927" s="213" t="s">
        <v>1219</v>
      </c>
      <c r="G927" s="210"/>
      <c r="H927" s="214">
        <v>43.200000000000003</v>
      </c>
      <c r="I927" s="215"/>
      <c r="J927" s="210"/>
      <c r="K927" s="210"/>
      <c r="L927" s="216"/>
      <c r="M927" s="217"/>
      <c r="N927" s="218"/>
      <c r="O927" s="218"/>
      <c r="P927" s="218"/>
      <c r="Q927" s="218"/>
      <c r="R927" s="218"/>
      <c r="S927" s="218"/>
      <c r="T927" s="219"/>
      <c r="AT927" s="220" t="s">
        <v>141</v>
      </c>
      <c r="AU927" s="220" t="s">
        <v>80</v>
      </c>
      <c r="AV927" s="11" t="s">
        <v>80</v>
      </c>
      <c r="AW927" s="11" t="s">
        <v>143</v>
      </c>
      <c r="AX927" s="11" t="s">
        <v>74</v>
      </c>
      <c r="AY927" s="220" t="s">
        <v>132</v>
      </c>
    </row>
    <row r="928" s="11" customFormat="1">
      <c r="B928" s="209"/>
      <c r="C928" s="210"/>
      <c r="D928" s="211" t="s">
        <v>141</v>
      </c>
      <c r="E928" s="212" t="s">
        <v>1</v>
      </c>
      <c r="F928" s="213" t="s">
        <v>1220</v>
      </c>
      <c r="G928" s="210"/>
      <c r="H928" s="214">
        <v>25.413</v>
      </c>
      <c r="I928" s="215"/>
      <c r="J928" s="210"/>
      <c r="K928" s="210"/>
      <c r="L928" s="216"/>
      <c r="M928" s="217"/>
      <c r="N928" s="218"/>
      <c r="O928" s="218"/>
      <c r="P928" s="218"/>
      <c r="Q928" s="218"/>
      <c r="R928" s="218"/>
      <c r="S928" s="218"/>
      <c r="T928" s="219"/>
      <c r="AT928" s="220" t="s">
        <v>141</v>
      </c>
      <c r="AU928" s="220" t="s">
        <v>80</v>
      </c>
      <c r="AV928" s="11" t="s">
        <v>80</v>
      </c>
      <c r="AW928" s="11" t="s">
        <v>143</v>
      </c>
      <c r="AX928" s="11" t="s">
        <v>74</v>
      </c>
      <c r="AY928" s="220" t="s">
        <v>132</v>
      </c>
    </row>
    <row r="929" s="11" customFormat="1">
      <c r="B929" s="209"/>
      <c r="C929" s="210"/>
      <c r="D929" s="211" t="s">
        <v>141</v>
      </c>
      <c r="E929" s="212" t="s">
        <v>1</v>
      </c>
      <c r="F929" s="213" t="s">
        <v>1221</v>
      </c>
      <c r="G929" s="210"/>
      <c r="H929" s="214">
        <v>31.626000000000001</v>
      </c>
      <c r="I929" s="215"/>
      <c r="J929" s="210"/>
      <c r="K929" s="210"/>
      <c r="L929" s="216"/>
      <c r="M929" s="217"/>
      <c r="N929" s="218"/>
      <c r="O929" s="218"/>
      <c r="P929" s="218"/>
      <c r="Q929" s="218"/>
      <c r="R929" s="218"/>
      <c r="S929" s="218"/>
      <c r="T929" s="219"/>
      <c r="AT929" s="220" t="s">
        <v>141</v>
      </c>
      <c r="AU929" s="220" t="s">
        <v>80</v>
      </c>
      <c r="AV929" s="11" t="s">
        <v>80</v>
      </c>
      <c r="AW929" s="11" t="s">
        <v>143</v>
      </c>
      <c r="AX929" s="11" t="s">
        <v>74</v>
      </c>
      <c r="AY929" s="220" t="s">
        <v>132</v>
      </c>
    </row>
    <row r="930" s="11" customFormat="1">
      <c r="B930" s="209"/>
      <c r="C930" s="210"/>
      <c r="D930" s="211" t="s">
        <v>141</v>
      </c>
      <c r="E930" s="212" t="s">
        <v>1</v>
      </c>
      <c r="F930" s="213" t="s">
        <v>1222</v>
      </c>
      <c r="G930" s="210"/>
      <c r="H930" s="214">
        <v>31.626000000000001</v>
      </c>
      <c r="I930" s="215"/>
      <c r="J930" s="210"/>
      <c r="K930" s="210"/>
      <c r="L930" s="216"/>
      <c r="M930" s="217"/>
      <c r="N930" s="218"/>
      <c r="O930" s="218"/>
      <c r="P930" s="218"/>
      <c r="Q930" s="218"/>
      <c r="R930" s="218"/>
      <c r="S930" s="218"/>
      <c r="T930" s="219"/>
      <c r="AT930" s="220" t="s">
        <v>141</v>
      </c>
      <c r="AU930" s="220" t="s">
        <v>80</v>
      </c>
      <c r="AV930" s="11" t="s">
        <v>80</v>
      </c>
      <c r="AW930" s="11" t="s">
        <v>143</v>
      </c>
      <c r="AX930" s="11" t="s">
        <v>74</v>
      </c>
      <c r="AY930" s="220" t="s">
        <v>132</v>
      </c>
    </row>
    <row r="931" s="11" customFormat="1">
      <c r="B931" s="209"/>
      <c r="C931" s="210"/>
      <c r="D931" s="211" t="s">
        <v>141</v>
      </c>
      <c r="E931" s="212" t="s">
        <v>1</v>
      </c>
      <c r="F931" s="213" t="s">
        <v>1223</v>
      </c>
      <c r="G931" s="210"/>
      <c r="H931" s="214">
        <v>28.425999999999998</v>
      </c>
      <c r="I931" s="215"/>
      <c r="J931" s="210"/>
      <c r="K931" s="210"/>
      <c r="L931" s="216"/>
      <c r="M931" s="217"/>
      <c r="N931" s="218"/>
      <c r="O931" s="218"/>
      <c r="P931" s="218"/>
      <c r="Q931" s="218"/>
      <c r="R931" s="218"/>
      <c r="S931" s="218"/>
      <c r="T931" s="219"/>
      <c r="AT931" s="220" t="s">
        <v>141</v>
      </c>
      <c r="AU931" s="220" t="s">
        <v>80</v>
      </c>
      <c r="AV931" s="11" t="s">
        <v>80</v>
      </c>
      <c r="AW931" s="11" t="s">
        <v>143</v>
      </c>
      <c r="AX931" s="11" t="s">
        <v>74</v>
      </c>
      <c r="AY931" s="220" t="s">
        <v>132</v>
      </c>
    </row>
    <row r="932" s="11" customFormat="1">
      <c r="B932" s="209"/>
      <c r="C932" s="210"/>
      <c r="D932" s="211" t="s">
        <v>141</v>
      </c>
      <c r="E932" s="212" t="s">
        <v>1</v>
      </c>
      <c r="F932" s="213" t="s">
        <v>1283</v>
      </c>
      <c r="G932" s="210"/>
      <c r="H932" s="214">
        <v>40</v>
      </c>
      <c r="I932" s="215"/>
      <c r="J932" s="210"/>
      <c r="K932" s="210"/>
      <c r="L932" s="216"/>
      <c r="M932" s="217"/>
      <c r="N932" s="218"/>
      <c r="O932" s="218"/>
      <c r="P932" s="218"/>
      <c r="Q932" s="218"/>
      <c r="R932" s="218"/>
      <c r="S932" s="218"/>
      <c r="T932" s="219"/>
      <c r="AT932" s="220" t="s">
        <v>141</v>
      </c>
      <c r="AU932" s="220" t="s">
        <v>80</v>
      </c>
      <c r="AV932" s="11" t="s">
        <v>80</v>
      </c>
      <c r="AW932" s="11" t="s">
        <v>143</v>
      </c>
      <c r="AX932" s="11" t="s">
        <v>74</v>
      </c>
      <c r="AY932" s="220" t="s">
        <v>132</v>
      </c>
    </row>
    <row r="933" s="12" customFormat="1">
      <c r="B933" s="221"/>
      <c r="C933" s="222"/>
      <c r="D933" s="211" t="s">
        <v>141</v>
      </c>
      <c r="E933" s="223" t="s">
        <v>1</v>
      </c>
      <c r="F933" s="224" t="s">
        <v>146</v>
      </c>
      <c r="G933" s="222"/>
      <c r="H933" s="225">
        <v>200.291</v>
      </c>
      <c r="I933" s="226"/>
      <c r="J933" s="222"/>
      <c r="K933" s="222"/>
      <c r="L933" s="227"/>
      <c r="M933" s="228"/>
      <c r="N933" s="229"/>
      <c r="O933" s="229"/>
      <c r="P933" s="229"/>
      <c r="Q933" s="229"/>
      <c r="R933" s="229"/>
      <c r="S933" s="229"/>
      <c r="T933" s="230"/>
      <c r="AT933" s="231" t="s">
        <v>141</v>
      </c>
      <c r="AU933" s="231" t="s">
        <v>80</v>
      </c>
      <c r="AV933" s="12" t="s">
        <v>138</v>
      </c>
      <c r="AW933" s="12" t="s">
        <v>143</v>
      </c>
      <c r="AX933" s="12" t="s">
        <v>21</v>
      </c>
      <c r="AY933" s="231" t="s">
        <v>132</v>
      </c>
    </row>
    <row r="934" s="1" customFormat="1" ht="16.5" customHeight="1">
      <c r="B934" s="36"/>
      <c r="C934" s="197" t="s">
        <v>1284</v>
      </c>
      <c r="D934" s="197" t="s">
        <v>134</v>
      </c>
      <c r="E934" s="198" t="s">
        <v>1285</v>
      </c>
      <c r="F934" s="199" t="s">
        <v>1286</v>
      </c>
      <c r="G934" s="200" t="s">
        <v>137</v>
      </c>
      <c r="H934" s="201">
        <v>184</v>
      </c>
      <c r="I934" s="202"/>
      <c r="J934" s="201">
        <f>ROUND(I934*H934,3)</f>
        <v>0</v>
      </c>
      <c r="K934" s="199" t="s">
        <v>1</v>
      </c>
      <c r="L934" s="41"/>
      <c r="M934" s="203" t="s">
        <v>1</v>
      </c>
      <c r="N934" s="204" t="s">
        <v>48</v>
      </c>
      <c r="O934" s="77"/>
      <c r="P934" s="205">
        <f>O934*H934</f>
        <v>0</v>
      </c>
      <c r="Q934" s="205">
        <v>0</v>
      </c>
      <c r="R934" s="205">
        <f>Q934*H934</f>
        <v>0</v>
      </c>
      <c r="S934" s="205">
        <v>0</v>
      </c>
      <c r="T934" s="206">
        <f>S934*H934</f>
        <v>0</v>
      </c>
      <c r="AR934" s="15" t="s">
        <v>217</v>
      </c>
      <c r="AT934" s="15" t="s">
        <v>134</v>
      </c>
      <c r="AU934" s="15" t="s">
        <v>80</v>
      </c>
      <c r="AY934" s="15" t="s">
        <v>132</v>
      </c>
      <c r="BE934" s="207">
        <f>IF(N934="základní",J934,0)</f>
        <v>0</v>
      </c>
      <c r="BF934" s="207">
        <f>IF(N934="snížená",J934,0)</f>
        <v>0</v>
      </c>
      <c r="BG934" s="207">
        <f>IF(N934="zákl. přenesená",J934,0)</f>
        <v>0</v>
      </c>
      <c r="BH934" s="207">
        <f>IF(N934="sníž. přenesená",J934,0)</f>
        <v>0</v>
      </c>
      <c r="BI934" s="207">
        <f>IF(N934="nulová",J934,0)</f>
        <v>0</v>
      </c>
      <c r="BJ934" s="15" t="s">
        <v>139</v>
      </c>
      <c r="BK934" s="208">
        <f>ROUND(I934*H934,3)</f>
        <v>0</v>
      </c>
      <c r="BL934" s="15" t="s">
        <v>217</v>
      </c>
      <c r="BM934" s="15" t="s">
        <v>1287</v>
      </c>
    </row>
    <row r="935" s="11" customFormat="1">
      <c r="B935" s="209"/>
      <c r="C935" s="210"/>
      <c r="D935" s="211" t="s">
        <v>141</v>
      </c>
      <c r="E935" s="212" t="s">
        <v>1</v>
      </c>
      <c r="F935" s="213" t="s">
        <v>1288</v>
      </c>
      <c r="G935" s="210"/>
      <c r="H935" s="214">
        <v>184</v>
      </c>
      <c r="I935" s="215"/>
      <c r="J935" s="210"/>
      <c r="K935" s="210"/>
      <c r="L935" s="216"/>
      <c r="M935" s="217"/>
      <c r="N935" s="218"/>
      <c r="O935" s="218"/>
      <c r="P935" s="218"/>
      <c r="Q935" s="218"/>
      <c r="R935" s="218"/>
      <c r="S935" s="218"/>
      <c r="T935" s="219"/>
      <c r="AT935" s="220" t="s">
        <v>141</v>
      </c>
      <c r="AU935" s="220" t="s">
        <v>80</v>
      </c>
      <c r="AV935" s="11" t="s">
        <v>80</v>
      </c>
      <c r="AW935" s="11" t="s">
        <v>143</v>
      </c>
      <c r="AX935" s="11" t="s">
        <v>74</v>
      </c>
      <c r="AY935" s="220" t="s">
        <v>132</v>
      </c>
    </row>
    <row r="936" s="12" customFormat="1">
      <c r="B936" s="221"/>
      <c r="C936" s="222"/>
      <c r="D936" s="211" t="s">
        <v>141</v>
      </c>
      <c r="E936" s="223" t="s">
        <v>1</v>
      </c>
      <c r="F936" s="224" t="s">
        <v>146</v>
      </c>
      <c r="G936" s="222"/>
      <c r="H936" s="225">
        <v>184</v>
      </c>
      <c r="I936" s="226"/>
      <c r="J936" s="222"/>
      <c r="K936" s="222"/>
      <c r="L936" s="227"/>
      <c r="M936" s="228"/>
      <c r="N936" s="229"/>
      <c r="O936" s="229"/>
      <c r="P936" s="229"/>
      <c r="Q936" s="229"/>
      <c r="R936" s="229"/>
      <c r="S936" s="229"/>
      <c r="T936" s="230"/>
      <c r="AT936" s="231" t="s">
        <v>141</v>
      </c>
      <c r="AU936" s="231" t="s">
        <v>80</v>
      </c>
      <c r="AV936" s="12" t="s">
        <v>138</v>
      </c>
      <c r="AW936" s="12" t="s">
        <v>143</v>
      </c>
      <c r="AX936" s="12" t="s">
        <v>21</v>
      </c>
      <c r="AY936" s="231" t="s">
        <v>132</v>
      </c>
    </row>
    <row r="937" s="1" customFormat="1" ht="16.5" customHeight="1">
      <c r="B937" s="36"/>
      <c r="C937" s="197" t="s">
        <v>1289</v>
      </c>
      <c r="D937" s="197" t="s">
        <v>134</v>
      </c>
      <c r="E937" s="198" t="s">
        <v>1290</v>
      </c>
      <c r="F937" s="199" t="s">
        <v>1291</v>
      </c>
      <c r="G937" s="200" t="s">
        <v>137</v>
      </c>
      <c r="H937" s="201">
        <v>184</v>
      </c>
      <c r="I937" s="202"/>
      <c r="J937" s="201">
        <f>ROUND(I937*H937,3)</f>
        <v>0</v>
      </c>
      <c r="K937" s="199" t="s">
        <v>1</v>
      </c>
      <c r="L937" s="41"/>
      <c r="M937" s="203" t="s">
        <v>1</v>
      </c>
      <c r="N937" s="204" t="s">
        <v>48</v>
      </c>
      <c r="O937" s="77"/>
      <c r="P937" s="205">
        <f>O937*H937</f>
        <v>0</v>
      </c>
      <c r="Q937" s="205">
        <v>0</v>
      </c>
      <c r="R937" s="205">
        <f>Q937*H937</f>
        <v>0</v>
      </c>
      <c r="S937" s="205">
        <v>0</v>
      </c>
      <c r="T937" s="206">
        <f>S937*H937</f>
        <v>0</v>
      </c>
      <c r="AR937" s="15" t="s">
        <v>217</v>
      </c>
      <c r="AT937" s="15" t="s">
        <v>134</v>
      </c>
      <c r="AU937" s="15" t="s">
        <v>80</v>
      </c>
      <c r="AY937" s="15" t="s">
        <v>132</v>
      </c>
      <c r="BE937" s="207">
        <f>IF(N937="základní",J937,0)</f>
        <v>0</v>
      </c>
      <c r="BF937" s="207">
        <f>IF(N937="snížená",J937,0)</f>
        <v>0</v>
      </c>
      <c r="BG937" s="207">
        <f>IF(N937="zákl. přenesená",J937,0)</f>
        <v>0</v>
      </c>
      <c r="BH937" s="207">
        <f>IF(N937="sníž. přenesená",J937,0)</f>
        <v>0</v>
      </c>
      <c r="BI937" s="207">
        <f>IF(N937="nulová",J937,0)</f>
        <v>0</v>
      </c>
      <c r="BJ937" s="15" t="s">
        <v>139</v>
      </c>
      <c r="BK937" s="208">
        <f>ROUND(I937*H937,3)</f>
        <v>0</v>
      </c>
      <c r="BL937" s="15" t="s">
        <v>217</v>
      </c>
      <c r="BM937" s="15" t="s">
        <v>1292</v>
      </c>
    </row>
    <row r="938" s="11" customFormat="1">
      <c r="B938" s="209"/>
      <c r="C938" s="210"/>
      <c r="D938" s="211" t="s">
        <v>141</v>
      </c>
      <c r="E938" s="212" t="s">
        <v>1</v>
      </c>
      <c r="F938" s="213" t="s">
        <v>1293</v>
      </c>
      <c r="G938" s="210"/>
      <c r="H938" s="214">
        <v>184</v>
      </c>
      <c r="I938" s="215"/>
      <c r="J938" s="210"/>
      <c r="K938" s="210"/>
      <c r="L938" s="216"/>
      <c r="M938" s="217"/>
      <c r="N938" s="218"/>
      <c r="O938" s="218"/>
      <c r="P938" s="218"/>
      <c r="Q938" s="218"/>
      <c r="R938" s="218"/>
      <c r="S938" s="218"/>
      <c r="T938" s="219"/>
      <c r="AT938" s="220" t="s">
        <v>141</v>
      </c>
      <c r="AU938" s="220" t="s">
        <v>80</v>
      </c>
      <c r="AV938" s="11" t="s">
        <v>80</v>
      </c>
      <c r="AW938" s="11" t="s">
        <v>143</v>
      </c>
      <c r="AX938" s="11" t="s">
        <v>74</v>
      </c>
      <c r="AY938" s="220" t="s">
        <v>132</v>
      </c>
    </row>
    <row r="939" s="12" customFormat="1">
      <c r="B939" s="221"/>
      <c r="C939" s="222"/>
      <c r="D939" s="211" t="s">
        <v>141</v>
      </c>
      <c r="E939" s="223" t="s">
        <v>1</v>
      </c>
      <c r="F939" s="224" t="s">
        <v>146</v>
      </c>
      <c r="G939" s="222"/>
      <c r="H939" s="225">
        <v>184</v>
      </c>
      <c r="I939" s="226"/>
      <c r="J939" s="222"/>
      <c r="K939" s="222"/>
      <c r="L939" s="227"/>
      <c r="M939" s="228"/>
      <c r="N939" s="229"/>
      <c r="O939" s="229"/>
      <c r="P939" s="229"/>
      <c r="Q939" s="229"/>
      <c r="R939" s="229"/>
      <c r="S939" s="229"/>
      <c r="T939" s="230"/>
      <c r="AT939" s="231" t="s">
        <v>141</v>
      </c>
      <c r="AU939" s="231" t="s">
        <v>80</v>
      </c>
      <c r="AV939" s="12" t="s">
        <v>138</v>
      </c>
      <c r="AW939" s="12" t="s">
        <v>143</v>
      </c>
      <c r="AX939" s="12" t="s">
        <v>21</v>
      </c>
      <c r="AY939" s="231" t="s">
        <v>132</v>
      </c>
    </row>
    <row r="940" s="1" customFormat="1" ht="16.5" customHeight="1">
      <c r="B940" s="36"/>
      <c r="C940" s="197" t="s">
        <v>1294</v>
      </c>
      <c r="D940" s="197" t="s">
        <v>134</v>
      </c>
      <c r="E940" s="198" t="s">
        <v>1295</v>
      </c>
      <c r="F940" s="199" t="s">
        <v>1296</v>
      </c>
      <c r="G940" s="200" t="s">
        <v>248</v>
      </c>
      <c r="H940" s="201">
        <v>195</v>
      </c>
      <c r="I940" s="202"/>
      <c r="J940" s="201">
        <f>ROUND(I940*H940,3)</f>
        <v>0</v>
      </c>
      <c r="K940" s="199" t="s">
        <v>1</v>
      </c>
      <c r="L940" s="41"/>
      <c r="M940" s="203" t="s">
        <v>1</v>
      </c>
      <c r="N940" s="204" t="s">
        <v>48</v>
      </c>
      <c r="O940" s="77"/>
      <c r="P940" s="205">
        <f>O940*H940</f>
        <v>0</v>
      </c>
      <c r="Q940" s="205">
        <v>0</v>
      </c>
      <c r="R940" s="205">
        <f>Q940*H940</f>
        <v>0</v>
      </c>
      <c r="S940" s="205">
        <v>0.012500000000000001</v>
      </c>
      <c r="T940" s="206">
        <f>S940*H940</f>
        <v>2.4375</v>
      </c>
      <c r="AR940" s="15" t="s">
        <v>217</v>
      </c>
      <c r="AT940" s="15" t="s">
        <v>134</v>
      </c>
      <c r="AU940" s="15" t="s">
        <v>80</v>
      </c>
      <c r="AY940" s="15" t="s">
        <v>132</v>
      </c>
      <c r="BE940" s="207">
        <f>IF(N940="základní",J940,0)</f>
        <v>0</v>
      </c>
      <c r="BF940" s="207">
        <f>IF(N940="snížená",J940,0)</f>
        <v>0</v>
      </c>
      <c r="BG940" s="207">
        <f>IF(N940="zákl. přenesená",J940,0)</f>
        <v>0</v>
      </c>
      <c r="BH940" s="207">
        <f>IF(N940="sníž. přenesená",J940,0)</f>
        <v>0</v>
      </c>
      <c r="BI940" s="207">
        <f>IF(N940="nulová",J940,0)</f>
        <v>0</v>
      </c>
      <c r="BJ940" s="15" t="s">
        <v>139</v>
      </c>
      <c r="BK940" s="208">
        <f>ROUND(I940*H940,3)</f>
        <v>0</v>
      </c>
      <c r="BL940" s="15" t="s">
        <v>217</v>
      </c>
      <c r="BM940" s="15" t="s">
        <v>1297</v>
      </c>
    </row>
    <row r="941" s="11" customFormat="1">
      <c r="B941" s="209"/>
      <c r="C941" s="210"/>
      <c r="D941" s="211" t="s">
        <v>141</v>
      </c>
      <c r="E941" s="212" t="s">
        <v>1</v>
      </c>
      <c r="F941" s="213" t="s">
        <v>1298</v>
      </c>
      <c r="G941" s="210"/>
      <c r="H941" s="214">
        <v>54</v>
      </c>
      <c r="I941" s="215"/>
      <c r="J941" s="210"/>
      <c r="K941" s="210"/>
      <c r="L941" s="216"/>
      <c r="M941" s="217"/>
      <c r="N941" s="218"/>
      <c r="O941" s="218"/>
      <c r="P941" s="218"/>
      <c r="Q941" s="218"/>
      <c r="R941" s="218"/>
      <c r="S941" s="218"/>
      <c r="T941" s="219"/>
      <c r="AT941" s="220" t="s">
        <v>141</v>
      </c>
      <c r="AU941" s="220" t="s">
        <v>80</v>
      </c>
      <c r="AV941" s="11" t="s">
        <v>80</v>
      </c>
      <c r="AW941" s="11" t="s">
        <v>143</v>
      </c>
      <c r="AX941" s="11" t="s">
        <v>74</v>
      </c>
      <c r="AY941" s="220" t="s">
        <v>132</v>
      </c>
    </row>
    <row r="942" s="11" customFormat="1">
      <c r="B942" s="209"/>
      <c r="C942" s="210"/>
      <c r="D942" s="211" t="s">
        <v>141</v>
      </c>
      <c r="E942" s="212" t="s">
        <v>1</v>
      </c>
      <c r="F942" s="213" t="s">
        <v>1299</v>
      </c>
      <c r="G942" s="210"/>
      <c r="H942" s="214">
        <v>7</v>
      </c>
      <c r="I942" s="215"/>
      <c r="J942" s="210"/>
      <c r="K942" s="210"/>
      <c r="L942" s="216"/>
      <c r="M942" s="217"/>
      <c r="N942" s="218"/>
      <c r="O942" s="218"/>
      <c r="P942" s="218"/>
      <c r="Q942" s="218"/>
      <c r="R942" s="218"/>
      <c r="S942" s="218"/>
      <c r="T942" s="219"/>
      <c r="AT942" s="220" t="s">
        <v>141</v>
      </c>
      <c r="AU942" s="220" t="s">
        <v>80</v>
      </c>
      <c r="AV942" s="11" t="s">
        <v>80</v>
      </c>
      <c r="AW942" s="11" t="s">
        <v>143</v>
      </c>
      <c r="AX942" s="11" t="s">
        <v>74</v>
      </c>
      <c r="AY942" s="220" t="s">
        <v>132</v>
      </c>
    </row>
    <row r="943" s="11" customFormat="1">
      <c r="B943" s="209"/>
      <c r="C943" s="210"/>
      <c r="D943" s="211" t="s">
        <v>141</v>
      </c>
      <c r="E943" s="212" t="s">
        <v>1</v>
      </c>
      <c r="F943" s="213" t="s">
        <v>1300</v>
      </c>
      <c r="G943" s="210"/>
      <c r="H943" s="214">
        <v>6</v>
      </c>
      <c r="I943" s="215"/>
      <c r="J943" s="210"/>
      <c r="K943" s="210"/>
      <c r="L943" s="216"/>
      <c r="M943" s="217"/>
      <c r="N943" s="218"/>
      <c r="O943" s="218"/>
      <c r="P943" s="218"/>
      <c r="Q943" s="218"/>
      <c r="R943" s="218"/>
      <c r="S943" s="218"/>
      <c r="T943" s="219"/>
      <c r="AT943" s="220" t="s">
        <v>141</v>
      </c>
      <c r="AU943" s="220" t="s">
        <v>80</v>
      </c>
      <c r="AV943" s="11" t="s">
        <v>80</v>
      </c>
      <c r="AW943" s="11" t="s">
        <v>143</v>
      </c>
      <c r="AX943" s="11" t="s">
        <v>74</v>
      </c>
      <c r="AY943" s="220" t="s">
        <v>132</v>
      </c>
    </row>
    <row r="944" s="11" customFormat="1">
      <c r="B944" s="209"/>
      <c r="C944" s="210"/>
      <c r="D944" s="211" t="s">
        <v>141</v>
      </c>
      <c r="E944" s="212" t="s">
        <v>1</v>
      </c>
      <c r="F944" s="213" t="s">
        <v>1301</v>
      </c>
      <c r="G944" s="210"/>
      <c r="H944" s="214">
        <v>64</v>
      </c>
      <c r="I944" s="215"/>
      <c r="J944" s="210"/>
      <c r="K944" s="210"/>
      <c r="L944" s="216"/>
      <c r="M944" s="217"/>
      <c r="N944" s="218"/>
      <c r="O944" s="218"/>
      <c r="P944" s="218"/>
      <c r="Q944" s="218"/>
      <c r="R944" s="218"/>
      <c r="S944" s="218"/>
      <c r="T944" s="219"/>
      <c r="AT944" s="220" t="s">
        <v>141</v>
      </c>
      <c r="AU944" s="220" t="s">
        <v>80</v>
      </c>
      <c r="AV944" s="11" t="s">
        <v>80</v>
      </c>
      <c r="AW944" s="11" t="s">
        <v>143</v>
      </c>
      <c r="AX944" s="11" t="s">
        <v>74</v>
      </c>
      <c r="AY944" s="220" t="s">
        <v>132</v>
      </c>
    </row>
    <row r="945" s="11" customFormat="1">
      <c r="B945" s="209"/>
      <c r="C945" s="210"/>
      <c r="D945" s="211" t="s">
        <v>141</v>
      </c>
      <c r="E945" s="212" t="s">
        <v>1</v>
      </c>
      <c r="F945" s="213" t="s">
        <v>1302</v>
      </c>
      <c r="G945" s="210"/>
      <c r="H945" s="214">
        <v>64</v>
      </c>
      <c r="I945" s="215"/>
      <c r="J945" s="210"/>
      <c r="K945" s="210"/>
      <c r="L945" s="216"/>
      <c r="M945" s="217"/>
      <c r="N945" s="218"/>
      <c r="O945" s="218"/>
      <c r="P945" s="218"/>
      <c r="Q945" s="218"/>
      <c r="R945" s="218"/>
      <c r="S945" s="218"/>
      <c r="T945" s="219"/>
      <c r="AT945" s="220" t="s">
        <v>141</v>
      </c>
      <c r="AU945" s="220" t="s">
        <v>80</v>
      </c>
      <c r="AV945" s="11" t="s">
        <v>80</v>
      </c>
      <c r="AW945" s="11" t="s">
        <v>143</v>
      </c>
      <c r="AX945" s="11" t="s">
        <v>74</v>
      </c>
      <c r="AY945" s="220" t="s">
        <v>132</v>
      </c>
    </row>
    <row r="946" s="12" customFormat="1">
      <c r="B946" s="221"/>
      <c r="C946" s="222"/>
      <c r="D946" s="211" t="s">
        <v>141</v>
      </c>
      <c r="E946" s="223" t="s">
        <v>1</v>
      </c>
      <c r="F946" s="224" t="s">
        <v>146</v>
      </c>
      <c r="G946" s="222"/>
      <c r="H946" s="225">
        <v>195</v>
      </c>
      <c r="I946" s="226"/>
      <c r="J946" s="222"/>
      <c r="K946" s="222"/>
      <c r="L946" s="227"/>
      <c r="M946" s="228"/>
      <c r="N946" s="229"/>
      <c r="O946" s="229"/>
      <c r="P946" s="229"/>
      <c r="Q946" s="229"/>
      <c r="R946" s="229"/>
      <c r="S946" s="229"/>
      <c r="T946" s="230"/>
      <c r="AT946" s="231" t="s">
        <v>141</v>
      </c>
      <c r="AU946" s="231" t="s">
        <v>80</v>
      </c>
      <c r="AV946" s="12" t="s">
        <v>138</v>
      </c>
      <c r="AW946" s="12" t="s">
        <v>143</v>
      </c>
      <c r="AX946" s="12" t="s">
        <v>21</v>
      </c>
      <c r="AY946" s="231" t="s">
        <v>132</v>
      </c>
    </row>
    <row r="947" s="1" customFormat="1" ht="16.5" customHeight="1">
      <c r="B947" s="36"/>
      <c r="C947" s="197" t="s">
        <v>1303</v>
      </c>
      <c r="D947" s="197" t="s">
        <v>134</v>
      </c>
      <c r="E947" s="198" t="s">
        <v>1304</v>
      </c>
      <c r="F947" s="199" t="s">
        <v>1305</v>
      </c>
      <c r="G947" s="200" t="s">
        <v>248</v>
      </c>
      <c r="H947" s="201">
        <v>18</v>
      </c>
      <c r="I947" s="202"/>
      <c r="J947" s="201">
        <f>ROUND(I947*H947,3)</f>
        <v>0</v>
      </c>
      <c r="K947" s="199" t="s">
        <v>1</v>
      </c>
      <c r="L947" s="41"/>
      <c r="M947" s="203" t="s">
        <v>1</v>
      </c>
      <c r="N947" s="204" t="s">
        <v>48</v>
      </c>
      <c r="O947" s="77"/>
      <c r="P947" s="205">
        <f>O947*H947</f>
        <v>0</v>
      </c>
      <c r="Q947" s="205">
        <v>0</v>
      </c>
      <c r="R947" s="205">
        <f>Q947*H947</f>
        <v>0</v>
      </c>
      <c r="S947" s="205">
        <v>0.017000000000000001</v>
      </c>
      <c r="T947" s="206">
        <f>S947*H947</f>
        <v>0.30600000000000005</v>
      </c>
      <c r="AR947" s="15" t="s">
        <v>217</v>
      </c>
      <c r="AT947" s="15" t="s">
        <v>134</v>
      </c>
      <c r="AU947" s="15" t="s">
        <v>80</v>
      </c>
      <c r="AY947" s="15" t="s">
        <v>132</v>
      </c>
      <c r="BE947" s="207">
        <f>IF(N947="základní",J947,0)</f>
        <v>0</v>
      </c>
      <c r="BF947" s="207">
        <f>IF(N947="snížená",J947,0)</f>
        <v>0</v>
      </c>
      <c r="BG947" s="207">
        <f>IF(N947="zákl. přenesená",J947,0)</f>
        <v>0</v>
      </c>
      <c r="BH947" s="207">
        <f>IF(N947="sníž. přenesená",J947,0)</f>
        <v>0</v>
      </c>
      <c r="BI947" s="207">
        <f>IF(N947="nulová",J947,0)</f>
        <v>0</v>
      </c>
      <c r="BJ947" s="15" t="s">
        <v>139</v>
      </c>
      <c r="BK947" s="208">
        <f>ROUND(I947*H947,3)</f>
        <v>0</v>
      </c>
      <c r="BL947" s="15" t="s">
        <v>217</v>
      </c>
      <c r="BM947" s="15" t="s">
        <v>1306</v>
      </c>
    </row>
    <row r="948" s="11" customFormat="1">
      <c r="B948" s="209"/>
      <c r="C948" s="210"/>
      <c r="D948" s="211" t="s">
        <v>141</v>
      </c>
      <c r="E948" s="212" t="s">
        <v>1</v>
      </c>
      <c r="F948" s="213" t="s">
        <v>1307</v>
      </c>
      <c r="G948" s="210"/>
      <c r="H948" s="214">
        <v>18</v>
      </c>
      <c r="I948" s="215"/>
      <c r="J948" s="210"/>
      <c r="K948" s="210"/>
      <c r="L948" s="216"/>
      <c r="M948" s="217"/>
      <c r="N948" s="218"/>
      <c r="O948" s="218"/>
      <c r="P948" s="218"/>
      <c r="Q948" s="218"/>
      <c r="R948" s="218"/>
      <c r="S948" s="218"/>
      <c r="T948" s="219"/>
      <c r="AT948" s="220" t="s">
        <v>141</v>
      </c>
      <c r="AU948" s="220" t="s">
        <v>80</v>
      </c>
      <c r="AV948" s="11" t="s">
        <v>80</v>
      </c>
      <c r="AW948" s="11" t="s">
        <v>143</v>
      </c>
      <c r="AX948" s="11" t="s">
        <v>74</v>
      </c>
      <c r="AY948" s="220" t="s">
        <v>132</v>
      </c>
    </row>
    <row r="949" s="12" customFormat="1">
      <c r="B949" s="221"/>
      <c r="C949" s="222"/>
      <c r="D949" s="211" t="s">
        <v>141</v>
      </c>
      <c r="E949" s="223" t="s">
        <v>1</v>
      </c>
      <c r="F949" s="224" t="s">
        <v>146</v>
      </c>
      <c r="G949" s="222"/>
      <c r="H949" s="225">
        <v>18</v>
      </c>
      <c r="I949" s="226"/>
      <c r="J949" s="222"/>
      <c r="K949" s="222"/>
      <c r="L949" s="227"/>
      <c r="M949" s="228"/>
      <c r="N949" s="229"/>
      <c r="O949" s="229"/>
      <c r="P949" s="229"/>
      <c r="Q949" s="229"/>
      <c r="R949" s="229"/>
      <c r="S949" s="229"/>
      <c r="T949" s="230"/>
      <c r="AT949" s="231" t="s">
        <v>141</v>
      </c>
      <c r="AU949" s="231" t="s">
        <v>80</v>
      </c>
      <c r="AV949" s="12" t="s">
        <v>138</v>
      </c>
      <c r="AW949" s="12" t="s">
        <v>143</v>
      </c>
      <c r="AX949" s="12" t="s">
        <v>21</v>
      </c>
      <c r="AY949" s="231" t="s">
        <v>132</v>
      </c>
    </row>
    <row r="950" s="1" customFormat="1" ht="16.5" customHeight="1">
      <c r="B950" s="36"/>
      <c r="C950" s="197" t="s">
        <v>1308</v>
      </c>
      <c r="D950" s="197" t="s">
        <v>134</v>
      </c>
      <c r="E950" s="198" t="s">
        <v>1309</v>
      </c>
      <c r="F950" s="199" t="s">
        <v>1310</v>
      </c>
      <c r="G950" s="200" t="s">
        <v>248</v>
      </c>
      <c r="H950" s="201">
        <v>138</v>
      </c>
      <c r="I950" s="202"/>
      <c r="J950" s="201">
        <f>ROUND(I950*H950,3)</f>
        <v>0</v>
      </c>
      <c r="K950" s="199" t="s">
        <v>1</v>
      </c>
      <c r="L950" s="41"/>
      <c r="M950" s="203" t="s">
        <v>1</v>
      </c>
      <c r="N950" s="204" t="s">
        <v>48</v>
      </c>
      <c r="O950" s="77"/>
      <c r="P950" s="205">
        <f>O950*H950</f>
        <v>0</v>
      </c>
      <c r="Q950" s="205">
        <v>0</v>
      </c>
      <c r="R950" s="205">
        <f>Q950*H950</f>
        <v>0</v>
      </c>
      <c r="S950" s="205">
        <v>0.017000000000000001</v>
      </c>
      <c r="T950" s="206">
        <f>S950*H950</f>
        <v>2.3460000000000001</v>
      </c>
      <c r="AR950" s="15" t="s">
        <v>217</v>
      </c>
      <c r="AT950" s="15" t="s">
        <v>134</v>
      </c>
      <c r="AU950" s="15" t="s">
        <v>80</v>
      </c>
      <c r="AY950" s="15" t="s">
        <v>132</v>
      </c>
      <c r="BE950" s="207">
        <f>IF(N950="základní",J950,0)</f>
        <v>0</v>
      </c>
      <c r="BF950" s="207">
        <f>IF(N950="snížená",J950,0)</f>
        <v>0</v>
      </c>
      <c r="BG950" s="207">
        <f>IF(N950="zákl. přenesená",J950,0)</f>
        <v>0</v>
      </c>
      <c r="BH950" s="207">
        <f>IF(N950="sníž. přenesená",J950,0)</f>
        <v>0</v>
      </c>
      <c r="BI950" s="207">
        <f>IF(N950="nulová",J950,0)</f>
        <v>0</v>
      </c>
      <c r="BJ950" s="15" t="s">
        <v>139</v>
      </c>
      <c r="BK950" s="208">
        <f>ROUND(I950*H950,3)</f>
        <v>0</v>
      </c>
      <c r="BL950" s="15" t="s">
        <v>217</v>
      </c>
      <c r="BM950" s="15" t="s">
        <v>1311</v>
      </c>
    </row>
    <row r="951" s="11" customFormat="1">
      <c r="B951" s="209"/>
      <c r="C951" s="210"/>
      <c r="D951" s="211" t="s">
        <v>141</v>
      </c>
      <c r="E951" s="212" t="s">
        <v>1</v>
      </c>
      <c r="F951" s="213" t="s">
        <v>1312</v>
      </c>
      <c r="G951" s="210"/>
      <c r="H951" s="214">
        <v>69</v>
      </c>
      <c r="I951" s="215"/>
      <c r="J951" s="210"/>
      <c r="K951" s="210"/>
      <c r="L951" s="216"/>
      <c r="M951" s="217"/>
      <c r="N951" s="218"/>
      <c r="O951" s="218"/>
      <c r="P951" s="218"/>
      <c r="Q951" s="218"/>
      <c r="R951" s="218"/>
      <c r="S951" s="218"/>
      <c r="T951" s="219"/>
      <c r="AT951" s="220" t="s">
        <v>141</v>
      </c>
      <c r="AU951" s="220" t="s">
        <v>80</v>
      </c>
      <c r="AV951" s="11" t="s">
        <v>80</v>
      </c>
      <c r="AW951" s="11" t="s">
        <v>143</v>
      </c>
      <c r="AX951" s="11" t="s">
        <v>74</v>
      </c>
      <c r="AY951" s="220" t="s">
        <v>132</v>
      </c>
    </row>
    <row r="952" s="11" customFormat="1">
      <c r="B952" s="209"/>
      <c r="C952" s="210"/>
      <c r="D952" s="211" t="s">
        <v>141</v>
      </c>
      <c r="E952" s="212" t="s">
        <v>1</v>
      </c>
      <c r="F952" s="213" t="s">
        <v>1313</v>
      </c>
      <c r="G952" s="210"/>
      <c r="H952" s="214">
        <v>69</v>
      </c>
      <c r="I952" s="215"/>
      <c r="J952" s="210"/>
      <c r="K952" s="210"/>
      <c r="L952" s="216"/>
      <c r="M952" s="217"/>
      <c r="N952" s="218"/>
      <c r="O952" s="218"/>
      <c r="P952" s="218"/>
      <c r="Q952" s="218"/>
      <c r="R952" s="218"/>
      <c r="S952" s="218"/>
      <c r="T952" s="219"/>
      <c r="AT952" s="220" t="s">
        <v>141</v>
      </c>
      <c r="AU952" s="220" t="s">
        <v>80</v>
      </c>
      <c r="AV952" s="11" t="s">
        <v>80</v>
      </c>
      <c r="AW952" s="11" t="s">
        <v>143</v>
      </c>
      <c r="AX952" s="11" t="s">
        <v>74</v>
      </c>
      <c r="AY952" s="220" t="s">
        <v>132</v>
      </c>
    </row>
    <row r="953" s="12" customFormat="1">
      <c r="B953" s="221"/>
      <c r="C953" s="222"/>
      <c r="D953" s="211" t="s">
        <v>141</v>
      </c>
      <c r="E953" s="223" t="s">
        <v>1</v>
      </c>
      <c r="F953" s="224" t="s">
        <v>146</v>
      </c>
      <c r="G953" s="222"/>
      <c r="H953" s="225">
        <v>138</v>
      </c>
      <c r="I953" s="226"/>
      <c r="J953" s="222"/>
      <c r="K953" s="222"/>
      <c r="L953" s="227"/>
      <c r="M953" s="228"/>
      <c r="N953" s="229"/>
      <c r="O953" s="229"/>
      <c r="P953" s="229"/>
      <c r="Q953" s="229"/>
      <c r="R953" s="229"/>
      <c r="S953" s="229"/>
      <c r="T953" s="230"/>
      <c r="AT953" s="231" t="s">
        <v>141</v>
      </c>
      <c r="AU953" s="231" t="s">
        <v>80</v>
      </c>
      <c r="AV953" s="12" t="s">
        <v>138</v>
      </c>
      <c r="AW953" s="12" t="s">
        <v>143</v>
      </c>
      <c r="AX953" s="12" t="s">
        <v>21</v>
      </c>
      <c r="AY953" s="231" t="s">
        <v>132</v>
      </c>
    </row>
    <row r="954" s="1" customFormat="1" ht="16.5" customHeight="1">
      <c r="B954" s="36"/>
      <c r="C954" s="197" t="s">
        <v>1314</v>
      </c>
      <c r="D954" s="197" t="s">
        <v>134</v>
      </c>
      <c r="E954" s="198" t="s">
        <v>1315</v>
      </c>
      <c r="F954" s="199" t="s">
        <v>1316</v>
      </c>
      <c r="G954" s="200" t="s">
        <v>248</v>
      </c>
      <c r="H954" s="201">
        <v>17</v>
      </c>
      <c r="I954" s="202"/>
      <c r="J954" s="201">
        <f>ROUND(I954*H954,3)</f>
        <v>0</v>
      </c>
      <c r="K954" s="199" t="s">
        <v>1</v>
      </c>
      <c r="L954" s="41"/>
      <c r="M954" s="203" t="s">
        <v>1</v>
      </c>
      <c r="N954" s="204" t="s">
        <v>48</v>
      </c>
      <c r="O954" s="77"/>
      <c r="P954" s="205">
        <f>O954*H954</f>
        <v>0</v>
      </c>
      <c r="Q954" s="205">
        <v>0</v>
      </c>
      <c r="R954" s="205">
        <f>Q954*H954</f>
        <v>0</v>
      </c>
      <c r="S954" s="205">
        <v>0.024</v>
      </c>
      <c r="T954" s="206">
        <f>S954*H954</f>
        <v>0.40800000000000003</v>
      </c>
      <c r="AR954" s="15" t="s">
        <v>217</v>
      </c>
      <c r="AT954" s="15" t="s">
        <v>134</v>
      </c>
      <c r="AU954" s="15" t="s">
        <v>80</v>
      </c>
      <c r="AY954" s="15" t="s">
        <v>132</v>
      </c>
      <c r="BE954" s="207">
        <f>IF(N954="základní",J954,0)</f>
        <v>0</v>
      </c>
      <c r="BF954" s="207">
        <f>IF(N954="snížená",J954,0)</f>
        <v>0</v>
      </c>
      <c r="BG954" s="207">
        <f>IF(N954="zákl. přenesená",J954,0)</f>
        <v>0</v>
      </c>
      <c r="BH954" s="207">
        <f>IF(N954="sníž. přenesená",J954,0)</f>
        <v>0</v>
      </c>
      <c r="BI954" s="207">
        <f>IF(N954="nulová",J954,0)</f>
        <v>0</v>
      </c>
      <c r="BJ954" s="15" t="s">
        <v>139</v>
      </c>
      <c r="BK954" s="208">
        <f>ROUND(I954*H954,3)</f>
        <v>0</v>
      </c>
      <c r="BL954" s="15" t="s">
        <v>217</v>
      </c>
      <c r="BM954" s="15" t="s">
        <v>1317</v>
      </c>
    </row>
    <row r="955" s="11" customFormat="1">
      <c r="B955" s="209"/>
      <c r="C955" s="210"/>
      <c r="D955" s="211" t="s">
        <v>141</v>
      </c>
      <c r="E955" s="212" t="s">
        <v>1</v>
      </c>
      <c r="F955" s="213" t="s">
        <v>1318</v>
      </c>
      <c r="G955" s="210"/>
      <c r="H955" s="214">
        <v>6</v>
      </c>
      <c r="I955" s="215"/>
      <c r="J955" s="210"/>
      <c r="K955" s="210"/>
      <c r="L955" s="216"/>
      <c r="M955" s="217"/>
      <c r="N955" s="218"/>
      <c r="O955" s="218"/>
      <c r="P955" s="218"/>
      <c r="Q955" s="218"/>
      <c r="R955" s="218"/>
      <c r="S955" s="218"/>
      <c r="T955" s="219"/>
      <c r="AT955" s="220" t="s">
        <v>141</v>
      </c>
      <c r="AU955" s="220" t="s">
        <v>80</v>
      </c>
      <c r="AV955" s="11" t="s">
        <v>80</v>
      </c>
      <c r="AW955" s="11" t="s">
        <v>143</v>
      </c>
      <c r="AX955" s="11" t="s">
        <v>74</v>
      </c>
      <c r="AY955" s="220" t="s">
        <v>132</v>
      </c>
    </row>
    <row r="956" s="11" customFormat="1">
      <c r="B956" s="209"/>
      <c r="C956" s="210"/>
      <c r="D956" s="211" t="s">
        <v>141</v>
      </c>
      <c r="E956" s="212" t="s">
        <v>1</v>
      </c>
      <c r="F956" s="213" t="s">
        <v>1319</v>
      </c>
      <c r="G956" s="210"/>
      <c r="H956" s="214">
        <v>7</v>
      </c>
      <c r="I956" s="215"/>
      <c r="J956" s="210"/>
      <c r="K956" s="210"/>
      <c r="L956" s="216"/>
      <c r="M956" s="217"/>
      <c r="N956" s="218"/>
      <c r="O956" s="218"/>
      <c r="P956" s="218"/>
      <c r="Q956" s="218"/>
      <c r="R956" s="218"/>
      <c r="S956" s="218"/>
      <c r="T956" s="219"/>
      <c r="AT956" s="220" t="s">
        <v>141</v>
      </c>
      <c r="AU956" s="220" t="s">
        <v>80</v>
      </c>
      <c r="AV956" s="11" t="s">
        <v>80</v>
      </c>
      <c r="AW956" s="11" t="s">
        <v>143</v>
      </c>
      <c r="AX956" s="11" t="s">
        <v>74</v>
      </c>
      <c r="AY956" s="220" t="s">
        <v>132</v>
      </c>
    </row>
    <row r="957" s="11" customFormat="1">
      <c r="B957" s="209"/>
      <c r="C957" s="210"/>
      <c r="D957" s="211" t="s">
        <v>141</v>
      </c>
      <c r="E957" s="212" t="s">
        <v>1</v>
      </c>
      <c r="F957" s="213" t="s">
        <v>1320</v>
      </c>
      <c r="G957" s="210"/>
      <c r="H957" s="214">
        <v>1</v>
      </c>
      <c r="I957" s="215"/>
      <c r="J957" s="210"/>
      <c r="K957" s="210"/>
      <c r="L957" s="216"/>
      <c r="M957" s="217"/>
      <c r="N957" s="218"/>
      <c r="O957" s="218"/>
      <c r="P957" s="218"/>
      <c r="Q957" s="218"/>
      <c r="R957" s="218"/>
      <c r="S957" s="218"/>
      <c r="T957" s="219"/>
      <c r="AT957" s="220" t="s">
        <v>141</v>
      </c>
      <c r="AU957" s="220" t="s">
        <v>80</v>
      </c>
      <c r="AV957" s="11" t="s">
        <v>80</v>
      </c>
      <c r="AW957" s="11" t="s">
        <v>143</v>
      </c>
      <c r="AX957" s="11" t="s">
        <v>74</v>
      </c>
      <c r="AY957" s="220" t="s">
        <v>132</v>
      </c>
    </row>
    <row r="958" s="11" customFormat="1">
      <c r="B958" s="209"/>
      <c r="C958" s="210"/>
      <c r="D958" s="211" t="s">
        <v>141</v>
      </c>
      <c r="E958" s="212" t="s">
        <v>1</v>
      </c>
      <c r="F958" s="213" t="s">
        <v>1321</v>
      </c>
      <c r="G958" s="210"/>
      <c r="H958" s="214">
        <v>1</v>
      </c>
      <c r="I958" s="215"/>
      <c r="J958" s="210"/>
      <c r="K958" s="210"/>
      <c r="L958" s="216"/>
      <c r="M958" s="217"/>
      <c r="N958" s="218"/>
      <c r="O958" s="218"/>
      <c r="P958" s="218"/>
      <c r="Q958" s="218"/>
      <c r="R958" s="218"/>
      <c r="S958" s="218"/>
      <c r="T958" s="219"/>
      <c r="AT958" s="220" t="s">
        <v>141</v>
      </c>
      <c r="AU958" s="220" t="s">
        <v>80</v>
      </c>
      <c r="AV958" s="11" t="s">
        <v>80</v>
      </c>
      <c r="AW958" s="11" t="s">
        <v>143</v>
      </c>
      <c r="AX958" s="11" t="s">
        <v>74</v>
      </c>
      <c r="AY958" s="220" t="s">
        <v>132</v>
      </c>
    </row>
    <row r="959" s="11" customFormat="1">
      <c r="B959" s="209"/>
      <c r="C959" s="210"/>
      <c r="D959" s="211" t="s">
        <v>141</v>
      </c>
      <c r="E959" s="212" t="s">
        <v>1</v>
      </c>
      <c r="F959" s="213" t="s">
        <v>1322</v>
      </c>
      <c r="G959" s="210"/>
      <c r="H959" s="214">
        <v>2</v>
      </c>
      <c r="I959" s="215"/>
      <c r="J959" s="210"/>
      <c r="K959" s="210"/>
      <c r="L959" s="216"/>
      <c r="M959" s="217"/>
      <c r="N959" s="218"/>
      <c r="O959" s="218"/>
      <c r="P959" s="218"/>
      <c r="Q959" s="218"/>
      <c r="R959" s="218"/>
      <c r="S959" s="218"/>
      <c r="T959" s="219"/>
      <c r="AT959" s="220" t="s">
        <v>141</v>
      </c>
      <c r="AU959" s="220" t="s">
        <v>80</v>
      </c>
      <c r="AV959" s="11" t="s">
        <v>80</v>
      </c>
      <c r="AW959" s="11" t="s">
        <v>143</v>
      </c>
      <c r="AX959" s="11" t="s">
        <v>74</v>
      </c>
      <c r="AY959" s="220" t="s">
        <v>132</v>
      </c>
    </row>
    <row r="960" s="12" customFormat="1">
      <c r="B960" s="221"/>
      <c r="C960" s="222"/>
      <c r="D960" s="211" t="s">
        <v>141</v>
      </c>
      <c r="E960" s="223" t="s">
        <v>1</v>
      </c>
      <c r="F960" s="224" t="s">
        <v>146</v>
      </c>
      <c r="G960" s="222"/>
      <c r="H960" s="225">
        <v>17</v>
      </c>
      <c r="I960" s="226"/>
      <c r="J960" s="222"/>
      <c r="K960" s="222"/>
      <c r="L960" s="227"/>
      <c r="M960" s="228"/>
      <c r="N960" s="229"/>
      <c r="O960" s="229"/>
      <c r="P960" s="229"/>
      <c r="Q960" s="229"/>
      <c r="R960" s="229"/>
      <c r="S960" s="229"/>
      <c r="T960" s="230"/>
      <c r="AT960" s="231" t="s">
        <v>141</v>
      </c>
      <c r="AU960" s="231" t="s">
        <v>80</v>
      </c>
      <c r="AV960" s="12" t="s">
        <v>138</v>
      </c>
      <c r="AW960" s="12" t="s">
        <v>143</v>
      </c>
      <c r="AX960" s="12" t="s">
        <v>21</v>
      </c>
      <c r="AY960" s="231" t="s">
        <v>132</v>
      </c>
    </row>
    <row r="961" s="1" customFormat="1" ht="16.5" customHeight="1">
      <c r="B961" s="36"/>
      <c r="C961" s="197" t="s">
        <v>1323</v>
      </c>
      <c r="D961" s="197" t="s">
        <v>134</v>
      </c>
      <c r="E961" s="198" t="s">
        <v>1324</v>
      </c>
      <c r="F961" s="199" t="s">
        <v>1325</v>
      </c>
      <c r="G961" s="200" t="s">
        <v>248</v>
      </c>
      <c r="H961" s="201">
        <v>4</v>
      </c>
      <c r="I961" s="202"/>
      <c r="J961" s="201">
        <f>ROUND(I961*H961,3)</f>
        <v>0</v>
      </c>
      <c r="K961" s="199" t="s">
        <v>1</v>
      </c>
      <c r="L961" s="41"/>
      <c r="M961" s="203" t="s">
        <v>1</v>
      </c>
      <c r="N961" s="204" t="s">
        <v>48</v>
      </c>
      <c r="O961" s="77"/>
      <c r="P961" s="205">
        <f>O961*H961</f>
        <v>0</v>
      </c>
      <c r="Q961" s="205">
        <v>0</v>
      </c>
      <c r="R961" s="205">
        <f>Q961*H961</f>
        <v>0</v>
      </c>
      <c r="S961" s="205">
        <v>0.066299999999999998</v>
      </c>
      <c r="T961" s="206">
        <f>S961*H961</f>
        <v>0.26519999999999999</v>
      </c>
      <c r="AR961" s="15" t="s">
        <v>217</v>
      </c>
      <c r="AT961" s="15" t="s">
        <v>134</v>
      </c>
      <c r="AU961" s="15" t="s">
        <v>80</v>
      </c>
      <c r="AY961" s="15" t="s">
        <v>132</v>
      </c>
      <c r="BE961" s="207">
        <f>IF(N961="základní",J961,0)</f>
        <v>0</v>
      </c>
      <c r="BF961" s="207">
        <f>IF(N961="snížená",J961,0)</f>
        <v>0</v>
      </c>
      <c r="BG961" s="207">
        <f>IF(N961="zákl. přenesená",J961,0)</f>
        <v>0</v>
      </c>
      <c r="BH961" s="207">
        <f>IF(N961="sníž. přenesená",J961,0)</f>
        <v>0</v>
      </c>
      <c r="BI961" s="207">
        <f>IF(N961="nulová",J961,0)</f>
        <v>0</v>
      </c>
      <c r="BJ961" s="15" t="s">
        <v>139</v>
      </c>
      <c r="BK961" s="208">
        <f>ROUND(I961*H961,3)</f>
        <v>0</v>
      </c>
      <c r="BL961" s="15" t="s">
        <v>217</v>
      </c>
      <c r="BM961" s="15" t="s">
        <v>1326</v>
      </c>
    </row>
    <row r="962" s="11" customFormat="1">
      <c r="B962" s="209"/>
      <c r="C962" s="210"/>
      <c r="D962" s="211" t="s">
        <v>141</v>
      </c>
      <c r="E962" s="212" t="s">
        <v>1</v>
      </c>
      <c r="F962" s="213" t="s">
        <v>1327</v>
      </c>
      <c r="G962" s="210"/>
      <c r="H962" s="214">
        <v>4</v>
      </c>
      <c r="I962" s="215"/>
      <c r="J962" s="210"/>
      <c r="K962" s="210"/>
      <c r="L962" s="216"/>
      <c r="M962" s="217"/>
      <c r="N962" s="218"/>
      <c r="O962" s="218"/>
      <c r="P962" s="218"/>
      <c r="Q962" s="218"/>
      <c r="R962" s="218"/>
      <c r="S962" s="218"/>
      <c r="T962" s="219"/>
      <c r="AT962" s="220" t="s">
        <v>141</v>
      </c>
      <c r="AU962" s="220" t="s">
        <v>80</v>
      </c>
      <c r="AV962" s="11" t="s">
        <v>80</v>
      </c>
      <c r="AW962" s="11" t="s">
        <v>143</v>
      </c>
      <c r="AX962" s="11" t="s">
        <v>74</v>
      </c>
      <c r="AY962" s="220" t="s">
        <v>132</v>
      </c>
    </row>
    <row r="963" s="12" customFormat="1">
      <c r="B963" s="221"/>
      <c r="C963" s="222"/>
      <c r="D963" s="211" t="s">
        <v>141</v>
      </c>
      <c r="E963" s="223" t="s">
        <v>1</v>
      </c>
      <c r="F963" s="224" t="s">
        <v>146</v>
      </c>
      <c r="G963" s="222"/>
      <c r="H963" s="225">
        <v>4</v>
      </c>
      <c r="I963" s="226"/>
      <c r="J963" s="222"/>
      <c r="K963" s="222"/>
      <c r="L963" s="227"/>
      <c r="M963" s="228"/>
      <c r="N963" s="229"/>
      <c r="O963" s="229"/>
      <c r="P963" s="229"/>
      <c r="Q963" s="229"/>
      <c r="R963" s="229"/>
      <c r="S963" s="229"/>
      <c r="T963" s="230"/>
      <c r="AT963" s="231" t="s">
        <v>141</v>
      </c>
      <c r="AU963" s="231" t="s">
        <v>80</v>
      </c>
      <c r="AV963" s="12" t="s">
        <v>138</v>
      </c>
      <c r="AW963" s="12" t="s">
        <v>143</v>
      </c>
      <c r="AX963" s="12" t="s">
        <v>21</v>
      </c>
      <c r="AY963" s="231" t="s">
        <v>132</v>
      </c>
    </row>
    <row r="964" s="1" customFormat="1" ht="16.5" customHeight="1">
      <c r="B964" s="36"/>
      <c r="C964" s="197" t="s">
        <v>1328</v>
      </c>
      <c r="D964" s="197" t="s">
        <v>134</v>
      </c>
      <c r="E964" s="198" t="s">
        <v>1329</v>
      </c>
      <c r="F964" s="199" t="s">
        <v>1330</v>
      </c>
      <c r="G964" s="200" t="s">
        <v>248</v>
      </c>
      <c r="H964" s="201">
        <v>150.40000000000001</v>
      </c>
      <c r="I964" s="202"/>
      <c r="J964" s="201">
        <f>ROUND(I964*H964,3)</f>
        <v>0</v>
      </c>
      <c r="K964" s="199" t="s">
        <v>1</v>
      </c>
      <c r="L964" s="41"/>
      <c r="M964" s="203" t="s">
        <v>1</v>
      </c>
      <c r="N964" s="204" t="s">
        <v>48</v>
      </c>
      <c r="O964" s="77"/>
      <c r="P964" s="205">
        <f>O964*H964</f>
        <v>0</v>
      </c>
      <c r="Q964" s="205">
        <v>0</v>
      </c>
      <c r="R964" s="205">
        <f>Q964*H964</f>
        <v>0</v>
      </c>
      <c r="S964" s="205">
        <v>0</v>
      </c>
      <c r="T964" s="206">
        <f>S964*H964</f>
        <v>0</v>
      </c>
      <c r="AR964" s="15" t="s">
        <v>217</v>
      </c>
      <c r="AT964" s="15" t="s">
        <v>134</v>
      </c>
      <c r="AU964" s="15" t="s">
        <v>80</v>
      </c>
      <c r="AY964" s="15" t="s">
        <v>132</v>
      </c>
      <c r="BE964" s="207">
        <f>IF(N964="základní",J964,0)</f>
        <v>0</v>
      </c>
      <c r="BF964" s="207">
        <f>IF(N964="snížená",J964,0)</f>
        <v>0</v>
      </c>
      <c r="BG964" s="207">
        <f>IF(N964="zákl. přenesená",J964,0)</f>
        <v>0</v>
      </c>
      <c r="BH964" s="207">
        <f>IF(N964="sníž. přenesená",J964,0)</f>
        <v>0</v>
      </c>
      <c r="BI964" s="207">
        <f>IF(N964="nulová",J964,0)</f>
        <v>0</v>
      </c>
      <c r="BJ964" s="15" t="s">
        <v>139</v>
      </c>
      <c r="BK964" s="208">
        <f>ROUND(I964*H964,3)</f>
        <v>0</v>
      </c>
      <c r="BL964" s="15" t="s">
        <v>217</v>
      </c>
      <c r="BM964" s="15" t="s">
        <v>1331</v>
      </c>
    </row>
    <row r="965" s="11" customFormat="1">
      <c r="B965" s="209"/>
      <c r="C965" s="210"/>
      <c r="D965" s="211" t="s">
        <v>141</v>
      </c>
      <c r="E965" s="212" t="s">
        <v>1</v>
      </c>
      <c r="F965" s="213" t="s">
        <v>1249</v>
      </c>
      <c r="G965" s="210"/>
      <c r="H965" s="214">
        <v>43.200000000000003</v>
      </c>
      <c r="I965" s="215"/>
      <c r="J965" s="210"/>
      <c r="K965" s="210"/>
      <c r="L965" s="216"/>
      <c r="M965" s="217"/>
      <c r="N965" s="218"/>
      <c r="O965" s="218"/>
      <c r="P965" s="218"/>
      <c r="Q965" s="218"/>
      <c r="R965" s="218"/>
      <c r="S965" s="218"/>
      <c r="T965" s="219"/>
      <c r="AT965" s="220" t="s">
        <v>141</v>
      </c>
      <c r="AU965" s="220" t="s">
        <v>80</v>
      </c>
      <c r="AV965" s="11" t="s">
        <v>80</v>
      </c>
      <c r="AW965" s="11" t="s">
        <v>143</v>
      </c>
      <c r="AX965" s="11" t="s">
        <v>74</v>
      </c>
      <c r="AY965" s="220" t="s">
        <v>132</v>
      </c>
    </row>
    <row r="966" s="11" customFormat="1">
      <c r="B966" s="209"/>
      <c r="C966" s="210"/>
      <c r="D966" s="211" t="s">
        <v>141</v>
      </c>
      <c r="E966" s="212" t="s">
        <v>1</v>
      </c>
      <c r="F966" s="213" t="s">
        <v>1251</v>
      </c>
      <c r="G966" s="210"/>
      <c r="H966" s="214">
        <v>4.7999999999999998</v>
      </c>
      <c r="I966" s="215"/>
      <c r="J966" s="210"/>
      <c r="K966" s="210"/>
      <c r="L966" s="216"/>
      <c r="M966" s="217"/>
      <c r="N966" s="218"/>
      <c r="O966" s="218"/>
      <c r="P966" s="218"/>
      <c r="Q966" s="218"/>
      <c r="R966" s="218"/>
      <c r="S966" s="218"/>
      <c r="T966" s="219"/>
      <c r="AT966" s="220" t="s">
        <v>141</v>
      </c>
      <c r="AU966" s="220" t="s">
        <v>80</v>
      </c>
      <c r="AV966" s="11" t="s">
        <v>80</v>
      </c>
      <c r="AW966" s="11" t="s">
        <v>143</v>
      </c>
      <c r="AX966" s="11" t="s">
        <v>74</v>
      </c>
      <c r="AY966" s="220" t="s">
        <v>132</v>
      </c>
    </row>
    <row r="967" s="11" customFormat="1">
      <c r="B967" s="209"/>
      <c r="C967" s="210"/>
      <c r="D967" s="211" t="s">
        <v>141</v>
      </c>
      <c r="E967" s="212" t="s">
        <v>1</v>
      </c>
      <c r="F967" s="213" t="s">
        <v>1252</v>
      </c>
      <c r="G967" s="210"/>
      <c r="H967" s="214">
        <v>51.200000000000003</v>
      </c>
      <c r="I967" s="215"/>
      <c r="J967" s="210"/>
      <c r="K967" s="210"/>
      <c r="L967" s="216"/>
      <c r="M967" s="217"/>
      <c r="N967" s="218"/>
      <c r="O967" s="218"/>
      <c r="P967" s="218"/>
      <c r="Q967" s="218"/>
      <c r="R967" s="218"/>
      <c r="S967" s="218"/>
      <c r="T967" s="219"/>
      <c r="AT967" s="220" t="s">
        <v>141</v>
      </c>
      <c r="AU967" s="220" t="s">
        <v>80</v>
      </c>
      <c r="AV967" s="11" t="s">
        <v>80</v>
      </c>
      <c r="AW967" s="11" t="s">
        <v>143</v>
      </c>
      <c r="AX967" s="11" t="s">
        <v>74</v>
      </c>
      <c r="AY967" s="220" t="s">
        <v>132</v>
      </c>
    </row>
    <row r="968" s="11" customFormat="1">
      <c r="B968" s="209"/>
      <c r="C968" s="210"/>
      <c r="D968" s="211" t="s">
        <v>141</v>
      </c>
      <c r="E968" s="212" t="s">
        <v>1</v>
      </c>
      <c r="F968" s="213" t="s">
        <v>1253</v>
      </c>
      <c r="G968" s="210"/>
      <c r="H968" s="214">
        <v>51.200000000000003</v>
      </c>
      <c r="I968" s="215"/>
      <c r="J968" s="210"/>
      <c r="K968" s="210"/>
      <c r="L968" s="216"/>
      <c r="M968" s="217"/>
      <c r="N968" s="218"/>
      <c r="O968" s="218"/>
      <c r="P968" s="218"/>
      <c r="Q968" s="218"/>
      <c r="R968" s="218"/>
      <c r="S968" s="218"/>
      <c r="T968" s="219"/>
      <c r="AT968" s="220" t="s">
        <v>141</v>
      </c>
      <c r="AU968" s="220" t="s">
        <v>80</v>
      </c>
      <c r="AV968" s="11" t="s">
        <v>80</v>
      </c>
      <c r="AW968" s="11" t="s">
        <v>143</v>
      </c>
      <c r="AX968" s="11" t="s">
        <v>74</v>
      </c>
      <c r="AY968" s="220" t="s">
        <v>132</v>
      </c>
    </row>
    <row r="969" s="12" customFormat="1">
      <c r="B969" s="221"/>
      <c r="C969" s="222"/>
      <c r="D969" s="211" t="s">
        <v>141</v>
      </c>
      <c r="E969" s="223" t="s">
        <v>1</v>
      </c>
      <c r="F969" s="224" t="s">
        <v>146</v>
      </c>
      <c r="G969" s="222"/>
      <c r="H969" s="225">
        <v>150.40000000000001</v>
      </c>
      <c r="I969" s="226"/>
      <c r="J969" s="222"/>
      <c r="K969" s="222"/>
      <c r="L969" s="227"/>
      <c r="M969" s="228"/>
      <c r="N969" s="229"/>
      <c r="O969" s="229"/>
      <c r="P969" s="229"/>
      <c r="Q969" s="229"/>
      <c r="R969" s="229"/>
      <c r="S969" s="229"/>
      <c r="T969" s="230"/>
      <c r="AT969" s="231" t="s">
        <v>141</v>
      </c>
      <c r="AU969" s="231" t="s">
        <v>80</v>
      </c>
      <c r="AV969" s="12" t="s">
        <v>138</v>
      </c>
      <c r="AW969" s="12" t="s">
        <v>143</v>
      </c>
      <c r="AX969" s="12" t="s">
        <v>21</v>
      </c>
      <c r="AY969" s="231" t="s">
        <v>132</v>
      </c>
    </row>
    <row r="970" s="1" customFormat="1" ht="16.5" customHeight="1">
      <c r="B970" s="36"/>
      <c r="C970" s="242" t="s">
        <v>1332</v>
      </c>
      <c r="D970" s="242" t="s">
        <v>199</v>
      </c>
      <c r="E970" s="243" t="s">
        <v>1333</v>
      </c>
      <c r="F970" s="244" t="s">
        <v>1334</v>
      </c>
      <c r="G970" s="245" t="s">
        <v>252</v>
      </c>
      <c r="H970" s="246">
        <v>165.44</v>
      </c>
      <c r="I970" s="247"/>
      <c r="J970" s="246">
        <f>ROUND(I970*H970,3)</f>
        <v>0</v>
      </c>
      <c r="K970" s="244" t="s">
        <v>1</v>
      </c>
      <c r="L970" s="248"/>
      <c r="M970" s="249" t="s">
        <v>1</v>
      </c>
      <c r="N970" s="250" t="s">
        <v>48</v>
      </c>
      <c r="O970" s="77"/>
      <c r="P970" s="205">
        <f>O970*H970</f>
        <v>0</v>
      </c>
      <c r="Q970" s="205">
        <v>0.0020999999999999999</v>
      </c>
      <c r="R970" s="205">
        <f>Q970*H970</f>
        <v>0.34742399999999996</v>
      </c>
      <c r="S970" s="205">
        <v>0</v>
      </c>
      <c r="T970" s="206">
        <f>S970*H970</f>
        <v>0</v>
      </c>
      <c r="AR970" s="15" t="s">
        <v>325</v>
      </c>
      <c r="AT970" s="15" t="s">
        <v>199</v>
      </c>
      <c r="AU970" s="15" t="s">
        <v>80</v>
      </c>
      <c r="AY970" s="15" t="s">
        <v>132</v>
      </c>
      <c r="BE970" s="207">
        <f>IF(N970="základní",J970,0)</f>
        <v>0</v>
      </c>
      <c r="BF970" s="207">
        <f>IF(N970="snížená",J970,0)</f>
        <v>0</v>
      </c>
      <c r="BG970" s="207">
        <f>IF(N970="zákl. přenesená",J970,0)</f>
        <v>0</v>
      </c>
      <c r="BH970" s="207">
        <f>IF(N970="sníž. přenesená",J970,0)</f>
        <v>0</v>
      </c>
      <c r="BI970" s="207">
        <f>IF(N970="nulová",J970,0)</f>
        <v>0</v>
      </c>
      <c r="BJ970" s="15" t="s">
        <v>139</v>
      </c>
      <c r="BK970" s="208">
        <f>ROUND(I970*H970,3)</f>
        <v>0</v>
      </c>
      <c r="BL970" s="15" t="s">
        <v>217</v>
      </c>
      <c r="BM970" s="15" t="s">
        <v>1335</v>
      </c>
    </row>
    <row r="971" s="1" customFormat="1" ht="16.5" customHeight="1">
      <c r="B971" s="36"/>
      <c r="C971" s="242" t="s">
        <v>1336</v>
      </c>
      <c r="D971" s="242" t="s">
        <v>199</v>
      </c>
      <c r="E971" s="243" t="s">
        <v>1337</v>
      </c>
      <c r="F971" s="244" t="s">
        <v>1338</v>
      </c>
      <c r="G971" s="245" t="s">
        <v>248</v>
      </c>
      <c r="H971" s="246">
        <v>84</v>
      </c>
      <c r="I971" s="247"/>
      <c r="J971" s="246">
        <f>ROUND(I971*H971,3)</f>
        <v>0</v>
      </c>
      <c r="K971" s="244" t="s">
        <v>1</v>
      </c>
      <c r="L971" s="248"/>
      <c r="M971" s="249" t="s">
        <v>1</v>
      </c>
      <c r="N971" s="250" t="s">
        <v>48</v>
      </c>
      <c r="O971" s="77"/>
      <c r="P971" s="205">
        <f>O971*H971</f>
        <v>0</v>
      </c>
      <c r="Q971" s="205">
        <v>0.00020000000000000001</v>
      </c>
      <c r="R971" s="205">
        <f>Q971*H971</f>
        <v>0.016800000000000002</v>
      </c>
      <c r="S971" s="205">
        <v>0</v>
      </c>
      <c r="T971" s="206">
        <f>S971*H971</f>
        <v>0</v>
      </c>
      <c r="AR971" s="15" t="s">
        <v>325</v>
      </c>
      <c r="AT971" s="15" t="s">
        <v>199</v>
      </c>
      <c r="AU971" s="15" t="s">
        <v>80</v>
      </c>
      <c r="AY971" s="15" t="s">
        <v>132</v>
      </c>
      <c r="BE971" s="207">
        <f>IF(N971="základní",J971,0)</f>
        <v>0</v>
      </c>
      <c r="BF971" s="207">
        <f>IF(N971="snížená",J971,0)</f>
        <v>0</v>
      </c>
      <c r="BG971" s="207">
        <f>IF(N971="zákl. přenesená",J971,0)</f>
        <v>0</v>
      </c>
      <c r="BH971" s="207">
        <f>IF(N971="sníž. přenesená",J971,0)</f>
        <v>0</v>
      </c>
      <c r="BI971" s="207">
        <f>IF(N971="nulová",J971,0)</f>
        <v>0</v>
      </c>
      <c r="BJ971" s="15" t="s">
        <v>139</v>
      </c>
      <c r="BK971" s="208">
        <f>ROUND(I971*H971,3)</f>
        <v>0</v>
      </c>
      <c r="BL971" s="15" t="s">
        <v>217</v>
      </c>
      <c r="BM971" s="15" t="s">
        <v>1339</v>
      </c>
    </row>
    <row r="972" s="11" customFormat="1">
      <c r="B972" s="209"/>
      <c r="C972" s="210"/>
      <c r="D972" s="211" t="s">
        <v>141</v>
      </c>
      <c r="E972" s="212" t="s">
        <v>1</v>
      </c>
      <c r="F972" s="213" t="s">
        <v>1340</v>
      </c>
      <c r="G972" s="210"/>
      <c r="H972" s="214">
        <v>18</v>
      </c>
      <c r="I972" s="215"/>
      <c r="J972" s="210"/>
      <c r="K972" s="210"/>
      <c r="L972" s="216"/>
      <c r="M972" s="217"/>
      <c r="N972" s="218"/>
      <c r="O972" s="218"/>
      <c r="P972" s="218"/>
      <c r="Q972" s="218"/>
      <c r="R972" s="218"/>
      <c r="S972" s="218"/>
      <c r="T972" s="219"/>
      <c r="AT972" s="220" t="s">
        <v>141</v>
      </c>
      <c r="AU972" s="220" t="s">
        <v>80</v>
      </c>
      <c r="AV972" s="11" t="s">
        <v>80</v>
      </c>
      <c r="AW972" s="11" t="s">
        <v>143</v>
      </c>
      <c r="AX972" s="11" t="s">
        <v>74</v>
      </c>
      <c r="AY972" s="220" t="s">
        <v>132</v>
      </c>
    </row>
    <row r="973" s="11" customFormat="1">
      <c r="B973" s="209"/>
      <c r="C973" s="210"/>
      <c r="D973" s="211" t="s">
        <v>141</v>
      </c>
      <c r="E973" s="212" t="s">
        <v>1</v>
      </c>
      <c r="F973" s="213" t="s">
        <v>1341</v>
      </c>
      <c r="G973" s="210"/>
      <c r="H973" s="214">
        <v>2</v>
      </c>
      <c r="I973" s="215"/>
      <c r="J973" s="210"/>
      <c r="K973" s="210"/>
      <c r="L973" s="216"/>
      <c r="M973" s="217"/>
      <c r="N973" s="218"/>
      <c r="O973" s="218"/>
      <c r="P973" s="218"/>
      <c r="Q973" s="218"/>
      <c r="R973" s="218"/>
      <c r="S973" s="218"/>
      <c r="T973" s="219"/>
      <c r="AT973" s="220" t="s">
        <v>141</v>
      </c>
      <c r="AU973" s="220" t="s">
        <v>80</v>
      </c>
      <c r="AV973" s="11" t="s">
        <v>80</v>
      </c>
      <c r="AW973" s="11" t="s">
        <v>143</v>
      </c>
      <c r="AX973" s="11" t="s">
        <v>74</v>
      </c>
      <c r="AY973" s="220" t="s">
        <v>132</v>
      </c>
    </row>
    <row r="974" s="11" customFormat="1">
      <c r="B974" s="209"/>
      <c r="C974" s="210"/>
      <c r="D974" s="211" t="s">
        <v>141</v>
      </c>
      <c r="E974" s="212" t="s">
        <v>1</v>
      </c>
      <c r="F974" s="213" t="s">
        <v>1342</v>
      </c>
      <c r="G974" s="210"/>
      <c r="H974" s="214">
        <v>32</v>
      </c>
      <c r="I974" s="215"/>
      <c r="J974" s="210"/>
      <c r="K974" s="210"/>
      <c r="L974" s="216"/>
      <c r="M974" s="217"/>
      <c r="N974" s="218"/>
      <c r="O974" s="218"/>
      <c r="P974" s="218"/>
      <c r="Q974" s="218"/>
      <c r="R974" s="218"/>
      <c r="S974" s="218"/>
      <c r="T974" s="219"/>
      <c r="AT974" s="220" t="s">
        <v>141</v>
      </c>
      <c r="AU974" s="220" t="s">
        <v>80</v>
      </c>
      <c r="AV974" s="11" t="s">
        <v>80</v>
      </c>
      <c r="AW974" s="11" t="s">
        <v>143</v>
      </c>
      <c r="AX974" s="11" t="s">
        <v>74</v>
      </c>
      <c r="AY974" s="220" t="s">
        <v>132</v>
      </c>
    </row>
    <row r="975" s="11" customFormat="1">
      <c r="B975" s="209"/>
      <c r="C975" s="210"/>
      <c r="D975" s="211" t="s">
        <v>141</v>
      </c>
      <c r="E975" s="212" t="s">
        <v>1</v>
      </c>
      <c r="F975" s="213" t="s">
        <v>1343</v>
      </c>
      <c r="G975" s="210"/>
      <c r="H975" s="214">
        <v>32</v>
      </c>
      <c r="I975" s="215"/>
      <c r="J975" s="210"/>
      <c r="K975" s="210"/>
      <c r="L975" s="216"/>
      <c r="M975" s="217"/>
      <c r="N975" s="218"/>
      <c r="O975" s="218"/>
      <c r="P975" s="218"/>
      <c r="Q975" s="218"/>
      <c r="R975" s="218"/>
      <c r="S975" s="218"/>
      <c r="T975" s="219"/>
      <c r="AT975" s="220" t="s">
        <v>141</v>
      </c>
      <c r="AU975" s="220" t="s">
        <v>80</v>
      </c>
      <c r="AV975" s="11" t="s">
        <v>80</v>
      </c>
      <c r="AW975" s="11" t="s">
        <v>143</v>
      </c>
      <c r="AX975" s="11" t="s">
        <v>74</v>
      </c>
      <c r="AY975" s="220" t="s">
        <v>132</v>
      </c>
    </row>
    <row r="976" s="12" customFormat="1">
      <c r="B976" s="221"/>
      <c r="C976" s="222"/>
      <c r="D976" s="211" t="s">
        <v>141</v>
      </c>
      <c r="E976" s="223" t="s">
        <v>1</v>
      </c>
      <c r="F976" s="224" t="s">
        <v>146</v>
      </c>
      <c r="G976" s="222"/>
      <c r="H976" s="225">
        <v>84</v>
      </c>
      <c r="I976" s="226"/>
      <c r="J976" s="222"/>
      <c r="K976" s="222"/>
      <c r="L976" s="227"/>
      <c r="M976" s="228"/>
      <c r="N976" s="229"/>
      <c r="O976" s="229"/>
      <c r="P976" s="229"/>
      <c r="Q976" s="229"/>
      <c r="R976" s="229"/>
      <c r="S976" s="229"/>
      <c r="T976" s="230"/>
      <c r="AT976" s="231" t="s">
        <v>141</v>
      </c>
      <c r="AU976" s="231" t="s">
        <v>80</v>
      </c>
      <c r="AV976" s="12" t="s">
        <v>138</v>
      </c>
      <c r="AW976" s="12" t="s">
        <v>143</v>
      </c>
      <c r="AX976" s="12" t="s">
        <v>21</v>
      </c>
      <c r="AY976" s="231" t="s">
        <v>132</v>
      </c>
    </row>
    <row r="977" s="1" customFormat="1" ht="16.5" customHeight="1">
      <c r="B977" s="36"/>
      <c r="C977" s="197" t="s">
        <v>1344</v>
      </c>
      <c r="D977" s="197" t="s">
        <v>134</v>
      </c>
      <c r="E977" s="198" t="s">
        <v>1345</v>
      </c>
      <c r="F977" s="199" t="s">
        <v>1346</v>
      </c>
      <c r="G977" s="200" t="s">
        <v>137</v>
      </c>
      <c r="H977" s="201">
        <v>57.960000000000001</v>
      </c>
      <c r="I977" s="202"/>
      <c r="J977" s="201">
        <f>ROUND(I977*H977,3)</f>
        <v>0</v>
      </c>
      <c r="K977" s="199" t="s">
        <v>1</v>
      </c>
      <c r="L977" s="41"/>
      <c r="M977" s="203" t="s">
        <v>1</v>
      </c>
      <c r="N977" s="204" t="s">
        <v>48</v>
      </c>
      <c r="O977" s="77"/>
      <c r="P977" s="205">
        <f>O977*H977</f>
        <v>0</v>
      </c>
      <c r="Q977" s="205">
        <v>0</v>
      </c>
      <c r="R977" s="205">
        <f>Q977*H977</f>
        <v>0</v>
      </c>
      <c r="S977" s="205">
        <v>0</v>
      </c>
      <c r="T977" s="206">
        <f>S977*H977</f>
        <v>0</v>
      </c>
      <c r="AR977" s="15" t="s">
        <v>217</v>
      </c>
      <c r="AT977" s="15" t="s">
        <v>134</v>
      </c>
      <c r="AU977" s="15" t="s">
        <v>80</v>
      </c>
      <c r="AY977" s="15" t="s">
        <v>132</v>
      </c>
      <c r="BE977" s="207">
        <f>IF(N977="základní",J977,0)</f>
        <v>0</v>
      </c>
      <c r="BF977" s="207">
        <f>IF(N977="snížená",J977,0)</f>
        <v>0</v>
      </c>
      <c r="BG977" s="207">
        <f>IF(N977="zákl. přenesená",J977,0)</f>
        <v>0</v>
      </c>
      <c r="BH977" s="207">
        <f>IF(N977="sníž. přenesená",J977,0)</f>
        <v>0</v>
      </c>
      <c r="BI977" s="207">
        <f>IF(N977="nulová",J977,0)</f>
        <v>0</v>
      </c>
      <c r="BJ977" s="15" t="s">
        <v>139</v>
      </c>
      <c r="BK977" s="208">
        <f>ROUND(I977*H977,3)</f>
        <v>0</v>
      </c>
      <c r="BL977" s="15" t="s">
        <v>217</v>
      </c>
      <c r="BM977" s="15" t="s">
        <v>1347</v>
      </c>
    </row>
    <row r="978" s="11" customFormat="1">
      <c r="B978" s="209"/>
      <c r="C978" s="210"/>
      <c r="D978" s="211" t="s">
        <v>141</v>
      </c>
      <c r="E978" s="212" t="s">
        <v>1</v>
      </c>
      <c r="F978" s="213" t="s">
        <v>1348</v>
      </c>
      <c r="G978" s="210"/>
      <c r="H978" s="214">
        <v>57.960000000000001</v>
      </c>
      <c r="I978" s="215"/>
      <c r="J978" s="210"/>
      <c r="K978" s="210"/>
      <c r="L978" s="216"/>
      <c r="M978" s="217"/>
      <c r="N978" s="218"/>
      <c r="O978" s="218"/>
      <c r="P978" s="218"/>
      <c r="Q978" s="218"/>
      <c r="R978" s="218"/>
      <c r="S978" s="218"/>
      <c r="T978" s="219"/>
      <c r="AT978" s="220" t="s">
        <v>141</v>
      </c>
      <c r="AU978" s="220" t="s">
        <v>80</v>
      </c>
      <c r="AV978" s="11" t="s">
        <v>80</v>
      </c>
      <c r="AW978" s="11" t="s">
        <v>143</v>
      </c>
      <c r="AX978" s="11" t="s">
        <v>74</v>
      </c>
      <c r="AY978" s="220" t="s">
        <v>132</v>
      </c>
    </row>
    <row r="979" s="12" customFormat="1">
      <c r="B979" s="221"/>
      <c r="C979" s="222"/>
      <c r="D979" s="211" t="s">
        <v>141</v>
      </c>
      <c r="E979" s="223" t="s">
        <v>1</v>
      </c>
      <c r="F979" s="224" t="s">
        <v>146</v>
      </c>
      <c r="G979" s="222"/>
      <c r="H979" s="225">
        <v>57.960000000000001</v>
      </c>
      <c r="I979" s="226"/>
      <c r="J979" s="222"/>
      <c r="K979" s="222"/>
      <c r="L979" s="227"/>
      <c r="M979" s="228"/>
      <c r="N979" s="229"/>
      <c r="O979" s="229"/>
      <c r="P979" s="229"/>
      <c r="Q979" s="229"/>
      <c r="R979" s="229"/>
      <c r="S979" s="229"/>
      <c r="T979" s="230"/>
      <c r="AT979" s="231" t="s">
        <v>141</v>
      </c>
      <c r="AU979" s="231" t="s">
        <v>80</v>
      </c>
      <c r="AV979" s="12" t="s">
        <v>138</v>
      </c>
      <c r="AW979" s="12" t="s">
        <v>143</v>
      </c>
      <c r="AX979" s="12" t="s">
        <v>21</v>
      </c>
      <c r="AY979" s="231" t="s">
        <v>132</v>
      </c>
    </row>
    <row r="980" s="1" customFormat="1" ht="16.5" customHeight="1">
      <c r="B980" s="36"/>
      <c r="C980" s="197" t="s">
        <v>1349</v>
      </c>
      <c r="D980" s="197" t="s">
        <v>134</v>
      </c>
      <c r="E980" s="198" t="s">
        <v>1350</v>
      </c>
      <c r="F980" s="199" t="s">
        <v>1351</v>
      </c>
      <c r="G980" s="200" t="s">
        <v>137</v>
      </c>
      <c r="H980" s="201">
        <v>57.960000000000001</v>
      </c>
      <c r="I980" s="202"/>
      <c r="J980" s="201">
        <f>ROUND(I980*H980,3)</f>
        <v>0</v>
      </c>
      <c r="K980" s="199" t="s">
        <v>1</v>
      </c>
      <c r="L980" s="41"/>
      <c r="M980" s="203" t="s">
        <v>1</v>
      </c>
      <c r="N980" s="204" t="s">
        <v>48</v>
      </c>
      <c r="O980" s="77"/>
      <c r="P980" s="205">
        <f>O980*H980</f>
        <v>0</v>
      </c>
      <c r="Q980" s="205">
        <v>0</v>
      </c>
      <c r="R980" s="205">
        <f>Q980*H980</f>
        <v>0</v>
      </c>
      <c r="S980" s="205">
        <v>0</v>
      </c>
      <c r="T980" s="206">
        <f>S980*H980</f>
        <v>0</v>
      </c>
      <c r="AR980" s="15" t="s">
        <v>217</v>
      </c>
      <c r="AT980" s="15" t="s">
        <v>134</v>
      </c>
      <c r="AU980" s="15" t="s">
        <v>80</v>
      </c>
      <c r="AY980" s="15" t="s">
        <v>132</v>
      </c>
      <c r="BE980" s="207">
        <f>IF(N980="základní",J980,0)</f>
        <v>0</v>
      </c>
      <c r="BF980" s="207">
        <f>IF(N980="snížená",J980,0)</f>
        <v>0</v>
      </c>
      <c r="BG980" s="207">
        <f>IF(N980="zákl. přenesená",J980,0)</f>
        <v>0</v>
      </c>
      <c r="BH980" s="207">
        <f>IF(N980="sníž. přenesená",J980,0)</f>
        <v>0</v>
      </c>
      <c r="BI980" s="207">
        <f>IF(N980="nulová",J980,0)</f>
        <v>0</v>
      </c>
      <c r="BJ980" s="15" t="s">
        <v>139</v>
      </c>
      <c r="BK980" s="208">
        <f>ROUND(I980*H980,3)</f>
        <v>0</v>
      </c>
      <c r="BL980" s="15" t="s">
        <v>217</v>
      </c>
      <c r="BM980" s="15" t="s">
        <v>1352</v>
      </c>
    </row>
    <row r="981" s="11" customFormat="1">
      <c r="B981" s="209"/>
      <c r="C981" s="210"/>
      <c r="D981" s="211" t="s">
        <v>141</v>
      </c>
      <c r="E981" s="212" t="s">
        <v>1</v>
      </c>
      <c r="F981" s="213" t="s">
        <v>1353</v>
      </c>
      <c r="G981" s="210"/>
      <c r="H981" s="214">
        <v>57.960000000000001</v>
      </c>
      <c r="I981" s="215"/>
      <c r="J981" s="210"/>
      <c r="K981" s="210"/>
      <c r="L981" s="216"/>
      <c r="M981" s="217"/>
      <c r="N981" s="218"/>
      <c r="O981" s="218"/>
      <c r="P981" s="218"/>
      <c r="Q981" s="218"/>
      <c r="R981" s="218"/>
      <c r="S981" s="218"/>
      <c r="T981" s="219"/>
      <c r="AT981" s="220" t="s">
        <v>141</v>
      </c>
      <c r="AU981" s="220" t="s">
        <v>80</v>
      </c>
      <c r="AV981" s="11" t="s">
        <v>80</v>
      </c>
      <c r="AW981" s="11" t="s">
        <v>143</v>
      </c>
      <c r="AX981" s="11" t="s">
        <v>74</v>
      </c>
      <c r="AY981" s="220" t="s">
        <v>132</v>
      </c>
    </row>
    <row r="982" s="12" customFormat="1">
      <c r="B982" s="221"/>
      <c r="C982" s="222"/>
      <c r="D982" s="211" t="s">
        <v>141</v>
      </c>
      <c r="E982" s="223" t="s">
        <v>1</v>
      </c>
      <c r="F982" s="224" t="s">
        <v>146</v>
      </c>
      <c r="G982" s="222"/>
      <c r="H982" s="225">
        <v>57.960000000000001</v>
      </c>
      <c r="I982" s="226"/>
      <c r="J982" s="222"/>
      <c r="K982" s="222"/>
      <c r="L982" s="227"/>
      <c r="M982" s="228"/>
      <c r="N982" s="229"/>
      <c r="O982" s="229"/>
      <c r="P982" s="229"/>
      <c r="Q982" s="229"/>
      <c r="R982" s="229"/>
      <c r="S982" s="229"/>
      <c r="T982" s="230"/>
      <c r="AT982" s="231" t="s">
        <v>141</v>
      </c>
      <c r="AU982" s="231" t="s">
        <v>80</v>
      </c>
      <c r="AV982" s="12" t="s">
        <v>138</v>
      </c>
      <c r="AW982" s="12" t="s">
        <v>143</v>
      </c>
      <c r="AX982" s="12" t="s">
        <v>21</v>
      </c>
      <c r="AY982" s="231" t="s">
        <v>132</v>
      </c>
    </row>
    <row r="983" s="1" customFormat="1" ht="16.5" customHeight="1">
      <c r="B983" s="36"/>
      <c r="C983" s="197" t="s">
        <v>1354</v>
      </c>
      <c r="D983" s="197" t="s">
        <v>134</v>
      </c>
      <c r="E983" s="198" t="s">
        <v>1355</v>
      </c>
      <c r="F983" s="199" t="s">
        <v>1356</v>
      </c>
      <c r="G983" s="200" t="s">
        <v>248</v>
      </c>
      <c r="H983" s="201">
        <v>69</v>
      </c>
      <c r="I983" s="202"/>
      <c r="J983" s="201">
        <f>ROUND(I983*H983,3)</f>
        <v>0</v>
      </c>
      <c r="K983" s="199" t="s">
        <v>1</v>
      </c>
      <c r="L983" s="41"/>
      <c r="M983" s="203" t="s">
        <v>1</v>
      </c>
      <c r="N983" s="204" t="s">
        <v>48</v>
      </c>
      <c r="O983" s="77"/>
      <c r="P983" s="205">
        <f>O983*H983</f>
        <v>0</v>
      </c>
      <c r="Q983" s="205">
        <v>0</v>
      </c>
      <c r="R983" s="205">
        <f>Q983*H983</f>
        <v>0</v>
      </c>
      <c r="S983" s="205">
        <v>0.00014999999999999999</v>
      </c>
      <c r="T983" s="206">
        <f>S983*H983</f>
        <v>0.01035</v>
      </c>
      <c r="AR983" s="15" t="s">
        <v>217</v>
      </c>
      <c r="AT983" s="15" t="s">
        <v>134</v>
      </c>
      <c r="AU983" s="15" t="s">
        <v>80</v>
      </c>
      <c r="AY983" s="15" t="s">
        <v>132</v>
      </c>
      <c r="BE983" s="207">
        <f>IF(N983="základní",J983,0)</f>
        <v>0</v>
      </c>
      <c r="BF983" s="207">
        <f>IF(N983="snížená",J983,0)</f>
        <v>0</v>
      </c>
      <c r="BG983" s="207">
        <f>IF(N983="zákl. přenesená",J983,0)</f>
        <v>0</v>
      </c>
      <c r="BH983" s="207">
        <f>IF(N983="sníž. přenesená",J983,0)</f>
        <v>0</v>
      </c>
      <c r="BI983" s="207">
        <f>IF(N983="nulová",J983,0)</f>
        <v>0</v>
      </c>
      <c r="BJ983" s="15" t="s">
        <v>139</v>
      </c>
      <c r="BK983" s="208">
        <f>ROUND(I983*H983,3)</f>
        <v>0</v>
      </c>
      <c r="BL983" s="15" t="s">
        <v>217</v>
      </c>
      <c r="BM983" s="15" t="s">
        <v>1357</v>
      </c>
    </row>
    <row r="984" s="11" customFormat="1">
      <c r="B984" s="209"/>
      <c r="C984" s="210"/>
      <c r="D984" s="211" t="s">
        <v>141</v>
      </c>
      <c r="E984" s="212" t="s">
        <v>1</v>
      </c>
      <c r="F984" s="213" t="s">
        <v>1358</v>
      </c>
      <c r="G984" s="210"/>
      <c r="H984" s="214">
        <v>69</v>
      </c>
      <c r="I984" s="215"/>
      <c r="J984" s="210"/>
      <c r="K984" s="210"/>
      <c r="L984" s="216"/>
      <c r="M984" s="217"/>
      <c r="N984" s="218"/>
      <c r="O984" s="218"/>
      <c r="P984" s="218"/>
      <c r="Q984" s="218"/>
      <c r="R984" s="218"/>
      <c r="S984" s="218"/>
      <c r="T984" s="219"/>
      <c r="AT984" s="220" t="s">
        <v>141</v>
      </c>
      <c r="AU984" s="220" t="s">
        <v>80</v>
      </c>
      <c r="AV984" s="11" t="s">
        <v>80</v>
      </c>
      <c r="AW984" s="11" t="s">
        <v>143</v>
      </c>
      <c r="AX984" s="11" t="s">
        <v>74</v>
      </c>
      <c r="AY984" s="220" t="s">
        <v>132</v>
      </c>
    </row>
    <row r="985" s="12" customFormat="1">
      <c r="B985" s="221"/>
      <c r="C985" s="222"/>
      <c r="D985" s="211" t="s">
        <v>141</v>
      </c>
      <c r="E985" s="223" t="s">
        <v>1</v>
      </c>
      <c r="F985" s="224" t="s">
        <v>146</v>
      </c>
      <c r="G985" s="222"/>
      <c r="H985" s="225">
        <v>69</v>
      </c>
      <c r="I985" s="226"/>
      <c r="J985" s="222"/>
      <c r="K985" s="222"/>
      <c r="L985" s="227"/>
      <c r="M985" s="228"/>
      <c r="N985" s="229"/>
      <c r="O985" s="229"/>
      <c r="P985" s="229"/>
      <c r="Q985" s="229"/>
      <c r="R985" s="229"/>
      <c r="S985" s="229"/>
      <c r="T985" s="230"/>
      <c r="AT985" s="231" t="s">
        <v>141</v>
      </c>
      <c r="AU985" s="231" t="s">
        <v>80</v>
      </c>
      <c r="AV985" s="12" t="s">
        <v>138</v>
      </c>
      <c r="AW985" s="12" t="s">
        <v>143</v>
      </c>
      <c r="AX985" s="12" t="s">
        <v>21</v>
      </c>
      <c r="AY985" s="231" t="s">
        <v>132</v>
      </c>
    </row>
    <row r="986" s="1" customFormat="1" ht="16.5" customHeight="1">
      <c r="B986" s="36"/>
      <c r="C986" s="197" t="s">
        <v>1359</v>
      </c>
      <c r="D986" s="197" t="s">
        <v>134</v>
      </c>
      <c r="E986" s="198" t="s">
        <v>1360</v>
      </c>
      <c r="F986" s="199" t="s">
        <v>1361</v>
      </c>
      <c r="G986" s="200" t="s">
        <v>248</v>
      </c>
      <c r="H986" s="201">
        <v>448</v>
      </c>
      <c r="I986" s="202"/>
      <c r="J986" s="201">
        <f>ROUND(I986*H986,3)</f>
        <v>0</v>
      </c>
      <c r="K986" s="199" t="s">
        <v>1</v>
      </c>
      <c r="L986" s="41"/>
      <c r="M986" s="203" t="s">
        <v>1</v>
      </c>
      <c r="N986" s="204" t="s">
        <v>48</v>
      </c>
      <c r="O986" s="77"/>
      <c r="P986" s="205">
        <f>O986*H986</f>
        <v>0</v>
      </c>
      <c r="Q986" s="205">
        <v>0</v>
      </c>
      <c r="R986" s="205">
        <f>Q986*H986</f>
        <v>0</v>
      </c>
      <c r="S986" s="205">
        <v>0</v>
      </c>
      <c r="T986" s="206">
        <f>S986*H986</f>
        <v>0</v>
      </c>
      <c r="AR986" s="15" t="s">
        <v>217</v>
      </c>
      <c r="AT986" s="15" t="s">
        <v>134</v>
      </c>
      <c r="AU986" s="15" t="s">
        <v>80</v>
      </c>
      <c r="AY986" s="15" t="s">
        <v>132</v>
      </c>
      <c r="BE986" s="207">
        <f>IF(N986="základní",J986,0)</f>
        <v>0</v>
      </c>
      <c r="BF986" s="207">
        <f>IF(N986="snížená",J986,0)</f>
        <v>0</v>
      </c>
      <c r="BG986" s="207">
        <f>IF(N986="zákl. přenesená",J986,0)</f>
        <v>0</v>
      </c>
      <c r="BH986" s="207">
        <f>IF(N986="sníž. přenesená",J986,0)</f>
        <v>0</v>
      </c>
      <c r="BI986" s="207">
        <f>IF(N986="nulová",J986,0)</f>
        <v>0</v>
      </c>
      <c r="BJ986" s="15" t="s">
        <v>139</v>
      </c>
      <c r="BK986" s="208">
        <f>ROUND(I986*H986,3)</f>
        <v>0</v>
      </c>
      <c r="BL986" s="15" t="s">
        <v>217</v>
      </c>
      <c r="BM986" s="15" t="s">
        <v>1362</v>
      </c>
    </row>
    <row r="987" s="11" customFormat="1">
      <c r="B987" s="209"/>
      <c r="C987" s="210"/>
      <c r="D987" s="211" t="s">
        <v>141</v>
      </c>
      <c r="E987" s="212" t="s">
        <v>1</v>
      </c>
      <c r="F987" s="213" t="s">
        <v>1363</v>
      </c>
      <c r="G987" s="210"/>
      <c r="H987" s="214">
        <v>224</v>
      </c>
      <c r="I987" s="215"/>
      <c r="J987" s="210"/>
      <c r="K987" s="210"/>
      <c r="L987" s="216"/>
      <c r="M987" s="217"/>
      <c r="N987" s="218"/>
      <c r="O987" s="218"/>
      <c r="P987" s="218"/>
      <c r="Q987" s="218"/>
      <c r="R987" s="218"/>
      <c r="S987" s="218"/>
      <c r="T987" s="219"/>
      <c r="AT987" s="220" t="s">
        <v>141</v>
      </c>
      <c r="AU987" s="220" t="s">
        <v>80</v>
      </c>
      <c r="AV987" s="11" t="s">
        <v>80</v>
      </c>
      <c r="AW987" s="11" t="s">
        <v>143</v>
      </c>
      <c r="AX987" s="11" t="s">
        <v>74</v>
      </c>
      <c r="AY987" s="220" t="s">
        <v>132</v>
      </c>
    </row>
    <row r="988" s="11" customFormat="1">
      <c r="B988" s="209"/>
      <c r="C988" s="210"/>
      <c r="D988" s="211" t="s">
        <v>141</v>
      </c>
      <c r="E988" s="212" t="s">
        <v>1</v>
      </c>
      <c r="F988" s="213" t="s">
        <v>1364</v>
      </c>
      <c r="G988" s="210"/>
      <c r="H988" s="214">
        <v>157</v>
      </c>
      <c r="I988" s="215"/>
      <c r="J988" s="210"/>
      <c r="K988" s="210"/>
      <c r="L988" s="216"/>
      <c r="M988" s="217"/>
      <c r="N988" s="218"/>
      <c r="O988" s="218"/>
      <c r="P988" s="218"/>
      <c r="Q988" s="218"/>
      <c r="R988" s="218"/>
      <c r="S988" s="218"/>
      <c r="T988" s="219"/>
      <c r="AT988" s="220" t="s">
        <v>141</v>
      </c>
      <c r="AU988" s="220" t="s">
        <v>80</v>
      </c>
      <c r="AV988" s="11" t="s">
        <v>80</v>
      </c>
      <c r="AW988" s="11" t="s">
        <v>143</v>
      </c>
      <c r="AX988" s="11" t="s">
        <v>74</v>
      </c>
      <c r="AY988" s="220" t="s">
        <v>132</v>
      </c>
    </row>
    <row r="989" s="11" customFormat="1">
      <c r="B989" s="209"/>
      <c r="C989" s="210"/>
      <c r="D989" s="211" t="s">
        <v>141</v>
      </c>
      <c r="E989" s="212" t="s">
        <v>1</v>
      </c>
      <c r="F989" s="213" t="s">
        <v>1365</v>
      </c>
      <c r="G989" s="210"/>
      <c r="H989" s="214">
        <v>67</v>
      </c>
      <c r="I989" s="215"/>
      <c r="J989" s="210"/>
      <c r="K989" s="210"/>
      <c r="L989" s="216"/>
      <c r="M989" s="217"/>
      <c r="N989" s="218"/>
      <c r="O989" s="218"/>
      <c r="P989" s="218"/>
      <c r="Q989" s="218"/>
      <c r="R989" s="218"/>
      <c r="S989" s="218"/>
      <c r="T989" s="219"/>
      <c r="AT989" s="220" t="s">
        <v>141</v>
      </c>
      <c r="AU989" s="220" t="s">
        <v>80</v>
      </c>
      <c r="AV989" s="11" t="s">
        <v>80</v>
      </c>
      <c r="AW989" s="11" t="s">
        <v>143</v>
      </c>
      <c r="AX989" s="11" t="s">
        <v>74</v>
      </c>
      <c r="AY989" s="220" t="s">
        <v>132</v>
      </c>
    </row>
    <row r="990" s="12" customFormat="1">
      <c r="B990" s="221"/>
      <c r="C990" s="222"/>
      <c r="D990" s="211" t="s">
        <v>141</v>
      </c>
      <c r="E990" s="223" t="s">
        <v>1</v>
      </c>
      <c r="F990" s="224" t="s">
        <v>146</v>
      </c>
      <c r="G990" s="222"/>
      <c r="H990" s="225">
        <v>448</v>
      </c>
      <c r="I990" s="226"/>
      <c r="J990" s="222"/>
      <c r="K990" s="222"/>
      <c r="L990" s="227"/>
      <c r="M990" s="228"/>
      <c r="N990" s="229"/>
      <c r="O990" s="229"/>
      <c r="P990" s="229"/>
      <c r="Q990" s="229"/>
      <c r="R990" s="229"/>
      <c r="S990" s="229"/>
      <c r="T990" s="230"/>
      <c r="AT990" s="231" t="s">
        <v>141</v>
      </c>
      <c r="AU990" s="231" t="s">
        <v>80</v>
      </c>
      <c r="AV990" s="12" t="s">
        <v>138</v>
      </c>
      <c r="AW990" s="12" t="s">
        <v>143</v>
      </c>
      <c r="AX990" s="12" t="s">
        <v>21</v>
      </c>
      <c r="AY990" s="231" t="s">
        <v>132</v>
      </c>
    </row>
    <row r="991" s="1" customFormat="1" ht="16.5" customHeight="1">
      <c r="B991" s="36"/>
      <c r="C991" s="242" t="s">
        <v>1366</v>
      </c>
      <c r="D991" s="242" t="s">
        <v>199</v>
      </c>
      <c r="E991" s="243" t="s">
        <v>1367</v>
      </c>
      <c r="F991" s="244" t="s">
        <v>1368</v>
      </c>
      <c r="G991" s="245" t="s">
        <v>137</v>
      </c>
      <c r="H991" s="246">
        <v>72.359999999999999</v>
      </c>
      <c r="I991" s="247"/>
      <c r="J991" s="246">
        <f>ROUND(I991*H991,3)</f>
        <v>0</v>
      </c>
      <c r="K991" s="244" t="s">
        <v>1</v>
      </c>
      <c r="L991" s="248"/>
      <c r="M991" s="249" t="s">
        <v>1</v>
      </c>
      <c r="N991" s="250" t="s">
        <v>48</v>
      </c>
      <c r="O991" s="77"/>
      <c r="P991" s="205">
        <f>O991*H991</f>
        <v>0</v>
      </c>
      <c r="Q991" s="205">
        <v>0.0135</v>
      </c>
      <c r="R991" s="205">
        <f>Q991*H991</f>
        <v>0.97685999999999995</v>
      </c>
      <c r="S991" s="205">
        <v>0</v>
      </c>
      <c r="T991" s="206">
        <f>S991*H991</f>
        <v>0</v>
      </c>
      <c r="AR991" s="15" t="s">
        <v>325</v>
      </c>
      <c r="AT991" s="15" t="s">
        <v>199</v>
      </c>
      <c r="AU991" s="15" t="s">
        <v>80</v>
      </c>
      <c r="AY991" s="15" t="s">
        <v>132</v>
      </c>
      <c r="BE991" s="207">
        <f>IF(N991="základní",J991,0)</f>
        <v>0</v>
      </c>
      <c r="BF991" s="207">
        <f>IF(N991="snížená",J991,0)</f>
        <v>0</v>
      </c>
      <c r="BG991" s="207">
        <f>IF(N991="zákl. přenesená",J991,0)</f>
        <v>0</v>
      </c>
      <c r="BH991" s="207">
        <f>IF(N991="sníž. přenesená",J991,0)</f>
        <v>0</v>
      </c>
      <c r="BI991" s="207">
        <f>IF(N991="nulová",J991,0)</f>
        <v>0</v>
      </c>
      <c r="BJ991" s="15" t="s">
        <v>139</v>
      </c>
      <c r="BK991" s="208">
        <f>ROUND(I991*H991,3)</f>
        <v>0</v>
      </c>
      <c r="BL991" s="15" t="s">
        <v>217</v>
      </c>
      <c r="BM991" s="15" t="s">
        <v>1369</v>
      </c>
    </row>
    <row r="992" s="11" customFormat="1">
      <c r="B992" s="209"/>
      <c r="C992" s="210"/>
      <c r="D992" s="211" t="s">
        <v>141</v>
      </c>
      <c r="E992" s="212" t="s">
        <v>1</v>
      </c>
      <c r="F992" s="213" t="s">
        <v>1370</v>
      </c>
      <c r="G992" s="210"/>
      <c r="H992" s="214">
        <v>72.359999999999999</v>
      </c>
      <c r="I992" s="215"/>
      <c r="J992" s="210"/>
      <c r="K992" s="210"/>
      <c r="L992" s="216"/>
      <c r="M992" s="217"/>
      <c r="N992" s="218"/>
      <c r="O992" s="218"/>
      <c r="P992" s="218"/>
      <c r="Q992" s="218"/>
      <c r="R992" s="218"/>
      <c r="S992" s="218"/>
      <c r="T992" s="219"/>
      <c r="AT992" s="220" t="s">
        <v>141</v>
      </c>
      <c r="AU992" s="220" t="s">
        <v>80</v>
      </c>
      <c r="AV992" s="11" t="s">
        <v>80</v>
      </c>
      <c r="AW992" s="11" t="s">
        <v>143</v>
      </c>
      <c r="AX992" s="11" t="s">
        <v>74</v>
      </c>
      <c r="AY992" s="220" t="s">
        <v>132</v>
      </c>
    </row>
    <row r="993" s="12" customFormat="1">
      <c r="B993" s="221"/>
      <c r="C993" s="222"/>
      <c r="D993" s="211" t="s">
        <v>141</v>
      </c>
      <c r="E993" s="223" t="s">
        <v>1</v>
      </c>
      <c r="F993" s="224" t="s">
        <v>146</v>
      </c>
      <c r="G993" s="222"/>
      <c r="H993" s="225">
        <v>72.359999999999999</v>
      </c>
      <c r="I993" s="226"/>
      <c r="J993" s="222"/>
      <c r="K993" s="222"/>
      <c r="L993" s="227"/>
      <c r="M993" s="228"/>
      <c r="N993" s="229"/>
      <c r="O993" s="229"/>
      <c r="P993" s="229"/>
      <c r="Q993" s="229"/>
      <c r="R993" s="229"/>
      <c r="S993" s="229"/>
      <c r="T993" s="230"/>
      <c r="AT993" s="231" t="s">
        <v>141</v>
      </c>
      <c r="AU993" s="231" t="s">
        <v>80</v>
      </c>
      <c r="AV993" s="12" t="s">
        <v>138</v>
      </c>
      <c r="AW993" s="12" t="s">
        <v>143</v>
      </c>
      <c r="AX993" s="12" t="s">
        <v>21</v>
      </c>
      <c r="AY993" s="231" t="s">
        <v>132</v>
      </c>
    </row>
    <row r="994" s="1" customFormat="1" ht="16.5" customHeight="1">
      <c r="B994" s="36"/>
      <c r="C994" s="197" t="s">
        <v>1371</v>
      </c>
      <c r="D994" s="197" t="s">
        <v>134</v>
      </c>
      <c r="E994" s="198" t="s">
        <v>1372</v>
      </c>
      <c r="F994" s="199" t="s">
        <v>1373</v>
      </c>
      <c r="G994" s="200" t="s">
        <v>252</v>
      </c>
      <c r="H994" s="201">
        <v>956.86199999999997</v>
      </c>
      <c r="I994" s="202"/>
      <c r="J994" s="201">
        <f>ROUND(I994*H994,3)</f>
        <v>0</v>
      </c>
      <c r="K994" s="199" t="s">
        <v>1</v>
      </c>
      <c r="L994" s="41"/>
      <c r="M994" s="203" t="s">
        <v>1</v>
      </c>
      <c r="N994" s="204" t="s">
        <v>48</v>
      </c>
      <c r="O994" s="77"/>
      <c r="P994" s="205">
        <f>O994*H994</f>
        <v>0</v>
      </c>
      <c r="Q994" s="205">
        <v>0</v>
      </c>
      <c r="R994" s="205">
        <f>Q994*H994</f>
        <v>0</v>
      </c>
      <c r="S994" s="205">
        <v>0</v>
      </c>
      <c r="T994" s="206">
        <f>S994*H994</f>
        <v>0</v>
      </c>
      <c r="AR994" s="15" t="s">
        <v>217</v>
      </c>
      <c r="AT994" s="15" t="s">
        <v>134</v>
      </c>
      <c r="AU994" s="15" t="s">
        <v>80</v>
      </c>
      <c r="AY994" s="15" t="s">
        <v>132</v>
      </c>
      <c r="BE994" s="207">
        <f>IF(N994="základní",J994,0)</f>
        <v>0</v>
      </c>
      <c r="BF994" s="207">
        <f>IF(N994="snížená",J994,0)</f>
        <v>0</v>
      </c>
      <c r="BG994" s="207">
        <f>IF(N994="zákl. přenesená",J994,0)</f>
        <v>0</v>
      </c>
      <c r="BH994" s="207">
        <f>IF(N994="sníž. přenesená",J994,0)</f>
        <v>0</v>
      </c>
      <c r="BI994" s="207">
        <f>IF(N994="nulová",J994,0)</f>
        <v>0</v>
      </c>
      <c r="BJ994" s="15" t="s">
        <v>139</v>
      </c>
      <c r="BK994" s="208">
        <f>ROUND(I994*H994,3)</f>
        <v>0</v>
      </c>
      <c r="BL994" s="15" t="s">
        <v>217</v>
      </c>
      <c r="BM994" s="15" t="s">
        <v>1374</v>
      </c>
    </row>
    <row r="995" s="11" customFormat="1">
      <c r="B995" s="209"/>
      <c r="C995" s="210"/>
      <c r="D995" s="211" t="s">
        <v>141</v>
      </c>
      <c r="E995" s="212" t="s">
        <v>1</v>
      </c>
      <c r="F995" s="213" t="s">
        <v>1375</v>
      </c>
      <c r="G995" s="210"/>
      <c r="H995" s="214">
        <v>108</v>
      </c>
      <c r="I995" s="215"/>
      <c r="J995" s="210"/>
      <c r="K995" s="210"/>
      <c r="L995" s="216"/>
      <c r="M995" s="217"/>
      <c r="N995" s="218"/>
      <c r="O995" s="218"/>
      <c r="P995" s="218"/>
      <c r="Q995" s="218"/>
      <c r="R995" s="218"/>
      <c r="S995" s="218"/>
      <c r="T995" s="219"/>
      <c r="AT995" s="220" t="s">
        <v>141</v>
      </c>
      <c r="AU995" s="220" t="s">
        <v>80</v>
      </c>
      <c r="AV995" s="11" t="s">
        <v>80</v>
      </c>
      <c r="AW995" s="11" t="s">
        <v>143</v>
      </c>
      <c r="AX995" s="11" t="s">
        <v>74</v>
      </c>
      <c r="AY995" s="220" t="s">
        <v>132</v>
      </c>
    </row>
    <row r="996" s="11" customFormat="1">
      <c r="B996" s="209"/>
      <c r="C996" s="210"/>
      <c r="D996" s="211" t="s">
        <v>141</v>
      </c>
      <c r="E996" s="212" t="s">
        <v>1</v>
      </c>
      <c r="F996" s="213" t="s">
        <v>1376</v>
      </c>
      <c r="G996" s="210"/>
      <c r="H996" s="214">
        <v>19.782</v>
      </c>
      <c r="I996" s="215"/>
      <c r="J996" s="210"/>
      <c r="K996" s="210"/>
      <c r="L996" s="216"/>
      <c r="M996" s="217"/>
      <c r="N996" s="218"/>
      <c r="O996" s="218"/>
      <c r="P996" s="218"/>
      <c r="Q996" s="218"/>
      <c r="R996" s="218"/>
      <c r="S996" s="218"/>
      <c r="T996" s="219"/>
      <c r="AT996" s="220" t="s">
        <v>141</v>
      </c>
      <c r="AU996" s="220" t="s">
        <v>80</v>
      </c>
      <c r="AV996" s="11" t="s">
        <v>80</v>
      </c>
      <c r="AW996" s="11" t="s">
        <v>143</v>
      </c>
      <c r="AX996" s="11" t="s">
        <v>74</v>
      </c>
      <c r="AY996" s="220" t="s">
        <v>132</v>
      </c>
    </row>
    <row r="997" s="11" customFormat="1">
      <c r="B997" s="209"/>
      <c r="C997" s="210"/>
      <c r="D997" s="211" t="s">
        <v>141</v>
      </c>
      <c r="E997" s="212" t="s">
        <v>1</v>
      </c>
      <c r="F997" s="213" t="s">
        <v>1377</v>
      </c>
      <c r="G997" s="210"/>
      <c r="H997" s="214">
        <v>16</v>
      </c>
      <c r="I997" s="215"/>
      <c r="J997" s="210"/>
      <c r="K997" s="210"/>
      <c r="L997" s="216"/>
      <c r="M997" s="217"/>
      <c r="N997" s="218"/>
      <c r="O997" s="218"/>
      <c r="P997" s="218"/>
      <c r="Q997" s="218"/>
      <c r="R997" s="218"/>
      <c r="S997" s="218"/>
      <c r="T997" s="219"/>
      <c r="AT997" s="220" t="s">
        <v>141</v>
      </c>
      <c r="AU997" s="220" t="s">
        <v>80</v>
      </c>
      <c r="AV997" s="11" t="s">
        <v>80</v>
      </c>
      <c r="AW997" s="11" t="s">
        <v>143</v>
      </c>
      <c r="AX997" s="11" t="s">
        <v>74</v>
      </c>
      <c r="AY997" s="220" t="s">
        <v>132</v>
      </c>
    </row>
    <row r="998" s="11" customFormat="1">
      <c r="B998" s="209"/>
      <c r="C998" s="210"/>
      <c r="D998" s="211" t="s">
        <v>141</v>
      </c>
      <c r="E998" s="212" t="s">
        <v>1</v>
      </c>
      <c r="F998" s="213" t="s">
        <v>1378</v>
      </c>
      <c r="G998" s="210"/>
      <c r="H998" s="214">
        <v>409.60000000000002</v>
      </c>
      <c r="I998" s="215"/>
      <c r="J998" s="210"/>
      <c r="K998" s="210"/>
      <c r="L998" s="216"/>
      <c r="M998" s="217"/>
      <c r="N998" s="218"/>
      <c r="O998" s="218"/>
      <c r="P998" s="218"/>
      <c r="Q998" s="218"/>
      <c r="R998" s="218"/>
      <c r="S998" s="218"/>
      <c r="T998" s="219"/>
      <c r="AT998" s="220" t="s">
        <v>141</v>
      </c>
      <c r="AU998" s="220" t="s">
        <v>80</v>
      </c>
      <c r="AV998" s="11" t="s">
        <v>80</v>
      </c>
      <c r="AW998" s="11" t="s">
        <v>143</v>
      </c>
      <c r="AX998" s="11" t="s">
        <v>74</v>
      </c>
      <c r="AY998" s="220" t="s">
        <v>132</v>
      </c>
    </row>
    <row r="999" s="11" customFormat="1">
      <c r="B999" s="209"/>
      <c r="C999" s="210"/>
      <c r="D999" s="211" t="s">
        <v>141</v>
      </c>
      <c r="E999" s="212" t="s">
        <v>1</v>
      </c>
      <c r="F999" s="213" t="s">
        <v>1379</v>
      </c>
      <c r="G999" s="210"/>
      <c r="H999" s="214">
        <v>327.68000000000001</v>
      </c>
      <c r="I999" s="215"/>
      <c r="J999" s="210"/>
      <c r="K999" s="210"/>
      <c r="L999" s="216"/>
      <c r="M999" s="217"/>
      <c r="N999" s="218"/>
      <c r="O999" s="218"/>
      <c r="P999" s="218"/>
      <c r="Q999" s="218"/>
      <c r="R999" s="218"/>
      <c r="S999" s="218"/>
      <c r="T999" s="219"/>
      <c r="AT999" s="220" t="s">
        <v>141</v>
      </c>
      <c r="AU999" s="220" t="s">
        <v>80</v>
      </c>
      <c r="AV999" s="11" t="s">
        <v>80</v>
      </c>
      <c r="AW999" s="11" t="s">
        <v>143</v>
      </c>
      <c r="AX999" s="11" t="s">
        <v>74</v>
      </c>
      <c r="AY999" s="220" t="s">
        <v>132</v>
      </c>
    </row>
    <row r="1000" s="11" customFormat="1">
      <c r="B1000" s="209"/>
      <c r="C1000" s="210"/>
      <c r="D1000" s="211" t="s">
        <v>141</v>
      </c>
      <c r="E1000" s="212" t="s">
        <v>1</v>
      </c>
      <c r="F1000" s="213" t="s">
        <v>1380</v>
      </c>
      <c r="G1000" s="210"/>
      <c r="H1000" s="214">
        <v>57.600000000000001</v>
      </c>
      <c r="I1000" s="215"/>
      <c r="J1000" s="210"/>
      <c r="K1000" s="210"/>
      <c r="L1000" s="216"/>
      <c r="M1000" s="217"/>
      <c r="N1000" s="218"/>
      <c r="O1000" s="218"/>
      <c r="P1000" s="218"/>
      <c r="Q1000" s="218"/>
      <c r="R1000" s="218"/>
      <c r="S1000" s="218"/>
      <c r="T1000" s="219"/>
      <c r="AT1000" s="220" t="s">
        <v>141</v>
      </c>
      <c r="AU1000" s="220" t="s">
        <v>80</v>
      </c>
      <c r="AV1000" s="11" t="s">
        <v>80</v>
      </c>
      <c r="AW1000" s="11" t="s">
        <v>143</v>
      </c>
      <c r="AX1000" s="11" t="s">
        <v>74</v>
      </c>
      <c r="AY1000" s="220" t="s">
        <v>132</v>
      </c>
    </row>
    <row r="1001" s="11" customFormat="1">
      <c r="B1001" s="209"/>
      <c r="C1001" s="210"/>
      <c r="D1001" s="211" t="s">
        <v>141</v>
      </c>
      <c r="E1001" s="212" t="s">
        <v>1</v>
      </c>
      <c r="F1001" s="213" t="s">
        <v>1381</v>
      </c>
      <c r="G1001" s="210"/>
      <c r="H1001" s="214">
        <v>18.199999999999999</v>
      </c>
      <c r="I1001" s="215"/>
      <c r="J1001" s="210"/>
      <c r="K1001" s="210"/>
      <c r="L1001" s="216"/>
      <c r="M1001" s="217"/>
      <c r="N1001" s="218"/>
      <c r="O1001" s="218"/>
      <c r="P1001" s="218"/>
      <c r="Q1001" s="218"/>
      <c r="R1001" s="218"/>
      <c r="S1001" s="218"/>
      <c r="T1001" s="219"/>
      <c r="AT1001" s="220" t="s">
        <v>141</v>
      </c>
      <c r="AU1001" s="220" t="s">
        <v>80</v>
      </c>
      <c r="AV1001" s="11" t="s">
        <v>80</v>
      </c>
      <c r="AW1001" s="11" t="s">
        <v>143</v>
      </c>
      <c r="AX1001" s="11" t="s">
        <v>74</v>
      </c>
      <c r="AY1001" s="220" t="s">
        <v>132</v>
      </c>
    </row>
    <row r="1002" s="12" customFormat="1">
      <c r="B1002" s="221"/>
      <c r="C1002" s="222"/>
      <c r="D1002" s="211" t="s">
        <v>141</v>
      </c>
      <c r="E1002" s="223" t="s">
        <v>1</v>
      </c>
      <c r="F1002" s="224" t="s">
        <v>146</v>
      </c>
      <c r="G1002" s="222"/>
      <c r="H1002" s="225">
        <v>956.86199999999997</v>
      </c>
      <c r="I1002" s="226"/>
      <c r="J1002" s="222"/>
      <c r="K1002" s="222"/>
      <c r="L1002" s="227"/>
      <c r="M1002" s="228"/>
      <c r="N1002" s="229"/>
      <c r="O1002" s="229"/>
      <c r="P1002" s="229"/>
      <c r="Q1002" s="229"/>
      <c r="R1002" s="229"/>
      <c r="S1002" s="229"/>
      <c r="T1002" s="230"/>
      <c r="AT1002" s="231" t="s">
        <v>141</v>
      </c>
      <c r="AU1002" s="231" t="s">
        <v>80</v>
      </c>
      <c r="AV1002" s="12" t="s">
        <v>138</v>
      </c>
      <c r="AW1002" s="12" t="s">
        <v>143</v>
      </c>
      <c r="AX1002" s="12" t="s">
        <v>21</v>
      </c>
      <c r="AY1002" s="231" t="s">
        <v>132</v>
      </c>
    </row>
    <row r="1003" s="1" customFormat="1" ht="16.5" customHeight="1">
      <c r="B1003" s="36"/>
      <c r="C1003" s="242" t="s">
        <v>1382</v>
      </c>
      <c r="D1003" s="242" t="s">
        <v>199</v>
      </c>
      <c r="E1003" s="243" t="s">
        <v>1383</v>
      </c>
      <c r="F1003" s="244" t="s">
        <v>1384</v>
      </c>
      <c r="G1003" s="245" t="s">
        <v>248</v>
      </c>
      <c r="H1003" s="246">
        <v>18</v>
      </c>
      <c r="I1003" s="247"/>
      <c r="J1003" s="246">
        <f>ROUND(I1003*H1003,3)</f>
        <v>0</v>
      </c>
      <c r="K1003" s="244" t="s">
        <v>1</v>
      </c>
      <c r="L1003" s="248"/>
      <c r="M1003" s="249" t="s">
        <v>1</v>
      </c>
      <c r="N1003" s="250" t="s">
        <v>48</v>
      </c>
      <c r="O1003" s="77"/>
      <c r="P1003" s="205">
        <f>O1003*H1003</f>
        <v>0</v>
      </c>
      <c r="Q1003" s="205">
        <v>0</v>
      </c>
      <c r="R1003" s="205">
        <f>Q1003*H1003</f>
        <v>0</v>
      </c>
      <c r="S1003" s="205">
        <v>0</v>
      </c>
      <c r="T1003" s="206">
        <f>S1003*H1003</f>
        <v>0</v>
      </c>
      <c r="AR1003" s="15" t="s">
        <v>325</v>
      </c>
      <c r="AT1003" s="15" t="s">
        <v>199</v>
      </c>
      <c r="AU1003" s="15" t="s">
        <v>80</v>
      </c>
      <c r="AY1003" s="15" t="s">
        <v>132</v>
      </c>
      <c r="BE1003" s="207">
        <f>IF(N1003="základní",J1003,0)</f>
        <v>0</v>
      </c>
      <c r="BF1003" s="207">
        <f>IF(N1003="snížená",J1003,0)</f>
        <v>0</v>
      </c>
      <c r="BG1003" s="207">
        <f>IF(N1003="zákl. přenesená",J1003,0)</f>
        <v>0</v>
      </c>
      <c r="BH1003" s="207">
        <f>IF(N1003="sníž. přenesená",J1003,0)</f>
        <v>0</v>
      </c>
      <c r="BI1003" s="207">
        <f>IF(N1003="nulová",J1003,0)</f>
        <v>0</v>
      </c>
      <c r="BJ1003" s="15" t="s">
        <v>139</v>
      </c>
      <c r="BK1003" s="208">
        <f>ROUND(I1003*H1003,3)</f>
        <v>0</v>
      </c>
      <c r="BL1003" s="15" t="s">
        <v>217</v>
      </c>
      <c r="BM1003" s="15" t="s">
        <v>1385</v>
      </c>
    </row>
    <row r="1004" s="11" customFormat="1">
      <c r="B1004" s="209"/>
      <c r="C1004" s="210"/>
      <c r="D1004" s="211" t="s">
        <v>141</v>
      </c>
      <c r="E1004" s="212" t="s">
        <v>1</v>
      </c>
      <c r="F1004" s="213" t="s">
        <v>233</v>
      </c>
      <c r="G1004" s="210"/>
      <c r="H1004" s="214">
        <v>18</v>
      </c>
      <c r="I1004" s="215"/>
      <c r="J1004" s="210"/>
      <c r="K1004" s="210"/>
      <c r="L1004" s="216"/>
      <c r="M1004" s="217"/>
      <c r="N1004" s="218"/>
      <c r="O1004" s="218"/>
      <c r="P1004" s="218"/>
      <c r="Q1004" s="218"/>
      <c r="R1004" s="218"/>
      <c r="S1004" s="218"/>
      <c r="T1004" s="219"/>
      <c r="AT1004" s="220" t="s">
        <v>141</v>
      </c>
      <c r="AU1004" s="220" t="s">
        <v>80</v>
      </c>
      <c r="AV1004" s="11" t="s">
        <v>80</v>
      </c>
      <c r="AW1004" s="11" t="s">
        <v>143</v>
      </c>
      <c r="AX1004" s="11" t="s">
        <v>74</v>
      </c>
      <c r="AY1004" s="220" t="s">
        <v>132</v>
      </c>
    </row>
    <row r="1005" s="12" customFormat="1">
      <c r="B1005" s="221"/>
      <c r="C1005" s="222"/>
      <c r="D1005" s="211" t="s">
        <v>141</v>
      </c>
      <c r="E1005" s="223" t="s">
        <v>1</v>
      </c>
      <c r="F1005" s="224" t="s">
        <v>146</v>
      </c>
      <c r="G1005" s="222"/>
      <c r="H1005" s="225">
        <v>18</v>
      </c>
      <c r="I1005" s="226"/>
      <c r="J1005" s="222"/>
      <c r="K1005" s="222"/>
      <c r="L1005" s="227"/>
      <c r="M1005" s="228"/>
      <c r="N1005" s="229"/>
      <c r="O1005" s="229"/>
      <c r="P1005" s="229"/>
      <c r="Q1005" s="229"/>
      <c r="R1005" s="229"/>
      <c r="S1005" s="229"/>
      <c r="T1005" s="230"/>
      <c r="AT1005" s="231" t="s">
        <v>141</v>
      </c>
      <c r="AU1005" s="231" t="s">
        <v>80</v>
      </c>
      <c r="AV1005" s="12" t="s">
        <v>138</v>
      </c>
      <c r="AW1005" s="12" t="s">
        <v>143</v>
      </c>
      <c r="AX1005" s="12" t="s">
        <v>21</v>
      </c>
      <c r="AY1005" s="231" t="s">
        <v>132</v>
      </c>
    </row>
    <row r="1006" s="1" customFormat="1" ht="16.5" customHeight="1">
      <c r="B1006" s="36"/>
      <c r="C1006" s="242" t="s">
        <v>1386</v>
      </c>
      <c r="D1006" s="242" t="s">
        <v>199</v>
      </c>
      <c r="E1006" s="243" t="s">
        <v>1387</v>
      </c>
      <c r="F1006" s="244" t="s">
        <v>1388</v>
      </c>
      <c r="G1006" s="245" t="s">
        <v>248</v>
      </c>
      <c r="H1006" s="246">
        <v>2</v>
      </c>
      <c r="I1006" s="247"/>
      <c r="J1006" s="246">
        <f>ROUND(I1006*H1006,3)</f>
        <v>0</v>
      </c>
      <c r="K1006" s="244" t="s">
        <v>1</v>
      </c>
      <c r="L1006" s="248"/>
      <c r="M1006" s="249" t="s">
        <v>1</v>
      </c>
      <c r="N1006" s="250" t="s">
        <v>48</v>
      </c>
      <c r="O1006" s="77"/>
      <c r="P1006" s="205">
        <f>O1006*H1006</f>
        <v>0</v>
      </c>
      <c r="Q1006" s="205">
        <v>0</v>
      </c>
      <c r="R1006" s="205">
        <f>Q1006*H1006</f>
        <v>0</v>
      </c>
      <c r="S1006" s="205">
        <v>0</v>
      </c>
      <c r="T1006" s="206">
        <f>S1006*H1006</f>
        <v>0</v>
      </c>
      <c r="AR1006" s="15" t="s">
        <v>325</v>
      </c>
      <c r="AT1006" s="15" t="s">
        <v>199</v>
      </c>
      <c r="AU1006" s="15" t="s">
        <v>80</v>
      </c>
      <c r="AY1006" s="15" t="s">
        <v>132</v>
      </c>
      <c r="BE1006" s="207">
        <f>IF(N1006="základní",J1006,0)</f>
        <v>0</v>
      </c>
      <c r="BF1006" s="207">
        <f>IF(N1006="snížená",J1006,0)</f>
        <v>0</v>
      </c>
      <c r="BG1006" s="207">
        <f>IF(N1006="zákl. přenesená",J1006,0)</f>
        <v>0</v>
      </c>
      <c r="BH1006" s="207">
        <f>IF(N1006="sníž. přenesená",J1006,0)</f>
        <v>0</v>
      </c>
      <c r="BI1006" s="207">
        <f>IF(N1006="nulová",J1006,0)</f>
        <v>0</v>
      </c>
      <c r="BJ1006" s="15" t="s">
        <v>139</v>
      </c>
      <c r="BK1006" s="208">
        <f>ROUND(I1006*H1006,3)</f>
        <v>0</v>
      </c>
      <c r="BL1006" s="15" t="s">
        <v>217</v>
      </c>
      <c r="BM1006" s="15" t="s">
        <v>1389</v>
      </c>
    </row>
    <row r="1007" s="11" customFormat="1">
      <c r="B1007" s="209"/>
      <c r="C1007" s="210"/>
      <c r="D1007" s="211" t="s">
        <v>141</v>
      </c>
      <c r="E1007" s="212" t="s">
        <v>1</v>
      </c>
      <c r="F1007" s="213" t="s">
        <v>80</v>
      </c>
      <c r="G1007" s="210"/>
      <c r="H1007" s="214">
        <v>2</v>
      </c>
      <c r="I1007" s="215"/>
      <c r="J1007" s="210"/>
      <c r="K1007" s="210"/>
      <c r="L1007" s="216"/>
      <c r="M1007" s="217"/>
      <c r="N1007" s="218"/>
      <c r="O1007" s="218"/>
      <c r="P1007" s="218"/>
      <c r="Q1007" s="218"/>
      <c r="R1007" s="218"/>
      <c r="S1007" s="218"/>
      <c r="T1007" s="219"/>
      <c r="AT1007" s="220" t="s">
        <v>141</v>
      </c>
      <c r="AU1007" s="220" t="s">
        <v>80</v>
      </c>
      <c r="AV1007" s="11" t="s">
        <v>80</v>
      </c>
      <c r="AW1007" s="11" t="s">
        <v>143</v>
      </c>
      <c r="AX1007" s="11" t="s">
        <v>74</v>
      </c>
      <c r="AY1007" s="220" t="s">
        <v>132</v>
      </c>
    </row>
    <row r="1008" s="12" customFormat="1">
      <c r="B1008" s="221"/>
      <c r="C1008" s="222"/>
      <c r="D1008" s="211" t="s">
        <v>141</v>
      </c>
      <c r="E1008" s="223" t="s">
        <v>1</v>
      </c>
      <c r="F1008" s="224" t="s">
        <v>146</v>
      </c>
      <c r="G1008" s="222"/>
      <c r="H1008" s="225">
        <v>2</v>
      </c>
      <c r="I1008" s="226"/>
      <c r="J1008" s="222"/>
      <c r="K1008" s="222"/>
      <c r="L1008" s="227"/>
      <c r="M1008" s="228"/>
      <c r="N1008" s="229"/>
      <c r="O1008" s="229"/>
      <c r="P1008" s="229"/>
      <c r="Q1008" s="229"/>
      <c r="R1008" s="229"/>
      <c r="S1008" s="229"/>
      <c r="T1008" s="230"/>
      <c r="AT1008" s="231" t="s">
        <v>141</v>
      </c>
      <c r="AU1008" s="231" t="s">
        <v>80</v>
      </c>
      <c r="AV1008" s="12" t="s">
        <v>138</v>
      </c>
      <c r="AW1008" s="12" t="s">
        <v>143</v>
      </c>
      <c r="AX1008" s="12" t="s">
        <v>21</v>
      </c>
      <c r="AY1008" s="231" t="s">
        <v>132</v>
      </c>
    </row>
    <row r="1009" s="1" customFormat="1" ht="16.5" customHeight="1">
      <c r="B1009" s="36"/>
      <c r="C1009" s="242" t="s">
        <v>1390</v>
      </c>
      <c r="D1009" s="242" t="s">
        <v>199</v>
      </c>
      <c r="E1009" s="243" t="s">
        <v>1391</v>
      </c>
      <c r="F1009" s="244" t="s">
        <v>1392</v>
      </c>
      <c r="G1009" s="245" t="s">
        <v>248</v>
      </c>
      <c r="H1009" s="246">
        <v>2</v>
      </c>
      <c r="I1009" s="247"/>
      <c r="J1009" s="246">
        <f>ROUND(I1009*H1009,3)</f>
        <v>0</v>
      </c>
      <c r="K1009" s="244" t="s">
        <v>1</v>
      </c>
      <c r="L1009" s="248"/>
      <c r="M1009" s="249" t="s">
        <v>1</v>
      </c>
      <c r="N1009" s="250" t="s">
        <v>48</v>
      </c>
      <c r="O1009" s="77"/>
      <c r="P1009" s="205">
        <f>O1009*H1009</f>
        <v>0</v>
      </c>
      <c r="Q1009" s="205">
        <v>0</v>
      </c>
      <c r="R1009" s="205">
        <f>Q1009*H1009</f>
        <v>0</v>
      </c>
      <c r="S1009" s="205">
        <v>0</v>
      </c>
      <c r="T1009" s="206">
        <f>S1009*H1009</f>
        <v>0</v>
      </c>
      <c r="AR1009" s="15" t="s">
        <v>325</v>
      </c>
      <c r="AT1009" s="15" t="s">
        <v>199</v>
      </c>
      <c r="AU1009" s="15" t="s">
        <v>80</v>
      </c>
      <c r="AY1009" s="15" t="s">
        <v>132</v>
      </c>
      <c r="BE1009" s="207">
        <f>IF(N1009="základní",J1009,0)</f>
        <v>0</v>
      </c>
      <c r="BF1009" s="207">
        <f>IF(N1009="snížená",J1009,0)</f>
        <v>0</v>
      </c>
      <c r="BG1009" s="207">
        <f>IF(N1009="zákl. přenesená",J1009,0)</f>
        <v>0</v>
      </c>
      <c r="BH1009" s="207">
        <f>IF(N1009="sníž. přenesená",J1009,0)</f>
        <v>0</v>
      </c>
      <c r="BI1009" s="207">
        <f>IF(N1009="nulová",J1009,0)</f>
        <v>0</v>
      </c>
      <c r="BJ1009" s="15" t="s">
        <v>139</v>
      </c>
      <c r="BK1009" s="208">
        <f>ROUND(I1009*H1009,3)</f>
        <v>0</v>
      </c>
      <c r="BL1009" s="15" t="s">
        <v>217</v>
      </c>
      <c r="BM1009" s="15" t="s">
        <v>1393</v>
      </c>
    </row>
    <row r="1010" s="11" customFormat="1">
      <c r="B1010" s="209"/>
      <c r="C1010" s="210"/>
      <c r="D1010" s="211" t="s">
        <v>141</v>
      </c>
      <c r="E1010" s="212" t="s">
        <v>1</v>
      </c>
      <c r="F1010" s="213" t="s">
        <v>80</v>
      </c>
      <c r="G1010" s="210"/>
      <c r="H1010" s="214">
        <v>2</v>
      </c>
      <c r="I1010" s="215"/>
      <c r="J1010" s="210"/>
      <c r="K1010" s="210"/>
      <c r="L1010" s="216"/>
      <c r="M1010" s="217"/>
      <c r="N1010" s="218"/>
      <c r="O1010" s="218"/>
      <c r="P1010" s="218"/>
      <c r="Q1010" s="218"/>
      <c r="R1010" s="218"/>
      <c r="S1010" s="218"/>
      <c r="T1010" s="219"/>
      <c r="AT1010" s="220" t="s">
        <v>141</v>
      </c>
      <c r="AU1010" s="220" t="s">
        <v>80</v>
      </c>
      <c r="AV1010" s="11" t="s">
        <v>80</v>
      </c>
      <c r="AW1010" s="11" t="s">
        <v>143</v>
      </c>
      <c r="AX1010" s="11" t="s">
        <v>74</v>
      </c>
      <c r="AY1010" s="220" t="s">
        <v>132</v>
      </c>
    </row>
    <row r="1011" s="12" customFormat="1">
      <c r="B1011" s="221"/>
      <c r="C1011" s="222"/>
      <c r="D1011" s="211" t="s">
        <v>141</v>
      </c>
      <c r="E1011" s="223" t="s">
        <v>1</v>
      </c>
      <c r="F1011" s="224" t="s">
        <v>146</v>
      </c>
      <c r="G1011" s="222"/>
      <c r="H1011" s="225">
        <v>2</v>
      </c>
      <c r="I1011" s="226"/>
      <c r="J1011" s="222"/>
      <c r="K1011" s="222"/>
      <c r="L1011" s="227"/>
      <c r="M1011" s="228"/>
      <c r="N1011" s="229"/>
      <c r="O1011" s="229"/>
      <c r="P1011" s="229"/>
      <c r="Q1011" s="229"/>
      <c r="R1011" s="229"/>
      <c r="S1011" s="229"/>
      <c r="T1011" s="230"/>
      <c r="AT1011" s="231" t="s">
        <v>141</v>
      </c>
      <c r="AU1011" s="231" t="s">
        <v>80</v>
      </c>
      <c r="AV1011" s="12" t="s">
        <v>138</v>
      </c>
      <c r="AW1011" s="12" t="s">
        <v>143</v>
      </c>
      <c r="AX1011" s="12" t="s">
        <v>21</v>
      </c>
      <c r="AY1011" s="231" t="s">
        <v>132</v>
      </c>
    </row>
    <row r="1012" s="1" customFormat="1" ht="16.5" customHeight="1">
      <c r="B1012" s="36"/>
      <c r="C1012" s="242" t="s">
        <v>1394</v>
      </c>
      <c r="D1012" s="242" t="s">
        <v>199</v>
      </c>
      <c r="E1012" s="243" t="s">
        <v>1395</v>
      </c>
      <c r="F1012" s="244" t="s">
        <v>1396</v>
      </c>
      <c r="G1012" s="245" t="s">
        <v>248</v>
      </c>
      <c r="H1012" s="246">
        <v>32</v>
      </c>
      <c r="I1012" s="247"/>
      <c r="J1012" s="246">
        <f>ROUND(I1012*H1012,3)</f>
        <v>0</v>
      </c>
      <c r="K1012" s="244" t="s">
        <v>1</v>
      </c>
      <c r="L1012" s="248"/>
      <c r="M1012" s="249" t="s">
        <v>1</v>
      </c>
      <c r="N1012" s="250" t="s">
        <v>48</v>
      </c>
      <c r="O1012" s="77"/>
      <c r="P1012" s="205">
        <f>O1012*H1012</f>
        <v>0</v>
      </c>
      <c r="Q1012" s="205">
        <v>0</v>
      </c>
      <c r="R1012" s="205">
        <f>Q1012*H1012</f>
        <v>0</v>
      </c>
      <c r="S1012" s="205">
        <v>0</v>
      </c>
      <c r="T1012" s="206">
        <f>S1012*H1012</f>
        <v>0</v>
      </c>
      <c r="AR1012" s="15" t="s">
        <v>325</v>
      </c>
      <c r="AT1012" s="15" t="s">
        <v>199</v>
      </c>
      <c r="AU1012" s="15" t="s">
        <v>80</v>
      </c>
      <c r="AY1012" s="15" t="s">
        <v>132</v>
      </c>
      <c r="BE1012" s="207">
        <f>IF(N1012="základní",J1012,0)</f>
        <v>0</v>
      </c>
      <c r="BF1012" s="207">
        <f>IF(N1012="snížená",J1012,0)</f>
        <v>0</v>
      </c>
      <c r="BG1012" s="207">
        <f>IF(N1012="zákl. přenesená",J1012,0)</f>
        <v>0</v>
      </c>
      <c r="BH1012" s="207">
        <f>IF(N1012="sníž. přenesená",J1012,0)</f>
        <v>0</v>
      </c>
      <c r="BI1012" s="207">
        <f>IF(N1012="nulová",J1012,0)</f>
        <v>0</v>
      </c>
      <c r="BJ1012" s="15" t="s">
        <v>139</v>
      </c>
      <c r="BK1012" s="208">
        <f>ROUND(I1012*H1012,3)</f>
        <v>0</v>
      </c>
      <c r="BL1012" s="15" t="s">
        <v>217</v>
      </c>
      <c r="BM1012" s="15" t="s">
        <v>1397</v>
      </c>
    </row>
    <row r="1013" s="11" customFormat="1">
      <c r="B1013" s="209"/>
      <c r="C1013" s="210"/>
      <c r="D1013" s="211" t="s">
        <v>141</v>
      </c>
      <c r="E1013" s="212" t="s">
        <v>1</v>
      </c>
      <c r="F1013" s="213" t="s">
        <v>325</v>
      </c>
      <c r="G1013" s="210"/>
      <c r="H1013" s="214">
        <v>32</v>
      </c>
      <c r="I1013" s="215"/>
      <c r="J1013" s="210"/>
      <c r="K1013" s="210"/>
      <c r="L1013" s="216"/>
      <c r="M1013" s="217"/>
      <c r="N1013" s="218"/>
      <c r="O1013" s="218"/>
      <c r="P1013" s="218"/>
      <c r="Q1013" s="218"/>
      <c r="R1013" s="218"/>
      <c r="S1013" s="218"/>
      <c r="T1013" s="219"/>
      <c r="AT1013" s="220" t="s">
        <v>141</v>
      </c>
      <c r="AU1013" s="220" t="s">
        <v>80</v>
      </c>
      <c r="AV1013" s="11" t="s">
        <v>80</v>
      </c>
      <c r="AW1013" s="11" t="s">
        <v>143</v>
      </c>
      <c r="AX1013" s="11" t="s">
        <v>74</v>
      </c>
      <c r="AY1013" s="220" t="s">
        <v>132</v>
      </c>
    </row>
    <row r="1014" s="12" customFormat="1">
      <c r="B1014" s="221"/>
      <c r="C1014" s="222"/>
      <c r="D1014" s="211" t="s">
        <v>141</v>
      </c>
      <c r="E1014" s="223" t="s">
        <v>1</v>
      </c>
      <c r="F1014" s="224" t="s">
        <v>146</v>
      </c>
      <c r="G1014" s="222"/>
      <c r="H1014" s="225">
        <v>32</v>
      </c>
      <c r="I1014" s="226"/>
      <c r="J1014" s="222"/>
      <c r="K1014" s="222"/>
      <c r="L1014" s="227"/>
      <c r="M1014" s="228"/>
      <c r="N1014" s="229"/>
      <c r="O1014" s="229"/>
      <c r="P1014" s="229"/>
      <c r="Q1014" s="229"/>
      <c r="R1014" s="229"/>
      <c r="S1014" s="229"/>
      <c r="T1014" s="230"/>
      <c r="AT1014" s="231" t="s">
        <v>141</v>
      </c>
      <c r="AU1014" s="231" t="s">
        <v>80</v>
      </c>
      <c r="AV1014" s="12" t="s">
        <v>138</v>
      </c>
      <c r="AW1014" s="12" t="s">
        <v>143</v>
      </c>
      <c r="AX1014" s="12" t="s">
        <v>21</v>
      </c>
      <c r="AY1014" s="231" t="s">
        <v>132</v>
      </c>
    </row>
    <row r="1015" s="1" customFormat="1" ht="16.5" customHeight="1">
      <c r="B1015" s="36"/>
      <c r="C1015" s="242" t="s">
        <v>1398</v>
      </c>
      <c r="D1015" s="242" t="s">
        <v>199</v>
      </c>
      <c r="E1015" s="243" t="s">
        <v>1399</v>
      </c>
      <c r="F1015" s="244" t="s">
        <v>1400</v>
      </c>
      <c r="G1015" s="245" t="s">
        <v>248</v>
      </c>
      <c r="H1015" s="246">
        <v>32</v>
      </c>
      <c r="I1015" s="247"/>
      <c r="J1015" s="246">
        <f>ROUND(I1015*H1015,3)</f>
        <v>0</v>
      </c>
      <c r="K1015" s="244" t="s">
        <v>1</v>
      </c>
      <c r="L1015" s="248"/>
      <c r="M1015" s="249" t="s">
        <v>1</v>
      </c>
      <c r="N1015" s="250" t="s">
        <v>48</v>
      </c>
      <c r="O1015" s="77"/>
      <c r="P1015" s="205">
        <f>O1015*H1015</f>
        <v>0</v>
      </c>
      <c r="Q1015" s="205">
        <v>0</v>
      </c>
      <c r="R1015" s="205">
        <f>Q1015*H1015</f>
        <v>0</v>
      </c>
      <c r="S1015" s="205">
        <v>0</v>
      </c>
      <c r="T1015" s="206">
        <f>S1015*H1015</f>
        <v>0</v>
      </c>
      <c r="AR1015" s="15" t="s">
        <v>325</v>
      </c>
      <c r="AT1015" s="15" t="s">
        <v>199</v>
      </c>
      <c r="AU1015" s="15" t="s">
        <v>80</v>
      </c>
      <c r="AY1015" s="15" t="s">
        <v>132</v>
      </c>
      <c r="BE1015" s="207">
        <f>IF(N1015="základní",J1015,0)</f>
        <v>0</v>
      </c>
      <c r="BF1015" s="207">
        <f>IF(N1015="snížená",J1015,0)</f>
        <v>0</v>
      </c>
      <c r="BG1015" s="207">
        <f>IF(N1015="zákl. přenesená",J1015,0)</f>
        <v>0</v>
      </c>
      <c r="BH1015" s="207">
        <f>IF(N1015="sníž. přenesená",J1015,0)</f>
        <v>0</v>
      </c>
      <c r="BI1015" s="207">
        <f>IF(N1015="nulová",J1015,0)</f>
        <v>0</v>
      </c>
      <c r="BJ1015" s="15" t="s">
        <v>139</v>
      </c>
      <c r="BK1015" s="208">
        <f>ROUND(I1015*H1015,3)</f>
        <v>0</v>
      </c>
      <c r="BL1015" s="15" t="s">
        <v>217</v>
      </c>
      <c r="BM1015" s="15" t="s">
        <v>1401</v>
      </c>
    </row>
    <row r="1016" s="11" customFormat="1">
      <c r="B1016" s="209"/>
      <c r="C1016" s="210"/>
      <c r="D1016" s="211" t="s">
        <v>141</v>
      </c>
      <c r="E1016" s="212" t="s">
        <v>1</v>
      </c>
      <c r="F1016" s="213" t="s">
        <v>325</v>
      </c>
      <c r="G1016" s="210"/>
      <c r="H1016" s="214">
        <v>32</v>
      </c>
      <c r="I1016" s="215"/>
      <c r="J1016" s="210"/>
      <c r="K1016" s="210"/>
      <c r="L1016" s="216"/>
      <c r="M1016" s="217"/>
      <c r="N1016" s="218"/>
      <c r="O1016" s="218"/>
      <c r="P1016" s="218"/>
      <c r="Q1016" s="218"/>
      <c r="R1016" s="218"/>
      <c r="S1016" s="218"/>
      <c r="T1016" s="219"/>
      <c r="AT1016" s="220" t="s">
        <v>141</v>
      </c>
      <c r="AU1016" s="220" t="s">
        <v>80</v>
      </c>
      <c r="AV1016" s="11" t="s">
        <v>80</v>
      </c>
      <c r="AW1016" s="11" t="s">
        <v>143</v>
      </c>
      <c r="AX1016" s="11" t="s">
        <v>74</v>
      </c>
      <c r="AY1016" s="220" t="s">
        <v>132</v>
      </c>
    </row>
    <row r="1017" s="12" customFormat="1">
      <c r="B1017" s="221"/>
      <c r="C1017" s="222"/>
      <c r="D1017" s="211" t="s">
        <v>141</v>
      </c>
      <c r="E1017" s="223" t="s">
        <v>1</v>
      </c>
      <c r="F1017" s="224" t="s">
        <v>146</v>
      </c>
      <c r="G1017" s="222"/>
      <c r="H1017" s="225">
        <v>32</v>
      </c>
      <c r="I1017" s="226"/>
      <c r="J1017" s="222"/>
      <c r="K1017" s="222"/>
      <c r="L1017" s="227"/>
      <c r="M1017" s="228"/>
      <c r="N1017" s="229"/>
      <c r="O1017" s="229"/>
      <c r="P1017" s="229"/>
      <c r="Q1017" s="229"/>
      <c r="R1017" s="229"/>
      <c r="S1017" s="229"/>
      <c r="T1017" s="230"/>
      <c r="AT1017" s="231" t="s">
        <v>141</v>
      </c>
      <c r="AU1017" s="231" t="s">
        <v>80</v>
      </c>
      <c r="AV1017" s="12" t="s">
        <v>138</v>
      </c>
      <c r="AW1017" s="12" t="s">
        <v>143</v>
      </c>
      <c r="AX1017" s="12" t="s">
        <v>21</v>
      </c>
      <c r="AY1017" s="231" t="s">
        <v>132</v>
      </c>
    </row>
    <row r="1018" s="1" customFormat="1" ht="16.5" customHeight="1">
      <c r="B1018" s="36"/>
      <c r="C1018" s="242" t="s">
        <v>1402</v>
      </c>
      <c r="D1018" s="242" t="s">
        <v>199</v>
      </c>
      <c r="E1018" s="243" t="s">
        <v>1403</v>
      </c>
      <c r="F1018" s="244" t="s">
        <v>1404</v>
      </c>
      <c r="G1018" s="245" t="s">
        <v>248</v>
      </c>
      <c r="H1018" s="246">
        <v>6</v>
      </c>
      <c r="I1018" s="247"/>
      <c r="J1018" s="246">
        <f>ROUND(I1018*H1018,3)</f>
        <v>0</v>
      </c>
      <c r="K1018" s="244" t="s">
        <v>1</v>
      </c>
      <c r="L1018" s="248"/>
      <c r="M1018" s="249" t="s">
        <v>1</v>
      </c>
      <c r="N1018" s="250" t="s">
        <v>48</v>
      </c>
      <c r="O1018" s="77"/>
      <c r="P1018" s="205">
        <f>O1018*H1018</f>
        <v>0</v>
      </c>
      <c r="Q1018" s="205">
        <v>0</v>
      </c>
      <c r="R1018" s="205">
        <f>Q1018*H1018</f>
        <v>0</v>
      </c>
      <c r="S1018" s="205">
        <v>0</v>
      </c>
      <c r="T1018" s="206">
        <f>S1018*H1018</f>
        <v>0</v>
      </c>
      <c r="AR1018" s="15" t="s">
        <v>325</v>
      </c>
      <c r="AT1018" s="15" t="s">
        <v>199</v>
      </c>
      <c r="AU1018" s="15" t="s">
        <v>80</v>
      </c>
      <c r="AY1018" s="15" t="s">
        <v>132</v>
      </c>
      <c r="BE1018" s="207">
        <f>IF(N1018="základní",J1018,0)</f>
        <v>0</v>
      </c>
      <c r="BF1018" s="207">
        <f>IF(N1018="snížená",J1018,0)</f>
        <v>0</v>
      </c>
      <c r="BG1018" s="207">
        <f>IF(N1018="zákl. přenesená",J1018,0)</f>
        <v>0</v>
      </c>
      <c r="BH1018" s="207">
        <f>IF(N1018="sníž. přenesená",J1018,0)</f>
        <v>0</v>
      </c>
      <c r="BI1018" s="207">
        <f>IF(N1018="nulová",J1018,0)</f>
        <v>0</v>
      </c>
      <c r="BJ1018" s="15" t="s">
        <v>139</v>
      </c>
      <c r="BK1018" s="208">
        <f>ROUND(I1018*H1018,3)</f>
        <v>0</v>
      </c>
      <c r="BL1018" s="15" t="s">
        <v>217</v>
      </c>
      <c r="BM1018" s="15" t="s">
        <v>1405</v>
      </c>
    </row>
    <row r="1019" s="11" customFormat="1">
      <c r="B1019" s="209"/>
      <c r="C1019" s="210"/>
      <c r="D1019" s="211" t="s">
        <v>141</v>
      </c>
      <c r="E1019" s="212" t="s">
        <v>1</v>
      </c>
      <c r="F1019" s="213" t="s">
        <v>171</v>
      </c>
      <c r="G1019" s="210"/>
      <c r="H1019" s="214">
        <v>6</v>
      </c>
      <c r="I1019" s="215"/>
      <c r="J1019" s="210"/>
      <c r="K1019" s="210"/>
      <c r="L1019" s="216"/>
      <c r="M1019" s="217"/>
      <c r="N1019" s="218"/>
      <c r="O1019" s="218"/>
      <c r="P1019" s="218"/>
      <c r="Q1019" s="218"/>
      <c r="R1019" s="218"/>
      <c r="S1019" s="218"/>
      <c r="T1019" s="219"/>
      <c r="AT1019" s="220" t="s">
        <v>141</v>
      </c>
      <c r="AU1019" s="220" t="s">
        <v>80</v>
      </c>
      <c r="AV1019" s="11" t="s">
        <v>80</v>
      </c>
      <c r="AW1019" s="11" t="s">
        <v>143</v>
      </c>
      <c r="AX1019" s="11" t="s">
        <v>74</v>
      </c>
      <c r="AY1019" s="220" t="s">
        <v>132</v>
      </c>
    </row>
    <row r="1020" s="12" customFormat="1">
      <c r="B1020" s="221"/>
      <c r="C1020" s="222"/>
      <c r="D1020" s="211" t="s">
        <v>141</v>
      </c>
      <c r="E1020" s="223" t="s">
        <v>1</v>
      </c>
      <c r="F1020" s="224" t="s">
        <v>146</v>
      </c>
      <c r="G1020" s="222"/>
      <c r="H1020" s="225">
        <v>6</v>
      </c>
      <c r="I1020" s="226"/>
      <c r="J1020" s="222"/>
      <c r="K1020" s="222"/>
      <c r="L1020" s="227"/>
      <c r="M1020" s="228"/>
      <c r="N1020" s="229"/>
      <c r="O1020" s="229"/>
      <c r="P1020" s="229"/>
      <c r="Q1020" s="229"/>
      <c r="R1020" s="229"/>
      <c r="S1020" s="229"/>
      <c r="T1020" s="230"/>
      <c r="AT1020" s="231" t="s">
        <v>141</v>
      </c>
      <c r="AU1020" s="231" t="s">
        <v>80</v>
      </c>
      <c r="AV1020" s="12" t="s">
        <v>138</v>
      </c>
      <c r="AW1020" s="12" t="s">
        <v>143</v>
      </c>
      <c r="AX1020" s="12" t="s">
        <v>21</v>
      </c>
      <c r="AY1020" s="231" t="s">
        <v>132</v>
      </c>
    </row>
    <row r="1021" s="1" customFormat="1" ht="16.5" customHeight="1">
      <c r="B1021" s="36"/>
      <c r="C1021" s="197" t="s">
        <v>1406</v>
      </c>
      <c r="D1021" s="197" t="s">
        <v>134</v>
      </c>
      <c r="E1021" s="198" t="s">
        <v>1407</v>
      </c>
      <c r="F1021" s="199" t="s">
        <v>1408</v>
      </c>
      <c r="G1021" s="200" t="s">
        <v>252</v>
      </c>
      <c r="H1021" s="201">
        <v>105.09999999999999</v>
      </c>
      <c r="I1021" s="202"/>
      <c r="J1021" s="201">
        <f>ROUND(I1021*H1021,3)</f>
        <v>0</v>
      </c>
      <c r="K1021" s="199" t="s">
        <v>1</v>
      </c>
      <c r="L1021" s="41"/>
      <c r="M1021" s="203" t="s">
        <v>1</v>
      </c>
      <c r="N1021" s="204" t="s">
        <v>48</v>
      </c>
      <c r="O1021" s="77"/>
      <c r="P1021" s="205">
        <f>O1021*H1021</f>
        <v>0</v>
      </c>
      <c r="Q1021" s="205">
        <v>0</v>
      </c>
      <c r="R1021" s="205">
        <f>Q1021*H1021</f>
        <v>0</v>
      </c>
      <c r="S1021" s="205">
        <v>0</v>
      </c>
      <c r="T1021" s="206">
        <f>S1021*H1021</f>
        <v>0</v>
      </c>
      <c r="AR1021" s="15" t="s">
        <v>217</v>
      </c>
      <c r="AT1021" s="15" t="s">
        <v>134</v>
      </c>
      <c r="AU1021" s="15" t="s">
        <v>80</v>
      </c>
      <c r="AY1021" s="15" t="s">
        <v>132</v>
      </c>
      <c r="BE1021" s="207">
        <f>IF(N1021="základní",J1021,0)</f>
        <v>0</v>
      </c>
      <c r="BF1021" s="207">
        <f>IF(N1021="snížená",J1021,0)</f>
        <v>0</v>
      </c>
      <c r="BG1021" s="207">
        <f>IF(N1021="zákl. přenesená",J1021,0)</f>
        <v>0</v>
      </c>
      <c r="BH1021" s="207">
        <f>IF(N1021="sníž. přenesená",J1021,0)</f>
        <v>0</v>
      </c>
      <c r="BI1021" s="207">
        <f>IF(N1021="nulová",J1021,0)</f>
        <v>0</v>
      </c>
      <c r="BJ1021" s="15" t="s">
        <v>139</v>
      </c>
      <c r="BK1021" s="208">
        <f>ROUND(I1021*H1021,3)</f>
        <v>0</v>
      </c>
      <c r="BL1021" s="15" t="s">
        <v>217</v>
      </c>
      <c r="BM1021" s="15" t="s">
        <v>1409</v>
      </c>
    </row>
    <row r="1022" s="11" customFormat="1">
      <c r="B1022" s="209"/>
      <c r="C1022" s="210"/>
      <c r="D1022" s="211" t="s">
        <v>141</v>
      </c>
      <c r="E1022" s="212" t="s">
        <v>1</v>
      </c>
      <c r="F1022" s="213" t="s">
        <v>1410</v>
      </c>
      <c r="G1022" s="210"/>
      <c r="H1022" s="214">
        <v>38.399999999999999</v>
      </c>
      <c r="I1022" s="215"/>
      <c r="J1022" s="210"/>
      <c r="K1022" s="210"/>
      <c r="L1022" s="216"/>
      <c r="M1022" s="217"/>
      <c r="N1022" s="218"/>
      <c r="O1022" s="218"/>
      <c r="P1022" s="218"/>
      <c r="Q1022" s="218"/>
      <c r="R1022" s="218"/>
      <c r="S1022" s="218"/>
      <c r="T1022" s="219"/>
      <c r="AT1022" s="220" t="s">
        <v>141</v>
      </c>
      <c r="AU1022" s="220" t="s">
        <v>80</v>
      </c>
      <c r="AV1022" s="11" t="s">
        <v>80</v>
      </c>
      <c r="AW1022" s="11" t="s">
        <v>143</v>
      </c>
      <c r="AX1022" s="11" t="s">
        <v>74</v>
      </c>
      <c r="AY1022" s="220" t="s">
        <v>132</v>
      </c>
    </row>
    <row r="1023" s="11" customFormat="1">
      <c r="B1023" s="209"/>
      <c r="C1023" s="210"/>
      <c r="D1023" s="211" t="s">
        <v>141</v>
      </c>
      <c r="E1023" s="212" t="s">
        <v>1</v>
      </c>
      <c r="F1023" s="213" t="s">
        <v>1411</v>
      </c>
      <c r="G1023" s="210"/>
      <c r="H1023" s="214">
        <v>44.799999999999997</v>
      </c>
      <c r="I1023" s="215"/>
      <c r="J1023" s="210"/>
      <c r="K1023" s="210"/>
      <c r="L1023" s="216"/>
      <c r="M1023" s="217"/>
      <c r="N1023" s="218"/>
      <c r="O1023" s="218"/>
      <c r="P1023" s="218"/>
      <c r="Q1023" s="218"/>
      <c r="R1023" s="218"/>
      <c r="S1023" s="218"/>
      <c r="T1023" s="219"/>
      <c r="AT1023" s="220" t="s">
        <v>141</v>
      </c>
      <c r="AU1023" s="220" t="s">
        <v>80</v>
      </c>
      <c r="AV1023" s="11" t="s">
        <v>80</v>
      </c>
      <c r="AW1023" s="11" t="s">
        <v>143</v>
      </c>
      <c r="AX1023" s="11" t="s">
        <v>74</v>
      </c>
      <c r="AY1023" s="220" t="s">
        <v>132</v>
      </c>
    </row>
    <row r="1024" s="11" customFormat="1">
      <c r="B1024" s="209"/>
      <c r="C1024" s="210"/>
      <c r="D1024" s="211" t="s">
        <v>141</v>
      </c>
      <c r="E1024" s="212" t="s">
        <v>1</v>
      </c>
      <c r="F1024" s="213" t="s">
        <v>1412</v>
      </c>
      <c r="G1024" s="210"/>
      <c r="H1024" s="214">
        <v>6.7000000000000002</v>
      </c>
      <c r="I1024" s="215"/>
      <c r="J1024" s="210"/>
      <c r="K1024" s="210"/>
      <c r="L1024" s="216"/>
      <c r="M1024" s="217"/>
      <c r="N1024" s="218"/>
      <c r="O1024" s="218"/>
      <c r="P1024" s="218"/>
      <c r="Q1024" s="218"/>
      <c r="R1024" s="218"/>
      <c r="S1024" s="218"/>
      <c r="T1024" s="219"/>
      <c r="AT1024" s="220" t="s">
        <v>141</v>
      </c>
      <c r="AU1024" s="220" t="s">
        <v>80</v>
      </c>
      <c r="AV1024" s="11" t="s">
        <v>80</v>
      </c>
      <c r="AW1024" s="11" t="s">
        <v>143</v>
      </c>
      <c r="AX1024" s="11" t="s">
        <v>74</v>
      </c>
      <c r="AY1024" s="220" t="s">
        <v>132</v>
      </c>
    </row>
    <row r="1025" s="11" customFormat="1">
      <c r="B1025" s="209"/>
      <c r="C1025" s="210"/>
      <c r="D1025" s="211" t="s">
        <v>141</v>
      </c>
      <c r="E1025" s="212" t="s">
        <v>1</v>
      </c>
      <c r="F1025" s="213" t="s">
        <v>1413</v>
      </c>
      <c r="G1025" s="210"/>
      <c r="H1025" s="214">
        <v>6.7000000000000002</v>
      </c>
      <c r="I1025" s="215"/>
      <c r="J1025" s="210"/>
      <c r="K1025" s="210"/>
      <c r="L1025" s="216"/>
      <c r="M1025" s="217"/>
      <c r="N1025" s="218"/>
      <c r="O1025" s="218"/>
      <c r="P1025" s="218"/>
      <c r="Q1025" s="218"/>
      <c r="R1025" s="218"/>
      <c r="S1025" s="218"/>
      <c r="T1025" s="219"/>
      <c r="AT1025" s="220" t="s">
        <v>141</v>
      </c>
      <c r="AU1025" s="220" t="s">
        <v>80</v>
      </c>
      <c r="AV1025" s="11" t="s">
        <v>80</v>
      </c>
      <c r="AW1025" s="11" t="s">
        <v>143</v>
      </c>
      <c r="AX1025" s="11" t="s">
        <v>74</v>
      </c>
      <c r="AY1025" s="220" t="s">
        <v>132</v>
      </c>
    </row>
    <row r="1026" s="11" customFormat="1">
      <c r="B1026" s="209"/>
      <c r="C1026" s="210"/>
      <c r="D1026" s="211" t="s">
        <v>141</v>
      </c>
      <c r="E1026" s="212" t="s">
        <v>1</v>
      </c>
      <c r="F1026" s="213" t="s">
        <v>1414</v>
      </c>
      <c r="G1026" s="210"/>
      <c r="H1026" s="214">
        <v>8.5</v>
      </c>
      <c r="I1026" s="215"/>
      <c r="J1026" s="210"/>
      <c r="K1026" s="210"/>
      <c r="L1026" s="216"/>
      <c r="M1026" s="217"/>
      <c r="N1026" s="218"/>
      <c r="O1026" s="218"/>
      <c r="P1026" s="218"/>
      <c r="Q1026" s="218"/>
      <c r="R1026" s="218"/>
      <c r="S1026" s="218"/>
      <c r="T1026" s="219"/>
      <c r="AT1026" s="220" t="s">
        <v>141</v>
      </c>
      <c r="AU1026" s="220" t="s">
        <v>80</v>
      </c>
      <c r="AV1026" s="11" t="s">
        <v>80</v>
      </c>
      <c r="AW1026" s="11" t="s">
        <v>143</v>
      </c>
      <c r="AX1026" s="11" t="s">
        <v>74</v>
      </c>
      <c r="AY1026" s="220" t="s">
        <v>132</v>
      </c>
    </row>
    <row r="1027" s="12" customFormat="1">
      <c r="B1027" s="221"/>
      <c r="C1027" s="222"/>
      <c r="D1027" s="211" t="s">
        <v>141</v>
      </c>
      <c r="E1027" s="223" t="s">
        <v>1</v>
      </c>
      <c r="F1027" s="224" t="s">
        <v>146</v>
      </c>
      <c r="G1027" s="222"/>
      <c r="H1027" s="225">
        <v>105.09999999999999</v>
      </c>
      <c r="I1027" s="226"/>
      <c r="J1027" s="222"/>
      <c r="K1027" s="222"/>
      <c r="L1027" s="227"/>
      <c r="M1027" s="228"/>
      <c r="N1027" s="229"/>
      <c r="O1027" s="229"/>
      <c r="P1027" s="229"/>
      <c r="Q1027" s="229"/>
      <c r="R1027" s="229"/>
      <c r="S1027" s="229"/>
      <c r="T1027" s="230"/>
      <c r="AT1027" s="231" t="s">
        <v>141</v>
      </c>
      <c r="AU1027" s="231" t="s">
        <v>80</v>
      </c>
      <c r="AV1027" s="12" t="s">
        <v>138</v>
      </c>
      <c r="AW1027" s="12" t="s">
        <v>143</v>
      </c>
      <c r="AX1027" s="12" t="s">
        <v>21</v>
      </c>
      <c r="AY1027" s="231" t="s">
        <v>132</v>
      </c>
    </row>
    <row r="1028" s="1" customFormat="1" ht="16.5" customHeight="1">
      <c r="B1028" s="36"/>
      <c r="C1028" s="242" t="s">
        <v>1415</v>
      </c>
      <c r="D1028" s="242" t="s">
        <v>199</v>
      </c>
      <c r="E1028" s="243" t="s">
        <v>1416</v>
      </c>
      <c r="F1028" s="244" t="s">
        <v>1417</v>
      </c>
      <c r="G1028" s="245" t="s">
        <v>248</v>
      </c>
      <c r="H1028" s="246">
        <v>13</v>
      </c>
      <c r="I1028" s="247"/>
      <c r="J1028" s="246">
        <f>ROUND(I1028*H1028,3)</f>
        <v>0</v>
      </c>
      <c r="K1028" s="244" t="s">
        <v>1</v>
      </c>
      <c r="L1028" s="248"/>
      <c r="M1028" s="249" t="s">
        <v>1</v>
      </c>
      <c r="N1028" s="250" t="s">
        <v>48</v>
      </c>
      <c r="O1028" s="77"/>
      <c r="P1028" s="205">
        <f>O1028*H1028</f>
        <v>0</v>
      </c>
      <c r="Q1028" s="205">
        <v>0.073999999999999996</v>
      </c>
      <c r="R1028" s="205">
        <f>Q1028*H1028</f>
        <v>0.96199999999999997</v>
      </c>
      <c r="S1028" s="205">
        <v>0</v>
      </c>
      <c r="T1028" s="206">
        <f>S1028*H1028</f>
        <v>0</v>
      </c>
      <c r="AR1028" s="15" t="s">
        <v>325</v>
      </c>
      <c r="AT1028" s="15" t="s">
        <v>199</v>
      </c>
      <c r="AU1028" s="15" t="s">
        <v>80</v>
      </c>
      <c r="AY1028" s="15" t="s">
        <v>132</v>
      </c>
      <c r="BE1028" s="207">
        <f>IF(N1028="základní",J1028,0)</f>
        <v>0</v>
      </c>
      <c r="BF1028" s="207">
        <f>IF(N1028="snížená",J1028,0)</f>
        <v>0</v>
      </c>
      <c r="BG1028" s="207">
        <f>IF(N1028="zákl. přenesená",J1028,0)</f>
        <v>0</v>
      </c>
      <c r="BH1028" s="207">
        <f>IF(N1028="sníž. přenesená",J1028,0)</f>
        <v>0</v>
      </c>
      <c r="BI1028" s="207">
        <f>IF(N1028="nulová",J1028,0)</f>
        <v>0</v>
      </c>
      <c r="BJ1028" s="15" t="s">
        <v>139</v>
      </c>
      <c r="BK1028" s="208">
        <f>ROUND(I1028*H1028,3)</f>
        <v>0</v>
      </c>
      <c r="BL1028" s="15" t="s">
        <v>217</v>
      </c>
      <c r="BM1028" s="15" t="s">
        <v>1418</v>
      </c>
    </row>
    <row r="1029" s="11" customFormat="1">
      <c r="B1029" s="209"/>
      <c r="C1029" s="210"/>
      <c r="D1029" s="211" t="s">
        <v>141</v>
      </c>
      <c r="E1029" s="212" t="s">
        <v>1</v>
      </c>
      <c r="F1029" s="213" t="s">
        <v>1419</v>
      </c>
      <c r="G1029" s="210"/>
      <c r="H1029" s="214">
        <v>6</v>
      </c>
      <c r="I1029" s="215"/>
      <c r="J1029" s="210"/>
      <c r="K1029" s="210"/>
      <c r="L1029" s="216"/>
      <c r="M1029" s="217"/>
      <c r="N1029" s="218"/>
      <c r="O1029" s="218"/>
      <c r="P1029" s="218"/>
      <c r="Q1029" s="218"/>
      <c r="R1029" s="218"/>
      <c r="S1029" s="218"/>
      <c r="T1029" s="219"/>
      <c r="AT1029" s="220" t="s">
        <v>141</v>
      </c>
      <c r="AU1029" s="220" t="s">
        <v>80</v>
      </c>
      <c r="AV1029" s="11" t="s">
        <v>80</v>
      </c>
      <c r="AW1029" s="11" t="s">
        <v>143</v>
      </c>
      <c r="AX1029" s="11" t="s">
        <v>74</v>
      </c>
      <c r="AY1029" s="220" t="s">
        <v>132</v>
      </c>
    </row>
    <row r="1030" s="11" customFormat="1">
      <c r="B1030" s="209"/>
      <c r="C1030" s="210"/>
      <c r="D1030" s="211" t="s">
        <v>141</v>
      </c>
      <c r="E1030" s="212" t="s">
        <v>1</v>
      </c>
      <c r="F1030" s="213" t="s">
        <v>1420</v>
      </c>
      <c r="G1030" s="210"/>
      <c r="H1030" s="214">
        <v>7</v>
      </c>
      <c r="I1030" s="215"/>
      <c r="J1030" s="210"/>
      <c r="K1030" s="210"/>
      <c r="L1030" s="216"/>
      <c r="M1030" s="217"/>
      <c r="N1030" s="218"/>
      <c r="O1030" s="218"/>
      <c r="P1030" s="218"/>
      <c r="Q1030" s="218"/>
      <c r="R1030" s="218"/>
      <c r="S1030" s="218"/>
      <c r="T1030" s="219"/>
      <c r="AT1030" s="220" t="s">
        <v>141</v>
      </c>
      <c r="AU1030" s="220" t="s">
        <v>80</v>
      </c>
      <c r="AV1030" s="11" t="s">
        <v>80</v>
      </c>
      <c r="AW1030" s="11" t="s">
        <v>143</v>
      </c>
      <c r="AX1030" s="11" t="s">
        <v>74</v>
      </c>
      <c r="AY1030" s="220" t="s">
        <v>132</v>
      </c>
    </row>
    <row r="1031" s="12" customFormat="1">
      <c r="B1031" s="221"/>
      <c r="C1031" s="222"/>
      <c r="D1031" s="211" t="s">
        <v>141</v>
      </c>
      <c r="E1031" s="223" t="s">
        <v>1</v>
      </c>
      <c r="F1031" s="224" t="s">
        <v>146</v>
      </c>
      <c r="G1031" s="222"/>
      <c r="H1031" s="225">
        <v>13</v>
      </c>
      <c r="I1031" s="226"/>
      <c r="J1031" s="222"/>
      <c r="K1031" s="222"/>
      <c r="L1031" s="227"/>
      <c r="M1031" s="228"/>
      <c r="N1031" s="229"/>
      <c r="O1031" s="229"/>
      <c r="P1031" s="229"/>
      <c r="Q1031" s="229"/>
      <c r="R1031" s="229"/>
      <c r="S1031" s="229"/>
      <c r="T1031" s="230"/>
      <c r="AT1031" s="231" t="s">
        <v>141</v>
      </c>
      <c r="AU1031" s="231" t="s">
        <v>80</v>
      </c>
      <c r="AV1031" s="12" t="s">
        <v>138</v>
      </c>
      <c r="AW1031" s="12" t="s">
        <v>143</v>
      </c>
      <c r="AX1031" s="12" t="s">
        <v>21</v>
      </c>
      <c r="AY1031" s="231" t="s">
        <v>132</v>
      </c>
    </row>
    <row r="1032" s="1" customFormat="1" ht="16.5" customHeight="1">
      <c r="B1032" s="36"/>
      <c r="C1032" s="242" t="s">
        <v>1421</v>
      </c>
      <c r="D1032" s="242" t="s">
        <v>199</v>
      </c>
      <c r="E1032" s="243" t="s">
        <v>1422</v>
      </c>
      <c r="F1032" s="244" t="s">
        <v>1423</v>
      </c>
      <c r="G1032" s="245" t="s">
        <v>248</v>
      </c>
      <c r="H1032" s="246">
        <v>2</v>
      </c>
      <c r="I1032" s="247"/>
      <c r="J1032" s="246">
        <f>ROUND(I1032*H1032,3)</f>
        <v>0</v>
      </c>
      <c r="K1032" s="244" t="s">
        <v>1</v>
      </c>
      <c r="L1032" s="248"/>
      <c r="M1032" s="249" t="s">
        <v>1</v>
      </c>
      <c r="N1032" s="250" t="s">
        <v>48</v>
      </c>
      <c r="O1032" s="77"/>
      <c r="P1032" s="205">
        <f>O1032*H1032</f>
        <v>0</v>
      </c>
      <c r="Q1032" s="205">
        <v>0.073999999999999996</v>
      </c>
      <c r="R1032" s="205">
        <f>Q1032*H1032</f>
        <v>0.14799999999999999</v>
      </c>
      <c r="S1032" s="205">
        <v>0</v>
      </c>
      <c r="T1032" s="206">
        <f>S1032*H1032</f>
        <v>0</v>
      </c>
      <c r="AR1032" s="15" t="s">
        <v>325</v>
      </c>
      <c r="AT1032" s="15" t="s">
        <v>199</v>
      </c>
      <c r="AU1032" s="15" t="s">
        <v>80</v>
      </c>
      <c r="AY1032" s="15" t="s">
        <v>132</v>
      </c>
      <c r="BE1032" s="207">
        <f>IF(N1032="základní",J1032,0)</f>
        <v>0</v>
      </c>
      <c r="BF1032" s="207">
        <f>IF(N1032="snížená",J1032,0)</f>
        <v>0</v>
      </c>
      <c r="BG1032" s="207">
        <f>IF(N1032="zákl. přenesená",J1032,0)</f>
        <v>0</v>
      </c>
      <c r="BH1032" s="207">
        <f>IF(N1032="sníž. přenesená",J1032,0)</f>
        <v>0</v>
      </c>
      <c r="BI1032" s="207">
        <f>IF(N1032="nulová",J1032,0)</f>
        <v>0</v>
      </c>
      <c r="BJ1032" s="15" t="s">
        <v>139</v>
      </c>
      <c r="BK1032" s="208">
        <f>ROUND(I1032*H1032,3)</f>
        <v>0</v>
      </c>
      <c r="BL1032" s="15" t="s">
        <v>217</v>
      </c>
      <c r="BM1032" s="15" t="s">
        <v>1424</v>
      </c>
    </row>
    <row r="1033" s="11" customFormat="1">
      <c r="B1033" s="209"/>
      <c r="C1033" s="210"/>
      <c r="D1033" s="211" t="s">
        <v>141</v>
      </c>
      <c r="E1033" s="212" t="s">
        <v>1</v>
      </c>
      <c r="F1033" s="213" t="s">
        <v>1425</v>
      </c>
      <c r="G1033" s="210"/>
      <c r="H1033" s="214">
        <v>1</v>
      </c>
      <c r="I1033" s="215"/>
      <c r="J1033" s="210"/>
      <c r="K1033" s="210"/>
      <c r="L1033" s="216"/>
      <c r="M1033" s="217"/>
      <c r="N1033" s="218"/>
      <c r="O1033" s="218"/>
      <c r="P1033" s="218"/>
      <c r="Q1033" s="218"/>
      <c r="R1033" s="218"/>
      <c r="S1033" s="218"/>
      <c r="T1033" s="219"/>
      <c r="AT1033" s="220" t="s">
        <v>141</v>
      </c>
      <c r="AU1033" s="220" t="s">
        <v>80</v>
      </c>
      <c r="AV1033" s="11" t="s">
        <v>80</v>
      </c>
      <c r="AW1033" s="11" t="s">
        <v>143</v>
      </c>
      <c r="AX1033" s="11" t="s">
        <v>74</v>
      </c>
      <c r="AY1033" s="220" t="s">
        <v>132</v>
      </c>
    </row>
    <row r="1034" s="11" customFormat="1">
      <c r="B1034" s="209"/>
      <c r="C1034" s="210"/>
      <c r="D1034" s="211" t="s">
        <v>141</v>
      </c>
      <c r="E1034" s="212" t="s">
        <v>1</v>
      </c>
      <c r="F1034" s="213" t="s">
        <v>1426</v>
      </c>
      <c r="G1034" s="210"/>
      <c r="H1034" s="214">
        <v>1</v>
      </c>
      <c r="I1034" s="215"/>
      <c r="J1034" s="210"/>
      <c r="K1034" s="210"/>
      <c r="L1034" s="216"/>
      <c r="M1034" s="217"/>
      <c r="N1034" s="218"/>
      <c r="O1034" s="218"/>
      <c r="P1034" s="218"/>
      <c r="Q1034" s="218"/>
      <c r="R1034" s="218"/>
      <c r="S1034" s="218"/>
      <c r="T1034" s="219"/>
      <c r="AT1034" s="220" t="s">
        <v>141</v>
      </c>
      <c r="AU1034" s="220" t="s">
        <v>80</v>
      </c>
      <c r="AV1034" s="11" t="s">
        <v>80</v>
      </c>
      <c r="AW1034" s="11" t="s">
        <v>143</v>
      </c>
      <c r="AX1034" s="11" t="s">
        <v>74</v>
      </c>
      <c r="AY1034" s="220" t="s">
        <v>132</v>
      </c>
    </row>
    <row r="1035" s="12" customFormat="1">
      <c r="B1035" s="221"/>
      <c r="C1035" s="222"/>
      <c r="D1035" s="211" t="s">
        <v>141</v>
      </c>
      <c r="E1035" s="223" t="s">
        <v>1</v>
      </c>
      <c r="F1035" s="224" t="s">
        <v>146</v>
      </c>
      <c r="G1035" s="222"/>
      <c r="H1035" s="225">
        <v>2</v>
      </c>
      <c r="I1035" s="226"/>
      <c r="J1035" s="222"/>
      <c r="K1035" s="222"/>
      <c r="L1035" s="227"/>
      <c r="M1035" s="228"/>
      <c r="N1035" s="229"/>
      <c r="O1035" s="229"/>
      <c r="P1035" s="229"/>
      <c r="Q1035" s="229"/>
      <c r="R1035" s="229"/>
      <c r="S1035" s="229"/>
      <c r="T1035" s="230"/>
      <c r="AT1035" s="231" t="s">
        <v>141</v>
      </c>
      <c r="AU1035" s="231" t="s">
        <v>80</v>
      </c>
      <c r="AV1035" s="12" t="s">
        <v>138</v>
      </c>
      <c r="AW1035" s="12" t="s">
        <v>143</v>
      </c>
      <c r="AX1035" s="12" t="s">
        <v>21</v>
      </c>
      <c r="AY1035" s="231" t="s">
        <v>132</v>
      </c>
    </row>
    <row r="1036" s="1" customFormat="1" ht="16.5" customHeight="1">
      <c r="B1036" s="36"/>
      <c r="C1036" s="242" t="s">
        <v>1427</v>
      </c>
      <c r="D1036" s="242" t="s">
        <v>199</v>
      </c>
      <c r="E1036" s="243" t="s">
        <v>1428</v>
      </c>
      <c r="F1036" s="244" t="s">
        <v>1429</v>
      </c>
      <c r="G1036" s="245" t="s">
        <v>248</v>
      </c>
      <c r="H1036" s="246">
        <v>1</v>
      </c>
      <c r="I1036" s="247"/>
      <c r="J1036" s="246">
        <f>ROUND(I1036*H1036,3)</f>
        <v>0</v>
      </c>
      <c r="K1036" s="244" t="s">
        <v>1</v>
      </c>
      <c r="L1036" s="248"/>
      <c r="M1036" s="249" t="s">
        <v>1</v>
      </c>
      <c r="N1036" s="250" t="s">
        <v>48</v>
      </c>
      <c r="O1036" s="77"/>
      <c r="P1036" s="205">
        <f>O1036*H1036</f>
        <v>0</v>
      </c>
      <c r="Q1036" s="205">
        <v>0.073999999999999996</v>
      </c>
      <c r="R1036" s="205">
        <f>Q1036*H1036</f>
        <v>0.073999999999999996</v>
      </c>
      <c r="S1036" s="205">
        <v>0</v>
      </c>
      <c r="T1036" s="206">
        <f>S1036*H1036</f>
        <v>0</v>
      </c>
      <c r="AR1036" s="15" t="s">
        <v>325</v>
      </c>
      <c r="AT1036" s="15" t="s">
        <v>199</v>
      </c>
      <c r="AU1036" s="15" t="s">
        <v>80</v>
      </c>
      <c r="AY1036" s="15" t="s">
        <v>132</v>
      </c>
      <c r="BE1036" s="207">
        <f>IF(N1036="základní",J1036,0)</f>
        <v>0</v>
      </c>
      <c r="BF1036" s="207">
        <f>IF(N1036="snížená",J1036,0)</f>
        <v>0</v>
      </c>
      <c r="BG1036" s="207">
        <f>IF(N1036="zákl. přenesená",J1036,0)</f>
        <v>0</v>
      </c>
      <c r="BH1036" s="207">
        <f>IF(N1036="sníž. přenesená",J1036,0)</f>
        <v>0</v>
      </c>
      <c r="BI1036" s="207">
        <f>IF(N1036="nulová",J1036,0)</f>
        <v>0</v>
      </c>
      <c r="BJ1036" s="15" t="s">
        <v>139</v>
      </c>
      <c r="BK1036" s="208">
        <f>ROUND(I1036*H1036,3)</f>
        <v>0</v>
      </c>
      <c r="BL1036" s="15" t="s">
        <v>217</v>
      </c>
      <c r="BM1036" s="15" t="s">
        <v>1430</v>
      </c>
    </row>
    <row r="1037" s="11" customFormat="1">
      <c r="B1037" s="209"/>
      <c r="C1037" s="210"/>
      <c r="D1037" s="211" t="s">
        <v>141</v>
      </c>
      <c r="E1037" s="212" t="s">
        <v>1</v>
      </c>
      <c r="F1037" s="213" t="s">
        <v>1431</v>
      </c>
      <c r="G1037" s="210"/>
      <c r="H1037" s="214">
        <v>1</v>
      </c>
      <c r="I1037" s="215"/>
      <c r="J1037" s="210"/>
      <c r="K1037" s="210"/>
      <c r="L1037" s="216"/>
      <c r="M1037" s="217"/>
      <c r="N1037" s="218"/>
      <c r="O1037" s="218"/>
      <c r="P1037" s="218"/>
      <c r="Q1037" s="218"/>
      <c r="R1037" s="218"/>
      <c r="S1037" s="218"/>
      <c r="T1037" s="219"/>
      <c r="AT1037" s="220" t="s">
        <v>141</v>
      </c>
      <c r="AU1037" s="220" t="s">
        <v>80</v>
      </c>
      <c r="AV1037" s="11" t="s">
        <v>80</v>
      </c>
      <c r="AW1037" s="11" t="s">
        <v>143</v>
      </c>
      <c r="AX1037" s="11" t="s">
        <v>74</v>
      </c>
      <c r="AY1037" s="220" t="s">
        <v>132</v>
      </c>
    </row>
    <row r="1038" s="12" customFormat="1">
      <c r="B1038" s="221"/>
      <c r="C1038" s="222"/>
      <c r="D1038" s="211" t="s">
        <v>141</v>
      </c>
      <c r="E1038" s="223" t="s">
        <v>1</v>
      </c>
      <c r="F1038" s="224" t="s">
        <v>146</v>
      </c>
      <c r="G1038" s="222"/>
      <c r="H1038" s="225">
        <v>1</v>
      </c>
      <c r="I1038" s="226"/>
      <c r="J1038" s="222"/>
      <c r="K1038" s="222"/>
      <c r="L1038" s="227"/>
      <c r="M1038" s="228"/>
      <c r="N1038" s="229"/>
      <c r="O1038" s="229"/>
      <c r="P1038" s="229"/>
      <c r="Q1038" s="229"/>
      <c r="R1038" s="229"/>
      <c r="S1038" s="229"/>
      <c r="T1038" s="230"/>
      <c r="AT1038" s="231" t="s">
        <v>141</v>
      </c>
      <c r="AU1038" s="231" t="s">
        <v>80</v>
      </c>
      <c r="AV1038" s="12" t="s">
        <v>138</v>
      </c>
      <c r="AW1038" s="12" t="s">
        <v>143</v>
      </c>
      <c r="AX1038" s="12" t="s">
        <v>21</v>
      </c>
      <c r="AY1038" s="231" t="s">
        <v>132</v>
      </c>
    </row>
    <row r="1039" s="1" customFormat="1" ht="16.5" customHeight="1">
      <c r="B1039" s="36"/>
      <c r="C1039" s="197" t="s">
        <v>1432</v>
      </c>
      <c r="D1039" s="197" t="s">
        <v>134</v>
      </c>
      <c r="E1039" s="198" t="s">
        <v>1433</v>
      </c>
      <c r="F1039" s="199" t="s">
        <v>1434</v>
      </c>
      <c r="G1039" s="200" t="s">
        <v>1435</v>
      </c>
      <c r="H1039" s="202"/>
      <c r="I1039" s="202"/>
      <c r="J1039" s="201">
        <f>ROUND(I1039*H1039,3)</f>
        <v>0</v>
      </c>
      <c r="K1039" s="199" t="s">
        <v>1</v>
      </c>
      <c r="L1039" s="41"/>
      <c r="M1039" s="203" t="s">
        <v>1</v>
      </c>
      <c r="N1039" s="204" t="s">
        <v>48</v>
      </c>
      <c r="O1039" s="77"/>
      <c r="P1039" s="205">
        <f>O1039*H1039</f>
        <v>0</v>
      </c>
      <c r="Q1039" s="205">
        <v>0</v>
      </c>
      <c r="R1039" s="205">
        <f>Q1039*H1039</f>
        <v>0</v>
      </c>
      <c r="S1039" s="205">
        <v>0</v>
      </c>
      <c r="T1039" s="206">
        <f>S1039*H1039</f>
        <v>0</v>
      </c>
      <c r="AR1039" s="15" t="s">
        <v>217</v>
      </c>
      <c r="AT1039" s="15" t="s">
        <v>134</v>
      </c>
      <c r="AU1039" s="15" t="s">
        <v>80</v>
      </c>
      <c r="AY1039" s="15" t="s">
        <v>132</v>
      </c>
      <c r="BE1039" s="207">
        <f>IF(N1039="základní",J1039,0)</f>
        <v>0</v>
      </c>
      <c r="BF1039" s="207">
        <f>IF(N1039="snížená",J1039,0)</f>
        <v>0</v>
      </c>
      <c r="BG1039" s="207">
        <f>IF(N1039="zákl. přenesená",J1039,0)</f>
        <v>0</v>
      </c>
      <c r="BH1039" s="207">
        <f>IF(N1039="sníž. přenesená",J1039,0)</f>
        <v>0</v>
      </c>
      <c r="BI1039" s="207">
        <f>IF(N1039="nulová",J1039,0)</f>
        <v>0</v>
      </c>
      <c r="BJ1039" s="15" t="s">
        <v>139</v>
      </c>
      <c r="BK1039" s="208">
        <f>ROUND(I1039*H1039,3)</f>
        <v>0</v>
      </c>
      <c r="BL1039" s="15" t="s">
        <v>217</v>
      </c>
      <c r="BM1039" s="15" t="s">
        <v>1436</v>
      </c>
    </row>
    <row r="1040" s="10" customFormat="1" ht="22.8" customHeight="1">
      <c r="B1040" s="181"/>
      <c r="C1040" s="182"/>
      <c r="D1040" s="183" t="s">
        <v>73</v>
      </c>
      <c r="E1040" s="195" t="s">
        <v>1437</v>
      </c>
      <c r="F1040" s="195" t="s">
        <v>1438</v>
      </c>
      <c r="G1040" s="182"/>
      <c r="H1040" s="182"/>
      <c r="I1040" s="185"/>
      <c r="J1040" s="196">
        <f>BK1040</f>
        <v>0</v>
      </c>
      <c r="K1040" s="182"/>
      <c r="L1040" s="187"/>
      <c r="M1040" s="188"/>
      <c r="N1040" s="189"/>
      <c r="O1040" s="189"/>
      <c r="P1040" s="190">
        <f>SUM(P1041:P1143)</f>
        <v>0</v>
      </c>
      <c r="Q1040" s="189"/>
      <c r="R1040" s="190">
        <f>SUM(R1041:R1143)</f>
        <v>1.412677</v>
      </c>
      <c r="S1040" s="189"/>
      <c r="T1040" s="191">
        <f>SUM(T1041:T1143)</f>
        <v>22.213135999999999</v>
      </c>
      <c r="AR1040" s="192" t="s">
        <v>80</v>
      </c>
      <c r="AT1040" s="193" t="s">
        <v>73</v>
      </c>
      <c r="AU1040" s="193" t="s">
        <v>21</v>
      </c>
      <c r="AY1040" s="192" t="s">
        <v>132</v>
      </c>
      <c r="BK1040" s="194">
        <f>SUM(BK1041:BK1143)</f>
        <v>0</v>
      </c>
    </row>
    <row r="1041" s="1" customFormat="1" ht="16.5" customHeight="1">
      <c r="B1041" s="36"/>
      <c r="C1041" s="197" t="s">
        <v>1439</v>
      </c>
      <c r="D1041" s="197" t="s">
        <v>134</v>
      </c>
      <c r="E1041" s="198" t="s">
        <v>1440</v>
      </c>
      <c r="F1041" s="199" t="s">
        <v>1441</v>
      </c>
      <c r="G1041" s="200" t="s">
        <v>252</v>
      </c>
      <c r="H1041" s="201">
        <v>361.30000000000001</v>
      </c>
      <c r="I1041" s="202"/>
      <c r="J1041" s="201">
        <f>ROUND(I1041*H1041,3)</f>
        <v>0</v>
      </c>
      <c r="K1041" s="199" t="s">
        <v>1</v>
      </c>
      <c r="L1041" s="41"/>
      <c r="M1041" s="203" t="s">
        <v>1</v>
      </c>
      <c r="N1041" s="204" t="s">
        <v>48</v>
      </c>
      <c r="O1041" s="77"/>
      <c r="P1041" s="205">
        <f>O1041*H1041</f>
        <v>0</v>
      </c>
      <c r="Q1041" s="205">
        <v>0</v>
      </c>
      <c r="R1041" s="205">
        <f>Q1041*H1041</f>
        <v>0</v>
      </c>
      <c r="S1041" s="205">
        <v>0.016</v>
      </c>
      <c r="T1041" s="206">
        <f>S1041*H1041</f>
        <v>5.7808000000000002</v>
      </c>
      <c r="AR1041" s="15" t="s">
        <v>217</v>
      </c>
      <c r="AT1041" s="15" t="s">
        <v>134</v>
      </c>
      <c r="AU1041" s="15" t="s">
        <v>80</v>
      </c>
      <c r="AY1041" s="15" t="s">
        <v>132</v>
      </c>
      <c r="BE1041" s="207">
        <f>IF(N1041="základní",J1041,0)</f>
        <v>0</v>
      </c>
      <c r="BF1041" s="207">
        <f>IF(N1041="snížená",J1041,0)</f>
        <v>0</v>
      </c>
      <c r="BG1041" s="207">
        <f>IF(N1041="zákl. přenesená",J1041,0)</f>
        <v>0</v>
      </c>
      <c r="BH1041" s="207">
        <f>IF(N1041="sníž. přenesená",J1041,0)</f>
        <v>0</v>
      </c>
      <c r="BI1041" s="207">
        <f>IF(N1041="nulová",J1041,0)</f>
        <v>0</v>
      </c>
      <c r="BJ1041" s="15" t="s">
        <v>139</v>
      </c>
      <c r="BK1041" s="208">
        <f>ROUND(I1041*H1041,3)</f>
        <v>0</v>
      </c>
      <c r="BL1041" s="15" t="s">
        <v>217</v>
      </c>
      <c r="BM1041" s="15" t="s">
        <v>1442</v>
      </c>
    </row>
    <row r="1042" s="11" customFormat="1">
      <c r="B1042" s="209"/>
      <c r="C1042" s="210"/>
      <c r="D1042" s="211" t="s">
        <v>141</v>
      </c>
      <c r="E1042" s="212" t="s">
        <v>1</v>
      </c>
      <c r="F1042" s="213" t="s">
        <v>1443</v>
      </c>
      <c r="G1042" s="210"/>
      <c r="H1042" s="214">
        <v>273.19999999999999</v>
      </c>
      <c r="I1042" s="215"/>
      <c r="J1042" s="210"/>
      <c r="K1042" s="210"/>
      <c r="L1042" s="216"/>
      <c r="M1042" s="217"/>
      <c r="N1042" s="218"/>
      <c r="O1042" s="218"/>
      <c r="P1042" s="218"/>
      <c r="Q1042" s="218"/>
      <c r="R1042" s="218"/>
      <c r="S1042" s="218"/>
      <c r="T1042" s="219"/>
      <c r="AT1042" s="220" t="s">
        <v>141</v>
      </c>
      <c r="AU1042" s="220" t="s">
        <v>80</v>
      </c>
      <c r="AV1042" s="11" t="s">
        <v>80</v>
      </c>
      <c r="AW1042" s="11" t="s">
        <v>143</v>
      </c>
      <c r="AX1042" s="11" t="s">
        <v>74</v>
      </c>
      <c r="AY1042" s="220" t="s">
        <v>132</v>
      </c>
    </row>
    <row r="1043" s="11" customFormat="1">
      <c r="B1043" s="209"/>
      <c r="C1043" s="210"/>
      <c r="D1043" s="211" t="s">
        <v>141</v>
      </c>
      <c r="E1043" s="212" t="s">
        <v>1</v>
      </c>
      <c r="F1043" s="213" t="s">
        <v>1444</v>
      </c>
      <c r="G1043" s="210"/>
      <c r="H1043" s="214">
        <v>47.600000000000001</v>
      </c>
      <c r="I1043" s="215"/>
      <c r="J1043" s="210"/>
      <c r="K1043" s="210"/>
      <c r="L1043" s="216"/>
      <c r="M1043" s="217"/>
      <c r="N1043" s="218"/>
      <c r="O1043" s="218"/>
      <c r="P1043" s="218"/>
      <c r="Q1043" s="218"/>
      <c r="R1043" s="218"/>
      <c r="S1043" s="218"/>
      <c r="T1043" s="219"/>
      <c r="AT1043" s="220" t="s">
        <v>141</v>
      </c>
      <c r="AU1043" s="220" t="s">
        <v>80</v>
      </c>
      <c r="AV1043" s="11" t="s">
        <v>80</v>
      </c>
      <c r="AW1043" s="11" t="s">
        <v>143</v>
      </c>
      <c r="AX1043" s="11" t="s">
        <v>74</v>
      </c>
      <c r="AY1043" s="220" t="s">
        <v>132</v>
      </c>
    </row>
    <row r="1044" s="11" customFormat="1">
      <c r="B1044" s="209"/>
      <c r="C1044" s="210"/>
      <c r="D1044" s="211" t="s">
        <v>141</v>
      </c>
      <c r="E1044" s="212" t="s">
        <v>1</v>
      </c>
      <c r="F1044" s="213" t="s">
        <v>1445</v>
      </c>
      <c r="G1044" s="210"/>
      <c r="H1044" s="214">
        <v>40.5</v>
      </c>
      <c r="I1044" s="215"/>
      <c r="J1044" s="210"/>
      <c r="K1044" s="210"/>
      <c r="L1044" s="216"/>
      <c r="M1044" s="217"/>
      <c r="N1044" s="218"/>
      <c r="O1044" s="218"/>
      <c r="P1044" s="218"/>
      <c r="Q1044" s="218"/>
      <c r="R1044" s="218"/>
      <c r="S1044" s="218"/>
      <c r="T1044" s="219"/>
      <c r="AT1044" s="220" t="s">
        <v>141</v>
      </c>
      <c r="AU1044" s="220" t="s">
        <v>80</v>
      </c>
      <c r="AV1044" s="11" t="s">
        <v>80</v>
      </c>
      <c r="AW1044" s="11" t="s">
        <v>143</v>
      </c>
      <c r="AX1044" s="11" t="s">
        <v>74</v>
      </c>
      <c r="AY1044" s="220" t="s">
        <v>132</v>
      </c>
    </row>
    <row r="1045" s="12" customFormat="1">
      <c r="B1045" s="221"/>
      <c r="C1045" s="222"/>
      <c r="D1045" s="211" t="s">
        <v>141</v>
      </c>
      <c r="E1045" s="223" t="s">
        <v>1</v>
      </c>
      <c r="F1045" s="224" t="s">
        <v>146</v>
      </c>
      <c r="G1045" s="222"/>
      <c r="H1045" s="225">
        <v>361.30000000000001</v>
      </c>
      <c r="I1045" s="226"/>
      <c r="J1045" s="222"/>
      <c r="K1045" s="222"/>
      <c r="L1045" s="227"/>
      <c r="M1045" s="228"/>
      <c r="N1045" s="229"/>
      <c r="O1045" s="229"/>
      <c r="P1045" s="229"/>
      <c r="Q1045" s="229"/>
      <c r="R1045" s="229"/>
      <c r="S1045" s="229"/>
      <c r="T1045" s="230"/>
      <c r="AT1045" s="231" t="s">
        <v>141</v>
      </c>
      <c r="AU1045" s="231" t="s">
        <v>80</v>
      </c>
      <c r="AV1045" s="12" t="s">
        <v>138</v>
      </c>
      <c r="AW1045" s="12" t="s">
        <v>143</v>
      </c>
      <c r="AX1045" s="12" t="s">
        <v>21</v>
      </c>
      <c r="AY1045" s="231" t="s">
        <v>132</v>
      </c>
    </row>
    <row r="1046" s="1" customFormat="1" ht="16.5" customHeight="1">
      <c r="B1046" s="36"/>
      <c r="C1046" s="197" t="s">
        <v>1446</v>
      </c>
      <c r="D1046" s="197" t="s">
        <v>134</v>
      </c>
      <c r="E1046" s="198" t="s">
        <v>1447</v>
      </c>
      <c r="F1046" s="199" t="s">
        <v>1448</v>
      </c>
      <c r="G1046" s="200" t="s">
        <v>252</v>
      </c>
      <c r="H1046" s="201">
        <v>361.30000000000001</v>
      </c>
      <c r="I1046" s="202"/>
      <c r="J1046" s="201">
        <f>ROUND(I1046*H1046,3)</f>
        <v>0</v>
      </c>
      <c r="K1046" s="199" t="s">
        <v>1</v>
      </c>
      <c r="L1046" s="41"/>
      <c r="M1046" s="203" t="s">
        <v>1</v>
      </c>
      <c r="N1046" s="204" t="s">
        <v>48</v>
      </c>
      <c r="O1046" s="77"/>
      <c r="P1046" s="205">
        <f>O1046*H1046</f>
        <v>0</v>
      </c>
      <c r="Q1046" s="205">
        <v>6.0000000000000002E-05</v>
      </c>
      <c r="R1046" s="205">
        <f>Q1046*H1046</f>
        <v>0.021678000000000003</v>
      </c>
      <c r="S1046" s="205">
        <v>0</v>
      </c>
      <c r="T1046" s="206">
        <f>S1046*H1046</f>
        <v>0</v>
      </c>
      <c r="AR1046" s="15" t="s">
        <v>217</v>
      </c>
      <c r="AT1046" s="15" t="s">
        <v>134</v>
      </c>
      <c r="AU1046" s="15" t="s">
        <v>80</v>
      </c>
      <c r="AY1046" s="15" t="s">
        <v>132</v>
      </c>
      <c r="BE1046" s="207">
        <f>IF(N1046="základní",J1046,0)</f>
        <v>0</v>
      </c>
      <c r="BF1046" s="207">
        <f>IF(N1046="snížená",J1046,0)</f>
        <v>0</v>
      </c>
      <c r="BG1046" s="207">
        <f>IF(N1046="zákl. přenesená",J1046,0)</f>
        <v>0</v>
      </c>
      <c r="BH1046" s="207">
        <f>IF(N1046="sníž. přenesená",J1046,0)</f>
        <v>0</v>
      </c>
      <c r="BI1046" s="207">
        <f>IF(N1046="nulová",J1046,0)</f>
        <v>0</v>
      </c>
      <c r="BJ1046" s="15" t="s">
        <v>139</v>
      </c>
      <c r="BK1046" s="208">
        <f>ROUND(I1046*H1046,3)</f>
        <v>0</v>
      </c>
      <c r="BL1046" s="15" t="s">
        <v>217</v>
      </c>
      <c r="BM1046" s="15" t="s">
        <v>1449</v>
      </c>
    </row>
    <row r="1047" s="11" customFormat="1">
      <c r="B1047" s="209"/>
      <c r="C1047" s="210"/>
      <c r="D1047" s="211" t="s">
        <v>141</v>
      </c>
      <c r="E1047" s="212" t="s">
        <v>1</v>
      </c>
      <c r="F1047" s="213" t="s">
        <v>1443</v>
      </c>
      <c r="G1047" s="210"/>
      <c r="H1047" s="214">
        <v>273.19999999999999</v>
      </c>
      <c r="I1047" s="215"/>
      <c r="J1047" s="210"/>
      <c r="K1047" s="210"/>
      <c r="L1047" s="216"/>
      <c r="M1047" s="217"/>
      <c r="N1047" s="218"/>
      <c r="O1047" s="218"/>
      <c r="P1047" s="218"/>
      <c r="Q1047" s="218"/>
      <c r="R1047" s="218"/>
      <c r="S1047" s="218"/>
      <c r="T1047" s="219"/>
      <c r="AT1047" s="220" t="s">
        <v>141</v>
      </c>
      <c r="AU1047" s="220" t="s">
        <v>80</v>
      </c>
      <c r="AV1047" s="11" t="s">
        <v>80</v>
      </c>
      <c r="AW1047" s="11" t="s">
        <v>143</v>
      </c>
      <c r="AX1047" s="11" t="s">
        <v>74</v>
      </c>
      <c r="AY1047" s="220" t="s">
        <v>132</v>
      </c>
    </row>
    <row r="1048" s="11" customFormat="1">
      <c r="B1048" s="209"/>
      <c r="C1048" s="210"/>
      <c r="D1048" s="211" t="s">
        <v>141</v>
      </c>
      <c r="E1048" s="212" t="s">
        <v>1</v>
      </c>
      <c r="F1048" s="213" t="s">
        <v>1444</v>
      </c>
      <c r="G1048" s="210"/>
      <c r="H1048" s="214">
        <v>47.600000000000001</v>
      </c>
      <c r="I1048" s="215"/>
      <c r="J1048" s="210"/>
      <c r="K1048" s="210"/>
      <c r="L1048" s="216"/>
      <c r="M1048" s="217"/>
      <c r="N1048" s="218"/>
      <c r="O1048" s="218"/>
      <c r="P1048" s="218"/>
      <c r="Q1048" s="218"/>
      <c r="R1048" s="218"/>
      <c r="S1048" s="218"/>
      <c r="T1048" s="219"/>
      <c r="AT1048" s="220" t="s">
        <v>141</v>
      </c>
      <c r="AU1048" s="220" t="s">
        <v>80</v>
      </c>
      <c r="AV1048" s="11" t="s">
        <v>80</v>
      </c>
      <c r="AW1048" s="11" t="s">
        <v>143</v>
      </c>
      <c r="AX1048" s="11" t="s">
        <v>74</v>
      </c>
      <c r="AY1048" s="220" t="s">
        <v>132</v>
      </c>
    </row>
    <row r="1049" s="11" customFormat="1">
      <c r="B1049" s="209"/>
      <c r="C1049" s="210"/>
      <c r="D1049" s="211" t="s">
        <v>141</v>
      </c>
      <c r="E1049" s="212" t="s">
        <v>1</v>
      </c>
      <c r="F1049" s="213" t="s">
        <v>1445</v>
      </c>
      <c r="G1049" s="210"/>
      <c r="H1049" s="214">
        <v>40.5</v>
      </c>
      <c r="I1049" s="215"/>
      <c r="J1049" s="210"/>
      <c r="K1049" s="210"/>
      <c r="L1049" s="216"/>
      <c r="M1049" s="217"/>
      <c r="N1049" s="218"/>
      <c r="O1049" s="218"/>
      <c r="P1049" s="218"/>
      <c r="Q1049" s="218"/>
      <c r="R1049" s="218"/>
      <c r="S1049" s="218"/>
      <c r="T1049" s="219"/>
      <c r="AT1049" s="220" t="s">
        <v>141</v>
      </c>
      <c r="AU1049" s="220" t="s">
        <v>80</v>
      </c>
      <c r="AV1049" s="11" t="s">
        <v>80</v>
      </c>
      <c r="AW1049" s="11" t="s">
        <v>143</v>
      </c>
      <c r="AX1049" s="11" t="s">
        <v>74</v>
      </c>
      <c r="AY1049" s="220" t="s">
        <v>132</v>
      </c>
    </row>
    <row r="1050" s="12" customFormat="1">
      <c r="B1050" s="221"/>
      <c r="C1050" s="222"/>
      <c r="D1050" s="211" t="s">
        <v>141</v>
      </c>
      <c r="E1050" s="223" t="s">
        <v>1</v>
      </c>
      <c r="F1050" s="224" t="s">
        <v>146</v>
      </c>
      <c r="G1050" s="222"/>
      <c r="H1050" s="225">
        <v>361.30000000000001</v>
      </c>
      <c r="I1050" s="226"/>
      <c r="J1050" s="222"/>
      <c r="K1050" s="222"/>
      <c r="L1050" s="227"/>
      <c r="M1050" s="228"/>
      <c r="N1050" s="229"/>
      <c r="O1050" s="229"/>
      <c r="P1050" s="229"/>
      <c r="Q1050" s="229"/>
      <c r="R1050" s="229"/>
      <c r="S1050" s="229"/>
      <c r="T1050" s="230"/>
      <c r="AT1050" s="231" t="s">
        <v>141</v>
      </c>
      <c r="AU1050" s="231" t="s">
        <v>80</v>
      </c>
      <c r="AV1050" s="12" t="s">
        <v>138</v>
      </c>
      <c r="AW1050" s="12" t="s">
        <v>143</v>
      </c>
      <c r="AX1050" s="12" t="s">
        <v>21</v>
      </c>
      <c r="AY1050" s="231" t="s">
        <v>132</v>
      </c>
    </row>
    <row r="1051" s="1" customFormat="1" ht="22.5" customHeight="1">
      <c r="B1051" s="36"/>
      <c r="C1051" s="242" t="s">
        <v>1450</v>
      </c>
      <c r="D1051" s="242" t="s">
        <v>199</v>
      </c>
      <c r="E1051" s="243" t="s">
        <v>1451</v>
      </c>
      <c r="F1051" s="244" t="s">
        <v>1452</v>
      </c>
      <c r="G1051" s="245" t="s">
        <v>252</v>
      </c>
      <c r="H1051" s="246">
        <v>361.30000000000001</v>
      </c>
      <c r="I1051" s="247"/>
      <c r="J1051" s="246">
        <f>ROUND(I1051*H1051,3)</f>
        <v>0</v>
      </c>
      <c r="K1051" s="244" t="s">
        <v>1</v>
      </c>
      <c r="L1051" s="248"/>
      <c r="M1051" s="249" t="s">
        <v>1</v>
      </c>
      <c r="N1051" s="250" t="s">
        <v>48</v>
      </c>
      <c r="O1051" s="77"/>
      <c r="P1051" s="205">
        <f>O1051*H1051</f>
        <v>0</v>
      </c>
      <c r="Q1051" s="205">
        <v>0.00173</v>
      </c>
      <c r="R1051" s="205">
        <f>Q1051*H1051</f>
        <v>0.62504899999999997</v>
      </c>
      <c r="S1051" s="205">
        <v>0</v>
      </c>
      <c r="T1051" s="206">
        <f>S1051*H1051</f>
        <v>0</v>
      </c>
      <c r="AR1051" s="15" t="s">
        <v>325</v>
      </c>
      <c r="AT1051" s="15" t="s">
        <v>199</v>
      </c>
      <c r="AU1051" s="15" t="s">
        <v>80</v>
      </c>
      <c r="AY1051" s="15" t="s">
        <v>132</v>
      </c>
      <c r="BE1051" s="207">
        <f>IF(N1051="základní",J1051,0)</f>
        <v>0</v>
      </c>
      <c r="BF1051" s="207">
        <f>IF(N1051="snížená",J1051,0)</f>
        <v>0</v>
      </c>
      <c r="BG1051" s="207">
        <f>IF(N1051="zákl. přenesená",J1051,0)</f>
        <v>0</v>
      </c>
      <c r="BH1051" s="207">
        <f>IF(N1051="sníž. přenesená",J1051,0)</f>
        <v>0</v>
      </c>
      <c r="BI1051" s="207">
        <f>IF(N1051="nulová",J1051,0)</f>
        <v>0</v>
      </c>
      <c r="BJ1051" s="15" t="s">
        <v>139</v>
      </c>
      <c r="BK1051" s="208">
        <f>ROUND(I1051*H1051,3)</f>
        <v>0</v>
      </c>
      <c r="BL1051" s="15" t="s">
        <v>217</v>
      </c>
      <c r="BM1051" s="15" t="s">
        <v>1453</v>
      </c>
    </row>
    <row r="1052" s="11" customFormat="1">
      <c r="B1052" s="209"/>
      <c r="C1052" s="210"/>
      <c r="D1052" s="211" t="s">
        <v>141</v>
      </c>
      <c r="E1052" s="212" t="s">
        <v>1</v>
      </c>
      <c r="F1052" s="213" t="s">
        <v>1443</v>
      </c>
      <c r="G1052" s="210"/>
      <c r="H1052" s="214">
        <v>273.19999999999999</v>
      </c>
      <c r="I1052" s="215"/>
      <c r="J1052" s="210"/>
      <c r="K1052" s="210"/>
      <c r="L1052" s="216"/>
      <c r="M1052" s="217"/>
      <c r="N1052" s="218"/>
      <c r="O1052" s="218"/>
      <c r="P1052" s="218"/>
      <c r="Q1052" s="218"/>
      <c r="R1052" s="218"/>
      <c r="S1052" s="218"/>
      <c r="T1052" s="219"/>
      <c r="AT1052" s="220" t="s">
        <v>141</v>
      </c>
      <c r="AU1052" s="220" t="s">
        <v>80</v>
      </c>
      <c r="AV1052" s="11" t="s">
        <v>80</v>
      </c>
      <c r="AW1052" s="11" t="s">
        <v>143</v>
      </c>
      <c r="AX1052" s="11" t="s">
        <v>74</v>
      </c>
      <c r="AY1052" s="220" t="s">
        <v>132</v>
      </c>
    </row>
    <row r="1053" s="11" customFormat="1">
      <c r="B1053" s="209"/>
      <c r="C1053" s="210"/>
      <c r="D1053" s="211" t="s">
        <v>141</v>
      </c>
      <c r="E1053" s="212" t="s">
        <v>1</v>
      </c>
      <c r="F1053" s="213" t="s">
        <v>1444</v>
      </c>
      <c r="G1053" s="210"/>
      <c r="H1053" s="214">
        <v>47.600000000000001</v>
      </c>
      <c r="I1053" s="215"/>
      <c r="J1053" s="210"/>
      <c r="K1053" s="210"/>
      <c r="L1053" s="216"/>
      <c r="M1053" s="217"/>
      <c r="N1053" s="218"/>
      <c r="O1053" s="218"/>
      <c r="P1053" s="218"/>
      <c r="Q1053" s="218"/>
      <c r="R1053" s="218"/>
      <c r="S1053" s="218"/>
      <c r="T1053" s="219"/>
      <c r="AT1053" s="220" t="s">
        <v>141</v>
      </c>
      <c r="AU1053" s="220" t="s">
        <v>80</v>
      </c>
      <c r="AV1053" s="11" t="s">
        <v>80</v>
      </c>
      <c r="AW1053" s="11" t="s">
        <v>143</v>
      </c>
      <c r="AX1053" s="11" t="s">
        <v>74</v>
      </c>
      <c r="AY1053" s="220" t="s">
        <v>132</v>
      </c>
    </row>
    <row r="1054" s="11" customFormat="1">
      <c r="B1054" s="209"/>
      <c r="C1054" s="210"/>
      <c r="D1054" s="211" t="s">
        <v>141</v>
      </c>
      <c r="E1054" s="212" t="s">
        <v>1</v>
      </c>
      <c r="F1054" s="213" t="s">
        <v>1445</v>
      </c>
      <c r="G1054" s="210"/>
      <c r="H1054" s="214">
        <v>40.5</v>
      </c>
      <c r="I1054" s="215"/>
      <c r="J1054" s="210"/>
      <c r="K1054" s="210"/>
      <c r="L1054" s="216"/>
      <c r="M1054" s="217"/>
      <c r="N1054" s="218"/>
      <c r="O1054" s="218"/>
      <c r="P1054" s="218"/>
      <c r="Q1054" s="218"/>
      <c r="R1054" s="218"/>
      <c r="S1054" s="218"/>
      <c r="T1054" s="219"/>
      <c r="AT1054" s="220" t="s">
        <v>141</v>
      </c>
      <c r="AU1054" s="220" t="s">
        <v>80</v>
      </c>
      <c r="AV1054" s="11" t="s">
        <v>80</v>
      </c>
      <c r="AW1054" s="11" t="s">
        <v>143</v>
      </c>
      <c r="AX1054" s="11" t="s">
        <v>74</v>
      </c>
      <c r="AY1054" s="220" t="s">
        <v>132</v>
      </c>
    </row>
    <row r="1055" s="12" customFormat="1">
      <c r="B1055" s="221"/>
      <c r="C1055" s="222"/>
      <c r="D1055" s="211" t="s">
        <v>141</v>
      </c>
      <c r="E1055" s="223" t="s">
        <v>1</v>
      </c>
      <c r="F1055" s="224" t="s">
        <v>146</v>
      </c>
      <c r="G1055" s="222"/>
      <c r="H1055" s="225">
        <v>361.30000000000001</v>
      </c>
      <c r="I1055" s="226"/>
      <c r="J1055" s="222"/>
      <c r="K1055" s="222"/>
      <c r="L1055" s="227"/>
      <c r="M1055" s="228"/>
      <c r="N1055" s="229"/>
      <c r="O1055" s="229"/>
      <c r="P1055" s="229"/>
      <c r="Q1055" s="229"/>
      <c r="R1055" s="229"/>
      <c r="S1055" s="229"/>
      <c r="T1055" s="230"/>
      <c r="AT1055" s="231" t="s">
        <v>141</v>
      </c>
      <c r="AU1055" s="231" t="s">
        <v>80</v>
      </c>
      <c r="AV1055" s="12" t="s">
        <v>138</v>
      </c>
      <c r="AW1055" s="12" t="s">
        <v>143</v>
      </c>
      <c r="AX1055" s="12" t="s">
        <v>21</v>
      </c>
      <c r="AY1055" s="231" t="s">
        <v>132</v>
      </c>
    </row>
    <row r="1056" s="1" customFormat="1" ht="16.5" customHeight="1">
      <c r="B1056" s="36"/>
      <c r="C1056" s="197" t="s">
        <v>1454</v>
      </c>
      <c r="D1056" s="197" t="s">
        <v>134</v>
      </c>
      <c r="E1056" s="198" t="s">
        <v>1455</v>
      </c>
      <c r="F1056" s="199" t="s">
        <v>1456</v>
      </c>
      <c r="G1056" s="200" t="s">
        <v>252</v>
      </c>
      <c r="H1056" s="201">
        <v>80</v>
      </c>
      <c r="I1056" s="202"/>
      <c r="J1056" s="201">
        <f>ROUND(I1056*H1056,3)</f>
        <v>0</v>
      </c>
      <c r="K1056" s="199" t="s">
        <v>1</v>
      </c>
      <c r="L1056" s="41"/>
      <c r="M1056" s="203" t="s">
        <v>1</v>
      </c>
      <c r="N1056" s="204" t="s">
        <v>48</v>
      </c>
      <c r="O1056" s="77"/>
      <c r="P1056" s="205">
        <f>O1056*H1056</f>
        <v>0</v>
      </c>
      <c r="Q1056" s="205">
        <v>0</v>
      </c>
      <c r="R1056" s="205">
        <f>Q1056*H1056</f>
        <v>0</v>
      </c>
      <c r="S1056" s="205">
        <v>0.016</v>
      </c>
      <c r="T1056" s="206">
        <f>S1056*H1056</f>
        <v>1.28</v>
      </c>
      <c r="AR1056" s="15" t="s">
        <v>217</v>
      </c>
      <c r="AT1056" s="15" t="s">
        <v>134</v>
      </c>
      <c r="AU1056" s="15" t="s">
        <v>80</v>
      </c>
      <c r="AY1056" s="15" t="s">
        <v>132</v>
      </c>
      <c r="BE1056" s="207">
        <f>IF(N1056="základní",J1056,0)</f>
        <v>0</v>
      </c>
      <c r="BF1056" s="207">
        <f>IF(N1056="snížená",J1056,0)</f>
        <v>0</v>
      </c>
      <c r="BG1056" s="207">
        <f>IF(N1056="zákl. přenesená",J1056,0)</f>
        <v>0</v>
      </c>
      <c r="BH1056" s="207">
        <f>IF(N1056="sníž. přenesená",J1056,0)</f>
        <v>0</v>
      </c>
      <c r="BI1056" s="207">
        <f>IF(N1056="nulová",J1056,0)</f>
        <v>0</v>
      </c>
      <c r="BJ1056" s="15" t="s">
        <v>139</v>
      </c>
      <c r="BK1056" s="208">
        <f>ROUND(I1056*H1056,3)</f>
        <v>0</v>
      </c>
      <c r="BL1056" s="15" t="s">
        <v>217</v>
      </c>
      <c r="BM1056" s="15" t="s">
        <v>1457</v>
      </c>
    </row>
    <row r="1057" s="11" customFormat="1">
      <c r="B1057" s="209"/>
      <c r="C1057" s="210"/>
      <c r="D1057" s="211" t="s">
        <v>141</v>
      </c>
      <c r="E1057" s="212" t="s">
        <v>1</v>
      </c>
      <c r="F1057" s="213" t="s">
        <v>1458</v>
      </c>
      <c r="G1057" s="210"/>
      <c r="H1057" s="214">
        <v>44</v>
      </c>
      <c r="I1057" s="215"/>
      <c r="J1057" s="210"/>
      <c r="K1057" s="210"/>
      <c r="L1057" s="216"/>
      <c r="M1057" s="217"/>
      <c r="N1057" s="218"/>
      <c r="O1057" s="218"/>
      <c r="P1057" s="218"/>
      <c r="Q1057" s="218"/>
      <c r="R1057" s="218"/>
      <c r="S1057" s="218"/>
      <c r="T1057" s="219"/>
      <c r="AT1057" s="220" t="s">
        <v>141</v>
      </c>
      <c r="AU1057" s="220" t="s">
        <v>80</v>
      </c>
      <c r="AV1057" s="11" t="s">
        <v>80</v>
      </c>
      <c r="AW1057" s="11" t="s">
        <v>143</v>
      </c>
      <c r="AX1057" s="11" t="s">
        <v>74</v>
      </c>
      <c r="AY1057" s="220" t="s">
        <v>132</v>
      </c>
    </row>
    <row r="1058" s="11" customFormat="1">
      <c r="B1058" s="209"/>
      <c r="C1058" s="210"/>
      <c r="D1058" s="211" t="s">
        <v>141</v>
      </c>
      <c r="E1058" s="212" t="s">
        <v>1</v>
      </c>
      <c r="F1058" s="213" t="s">
        <v>1459</v>
      </c>
      <c r="G1058" s="210"/>
      <c r="H1058" s="214">
        <v>36</v>
      </c>
      <c r="I1058" s="215"/>
      <c r="J1058" s="210"/>
      <c r="K1058" s="210"/>
      <c r="L1058" s="216"/>
      <c r="M1058" s="217"/>
      <c r="N1058" s="218"/>
      <c r="O1058" s="218"/>
      <c r="P1058" s="218"/>
      <c r="Q1058" s="218"/>
      <c r="R1058" s="218"/>
      <c r="S1058" s="218"/>
      <c r="T1058" s="219"/>
      <c r="AT1058" s="220" t="s">
        <v>141</v>
      </c>
      <c r="AU1058" s="220" t="s">
        <v>80</v>
      </c>
      <c r="AV1058" s="11" t="s">
        <v>80</v>
      </c>
      <c r="AW1058" s="11" t="s">
        <v>143</v>
      </c>
      <c r="AX1058" s="11" t="s">
        <v>74</v>
      </c>
      <c r="AY1058" s="220" t="s">
        <v>132</v>
      </c>
    </row>
    <row r="1059" s="12" customFormat="1">
      <c r="B1059" s="221"/>
      <c r="C1059" s="222"/>
      <c r="D1059" s="211" t="s">
        <v>141</v>
      </c>
      <c r="E1059" s="223" t="s">
        <v>1</v>
      </c>
      <c r="F1059" s="224" t="s">
        <v>146</v>
      </c>
      <c r="G1059" s="222"/>
      <c r="H1059" s="225">
        <v>80</v>
      </c>
      <c r="I1059" s="226"/>
      <c r="J1059" s="222"/>
      <c r="K1059" s="222"/>
      <c r="L1059" s="227"/>
      <c r="M1059" s="228"/>
      <c r="N1059" s="229"/>
      <c r="O1059" s="229"/>
      <c r="P1059" s="229"/>
      <c r="Q1059" s="229"/>
      <c r="R1059" s="229"/>
      <c r="S1059" s="229"/>
      <c r="T1059" s="230"/>
      <c r="AT1059" s="231" t="s">
        <v>141</v>
      </c>
      <c r="AU1059" s="231" t="s">
        <v>80</v>
      </c>
      <c r="AV1059" s="12" t="s">
        <v>138</v>
      </c>
      <c r="AW1059" s="12" t="s">
        <v>143</v>
      </c>
      <c r="AX1059" s="12" t="s">
        <v>21</v>
      </c>
      <c r="AY1059" s="231" t="s">
        <v>132</v>
      </c>
    </row>
    <row r="1060" s="1" customFormat="1" ht="16.5" customHeight="1">
      <c r="B1060" s="36"/>
      <c r="C1060" s="197" t="s">
        <v>1460</v>
      </c>
      <c r="D1060" s="197" t="s">
        <v>134</v>
      </c>
      <c r="E1060" s="198" t="s">
        <v>1461</v>
      </c>
      <c r="F1060" s="199" t="s">
        <v>1462</v>
      </c>
      <c r="G1060" s="200" t="s">
        <v>252</v>
      </c>
      <c r="H1060" s="201">
        <v>80</v>
      </c>
      <c r="I1060" s="202"/>
      <c r="J1060" s="201">
        <f>ROUND(I1060*H1060,3)</f>
        <v>0</v>
      </c>
      <c r="K1060" s="199" t="s">
        <v>1</v>
      </c>
      <c r="L1060" s="41"/>
      <c r="M1060" s="203" t="s">
        <v>1</v>
      </c>
      <c r="N1060" s="204" t="s">
        <v>48</v>
      </c>
      <c r="O1060" s="77"/>
      <c r="P1060" s="205">
        <f>O1060*H1060</f>
        <v>0</v>
      </c>
      <c r="Q1060" s="205">
        <v>0.00011</v>
      </c>
      <c r="R1060" s="205">
        <f>Q1060*H1060</f>
        <v>0.0088000000000000005</v>
      </c>
      <c r="S1060" s="205">
        <v>0</v>
      </c>
      <c r="T1060" s="206">
        <f>S1060*H1060</f>
        <v>0</v>
      </c>
      <c r="AR1060" s="15" t="s">
        <v>217</v>
      </c>
      <c r="AT1060" s="15" t="s">
        <v>134</v>
      </c>
      <c r="AU1060" s="15" t="s">
        <v>80</v>
      </c>
      <c r="AY1060" s="15" t="s">
        <v>132</v>
      </c>
      <c r="BE1060" s="207">
        <f>IF(N1060="základní",J1060,0)</f>
        <v>0</v>
      </c>
      <c r="BF1060" s="207">
        <f>IF(N1060="snížená",J1060,0)</f>
        <v>0</v>
      </c>
      <c r="BG1060" s="207">
        <f>IF(N1060="zákl. přenesená",J1060,0)</f>
        <v>0</v>
      </c>
      <c r="BH1060" s="207">
        <f>IF(N1060="sníž. přenesená",J1060,0)</f>
        <v>0</v>
      </c>
      <c r="BI1060" s="207">
        <f>IF(N1060="nulová",J1060,0)</f>
        <v>0</v>
      </c>
      <c r="BJ1060" s="15" t="s">
        <v>139</v>
      </c>
      <c r="BK1060" s="208">
        <f>ROUND(I1060*H1060,3)</f>
        <v>0</v>
      </c>
      <c r="BL1060" s="15" t="s">
        <v>217</v>
      </c>
      <c r="BM1060" s="15" t="s">
        <v>1463</v>
      </c>
    </row>
    <row r="1061" s="11" customFormat="1">
      <c r="B1061" s="209"/>
      <c r="C1061" s="210"/>
      <c r="D1061" s="211" t="s">
        <v>141</v>
      </c>
      <c r="E1061" s="212" t="s">
        <v>1</v>
      </c>
      <c r="F1061" s="213" t="s">
        <v>1458</v>
      </c>
      <c r="G1061" s="210"/>
      <c r="H1061" s="214">
        <v>44</v>
      </c>
      <c r="I1061" s="215"/>
      <c r="J1061" s="210"/>
      <c r="K1061" s="210"/>
      <c r="L1061" s="216"/>
      <c r="M1061" s="217"/>
      <c r="N1061" s="218"/>
      <c r="O1061" s="218"/>
      <c r="P1061" s="218"/>
      <c r="Q1061" s="218"/>
      <c r="R1061" s="218"/>
      <c r="S1061" s="218"/>
      <c r="T1061" s="219"/>
      <c r="AT1061" s="220" t="s">
        <v>141</v>
      </c>
      <c r="AU1061" s="220" t="s">
        <v>80</v>
      </c>
      <c r="AV1061" s="11" t="s">
        <v>80</v>
      </c>
      <c r="AW1061" s="11" t="s">
        <v>143</v>
      </c>
      <c r="AX1061" s="11" t="s">
        <v>74</v>
      </c>
      <c r="AY1061" s="220" t="s">
        <v>132</v>
      </c>
    </row>
    <row r="1062" s="11" customFormat="1">
      <c r="B1062" s="209"/>
      <c r="C1062" s="210"/>
      <c r="D1062" s="211" t="s">
        <v>141</v>
      </c>
      <c r="E1062" s="212" t="s">
        <v>1</v>
      </c>
      <c r="F1062" s="213" t="s">
        <v>1459</v>
      </c>
      <c r="G1062" s="210"/>
      <c r="H1062" s="214">
        <v>36</v>
      </c>
      <c r="I1062" s="215"/>
      <c r="J1062" s="210"/>
      <c r="K1062" s="210"/>
      <c r="L1062" s="216"/>
      <c r="M1062" s="217"/>
      <c r="N1062" s="218"/>
      <c r="O1062" s="218"/>
      <c r="P1062" s="218"/>
      <c r="Q1062" s="218"/>
      <c r="R1062" s="218"/>
      <c r="S1062" s="218"/>
      <c r="T1062" s="219"/>
      <c r="AT1062" s="220" t="s">
        <v>141</v>
      </c>
      <c r="AU1062" s="220" t="s">
        <v>80</v>
      </c>
      <c r="AV1062" s="11" t="s">
        <v>80</v>
      </c>
      <c r="AW1062" s="11" t="s">
        <v>143</v>
      </c>
      <c r="AX1062" s="11" t="s">
        <v>74</v>
      </c>
      <c r="AY1062" s="220" t="s">
        <v>132</v>
      </c>
    </row>
    <row r="1063" s="12" customFormat="1">
      <c r="B1063" s="221"/>
      <c r="C1063" s="222"/>
      <c r="D1063" s="211" t="s">
        <v>141</v>
      </c>
      <c r="E1063" s="223" t="s">
        <v>1</v>
      </c>
      <c r="F1063" s="224" t="s">
        <v>146</v>
      </c>
      <c r="G1063" s="222"/>
      <c r="H1063" s="225">
        <v>80</v>
      </c>
      <c r="I1063" s="226"/>
      <c r="J1063" s="222"/>
      <c r="K1063" s="222"/>
      <c r="L1063" s="227"/>
      <c r="M1063" s="228"/>
      <c r="N1063" s="229"/>
      <c r="O1063" s="229"/>
      <c r="P1063" s="229"/>
      <c r="Q1063" s="229"/>
      <c r="R1063" s="229"/>
      <c r="S1063" s="229"/>
      <c r="T1063" s="230"/>
      <c r="AT1063" s="231" t="s">
        <v>141</v>
      </c>
      <c r="AU1063" s="231" t="s">
        <v>80</v>
      </c>
      <c r="AV1063" s="12" t="s">
        <v>138</v>
      </c>
      <c r="AW1063" s="12" t="s">
        <v>143</v>
      </c>
      <c r="AX1063" s="12" t="s">
        <v>21</v>
      </c>
      <c r="AY1063" s="231" t="s">
        <v>132</v>
      </c>
    </row>
    <row r="1064" s="1" customFormat="1" ht="22.5" customHeight="1">
      <c r="B1064" s="36"/>
      <c r="C1064" s="242" t="s">
        <v>1464</v>
      </c>
      <c r="D1064" s="242" t="s">
        <v>199</v>
      </c>
      <c r="E1064" s="243" t="s">
        <v>1465</v>
      </c>
      <c r="F1064" s="244" t="s">
        <v>1466</v>
      </c>
      <c r="G1064" s="245" t="s">
        <v>252</v>
      </c>
      <c r="H1064" s="246">
        <v>80</v>
      </c>
      <c r="I1064" s="247"/>
      <c r="J1064" s="246">
        <f>ROUND(I1064*H1064,3)</f>
        <v>0</v>
      </c>
      <c r="K1064" s="244" t="s">
        <v>1</v>
      </c>
      <c r="L1064" s="248"/>
      <c r="M1064" s="249" t="s">
        <v>1</v>
      </c>
      <c r="N1064" s="250" t="s">
        <v>48</v>
      </c>
      <c r="O1064" s="77"/>
      <c r="P1064" s="205">
        <f>O1064*H1064</f>
        <v>0</v>
      </c>
      <c r="Q1064" s="205">
        <v>0.00124</v>
      </c>
      <c r="R1064" s="205">
        <f>Q1064*H1064</f>
        <v>0.099199999999999997</v>
      </c>
      <c r="S1064" s="205">
        <v>0</v>
      </c>
      <c r="T1064" s="206">
        <f>S1064*H1064</f>
        <v>0</v>
      </c>
      <c r="AR1064" s="15" t="s">
        <v>325</v>
      </c>
      <c r="AT1064" s="15" t="s">
        <v>199</v>
      </c>
      <c r="AU1064" s="15" t="s">
        <v>80</v>
      </c>
      <c r="AY1064" s="15" t="s">
        <v>132</v>
      </c>
      <c r="BE1064" s="207">
        <f>IF(N1064="základní",J1064,0)</f>
        <v>0</v>
      </c>
      <c r="BF1064" s="207">
        <f>IF(N1064="snížená",J1064,0)</f>
        <v>0</v>
      </c>
      <c r="BG1064" s="207">
        <f>IF(N1064="zákl. přenesená",J1064,0)</f>
        <v>0</v>
      </c>
      <c r="BH1064" s="207">
        <f>IF(N1064="sníž. přenesená",J1064,0)</f>
        <v>0</v>
      </c>
      <c r="BI1064" s="207">
        <f>IF(N1064="nulová",J1064,0)</f>
        <v>0</v>
      </c>
      <c r="BJ1064" s="15" t="s">
        <v>139</v>
      </c>
      <c r="BK1064" s="208">
        <f>ROUND(I1064*H1064,3)</f>
        <v>0</v>
      </c>
      <c r="BL1064" s="15" t="s">
        <v>217</v>
      </c>
      <c r="BM1064" s="15" t="s">
        <v>1467</v>
      </c>
    </row>
    <row r="1065" s="11" customFormat="1">
      <c r="B1065" s="209"/>
      <c r="C1065" s="210"/>
      <c r="D1065" s="211" t="s">
        <v>141</v>
      </c>
      <c r="E1065" s="212" t="s">
        <v>1</v>
      </c>
      <c r="F1065" s="213" t="s">
        <v>1458</v>
      </c>
      <c r="G1065" s="210"/>
      <c r="H1065" s="214">
        <v>44</v>
      </c>
      <c r="I1065" s="215"/>
      <c r="J1065" s="210"/>
      <c r="K1065" s="210"/>
      <c r="L1065" s="216"/>
      <c r="M1065" s="217"/>
      <c r="N1065" s="218"/>
      <c r="O1065" s="218"/>
      <c r="P1065" s="218"/>
      <c r="Q1065" s="218"/>
      <c r="R1065" s="218"/>
      <c r="S1065" s="218"/>
      <c r="T1065" s="219"/>
      <c r="AT1065" s="220" t="s">
        <v>141</v>
      </c>
      <c r="AU1065" s="220" t="s">
        <v>80</v>
      </c>
      <c r="AV1065" s="11" t="s">
        <v>80</v>
      </c>
      <c r="AW1065" s="11" t="s">
        <v>143</v>
      </c>
      <c r="AX1065" s="11" t="s">
        <v>74</v>
      </c>
      <c r="AY1065" s="220" t="s">
        <v>132</v>
      </c>
    </row>
    <row r="1066" s="11" customFormat="1">
      <c r="B1066" s="209"/>
      <c r="C1066" s="210"/>
      <c r="D1066" s="211" t="s">
        <v>141</v>
      </c>
      <c r="E1066" s="212" t="s">
        <v>1</v>
      </c>
      <c r="F1066" s="213" t="s">
        <v>1459</v>
      </c>
      <c r="G1066" s="210"/>
      <c r="H1066" s="214">
        <v>36</v>
      </c>
      <c r="I1066" s="215"/>
      <c r="J1066" s="210"/>
      <c r="K1066" s="210"/>
      <c r="L1066" s="216"/>
      <c r="M1066" s="217"/>
      <c r="N1066" s="218"/>
      <c r="O1066" s="218"/>
      <c r="P1066" s="218"/>
      <c r="Q1066" s="218"/>
      <c r="R1066" s="218"/>
      <c r="S1066" s="218"/>
      <c r="T1066" s="219"/>
      <c r="AT1066" s="220" t="s">
        <v>141</v>
      </c>
      <c r="AU1066" s="220" t="s">
        <v>80</v>
      </c>
      <c r="AV1066" s="11" t="s">
        <v>80</v>
      </c>
      <c r="AW1066" s="11" t="s">
        <v>143</v>
      </c>
      <c r="AX1066" s="11" t="s">
        <v>74</v>
      </c>
      <c r="AY1066" s="220" t="s">
        <v>132</v>
      </c>
    </row>
    <row r="1067" s="12" customFormat="1">
      <c r="B1067" s="221"/>
      <c r="C1067" s="222"/>
      <c r="D1067" s="211" t="s">
        <v>141</v>
      </c>
      <c r="E1067" s="223" t="s">
        <v>1</v>
      </c>
      <c r="F1067" s="224" t="s">
        <v>146</v>
      </c>
      <c r="G1067" s="222"/>
      <c r="H1067" s="225">
        <v>80</v>
      </c>
      <c r="I1067" s="226"/>
      <c r="J1067" s="222"/>
      <c r="K1067" s="222"/>
      <c r="L1067" s="227"/>
      <c r="M1067" s="228"/>
      <c r="N1067" s="229"/>
      <c r="O1067" s="229"/>
      <c r="P1067" s="229"/>
      <c r="Q1067" s="229"/>
      <c r="R1067" s="229"/>
      <c r="S1067" s="229"/>
      <c r="T1067" s="230"/>
      <c r="AT1067" s="231" t="s">
        <v>141</v>
      </c>
      <c r="AU1067" s="231" t="s">
        <v>80</v>
      </c>
      <c r="AV1067" s="12" t="s">
        <v>138</v>
      </c>
      <c r="AW1067" s="12" t="s">
        <v>143</v>
      </c>
      <c r="AX1067" s="12" t="s">
        <v>21</v>
      </c>
      <c r="AY1067" s="231" t="s">
        <v>132</v>
      </c>
    </row>
    <row r="1068" s="1" customFormat="1" ht="16.5" customHeight="1">
      <c r="B1068" s="36"/>
      <c r="C1068" s="197" t="s">
        <v>1468</v>
      </c>
      <c r="D1068" s="197" t="s">
        <v>134</v>
      </c>
      <c r="E1068" s="198" t="s">
        <v>1469</v>
      </c>
      <c r="F1068" s="199" t="s">
        <v>1470</v>
      </c>
      <c r="G1068" s="200" t="s">
        <v>210</v>
      </c>
      <c r="H1068" s="201">
        <v>2049.3000000000002</v>
      </c>
      <c r="I1068" s="202"/>
      <c r="J1068" s="201">
        <f>ROUND(I1068*H1068,3)</f>
        <v>0</v>
      </c>
      <c r="K1068" s="199" t="s">
        <v>1</v>
      </c>
      <c r="L1068" s="41"/>
      <c r="M1068" s="203" t="s">
        <v>1</v>
      </c>
      <c r="N1068" s="204" t="s">
        <v>48</v>
      </c>
      <c r="O1068" s="77"/>
      <c r="P1068" s="205">
        <f>O1068*H1068</f>
        <v>0</v>
      </c>
      <c r="Q1068" s="205">
        <v>0</v>
      </c>
      <c r="R1068" s="205">
        <f>Q1068*H1068</f>
        <v>0</v>
      </c>
      <c r="S1068" s="205">
        <v>0.001</v>
      </c>
      <c r="T1068" s="206">
        <f>S1068*H1068</f>
        <v>2.0493000000000001</v>
      </c>
      <c r="AR1068" s="15" t="s">
        <v>217</v>
      </c>
      <c r="AT1068" s="15" t="s">
        <v>134</v>
      </c>
      <c r="AU1068" s="15" t="s">
        <v>80</v>
      </c>
      <c r="AY1068" s="15" t="s">
        <v>132</v>
      </c>
      <c r="BE1068" s="207">
        <f>IF(N1068="základní",J1068,0)</f>
        <v>0</v>
      </c>
      <c r="BF1068" s="207">
        <f>IF(N1068="snížená",J1068,0)</f>
        <v>0</v>
      </c>
      <c r="BG1068" s="207">
        <f>IF(N1068="zákl. přenesená",J1068,0)</f>
        <v>0</v>
      </c>
      <c r="BH1068" s="207">
        <f>IF(N1068="sníž. přenesená",J1068,0)</f>
        <v>0</v>
      </c>
      <c r="BI1068" s="207">
        <f>IF(N1068="nulová",J1068,0)</f>
        <v>0</v>
      </c>
      <c r="BJ1068" s="15" t="s">
        <v>139</v>
      </c>
      <c r="BK1068" s="208">
        <f>ROUND(I1068*H1068,3)</f>
        <v>0</v>
      </c>
      <c r="BL1068" s="15" t="s">
        <v>217</v>
      </c>
      <c r="BM1068" s="15" t="s">
        <v>1471</v>
      </c>
    </row>
    <row r="1069" s="11" customFormat="1">
      <c r="B1069" s="209"/>
      <c r="C1069" s="210"/>
      <c r="D1069" s="211" t="s">
        <v>141</v>
      </c>
      <c r="E1069" s="212" t="s">
        <v>1</v>
      </c>
      <c r="F1069" s="213" t="s">
        <v>1472</v>
      </c>
      <c r="G1069" s="210"/>
      <c r="H1069" s="214">
        <v>2049.3000000000002</v>
      </c>
      <c r="I1069" s="215"/>
      <c r="J1069" s="210"/>
      <c r="K1069" s="210"/>
      <c r="L1069" s="216"/>
      <c r="M1069" s="217"/>
      <c r="N1069" s="218"/>
      <c r="O1069" s="218"/>
      <c r="P1069" s="218"/>
      <c r="Q1069" s="218"/>
      <c r="R1069" s="218"/>
      <c r="S1069" s="218"/>
      <c r="T1069" s="219"/>
      <c r="AT1069" s="220" t="s">
        <v>141</v>
      </c>
      <c r="AU1069" s="220" t="s">
        <v>80</v>
      </c>
      <c r="AV1069" s="11" t="s">
        <v>80</v>
      </c>
      <c r="AW1069" s="11" t="s">
        <v>143</v>
      </c>
      <c r="AX1069" s="11" t="s">
        <v>74</v>
      </c>
      <c r="AY1069" s="220" t="s">
        <v>132</v>
      </c>
    </row>
    <row r="1070" s="12" customFormat="1">
      <c r="B1070" s="221"/>
      <c r="C1070" s="222"/>
      <c r="D1070" s="211" t="s">
        <v>141</v>
      </c>
      <c r="E1070" s="223" t="s">
        <v>1</v>
      </c>
      <c r="F1070" s="224" t="s">
        <v>146</v>
      </c>
      <c r="G1070" s="222"/>
      <c r="H1070" s="225">
        <v>2049.3000000000002</v>
      </c>
      <c r="I1070" s="226"/>
      <c r="J1070" s="222"/>
      <c r="K1070" s="222"/>
      <c r="L1070" s="227"/>
      <c r="M1070" s="228"/>
      <c r="N1070" s="229"/>
      <c r="O1070" s="229"/>
      <c r="P1070" s="229"/>
      <c r="Q1070" s="229"/>
      <c r="R1070" s="229"/>
      <c r="S1070" s="229"/>
      <c r="T1070" s="230"/>
      <c r="AT1070" s="231" t="s">
        <v>141</v>
      </c>
      <c r="AU1070" s="231" t="s">
        <v>80</v>
      </c>
      <c r="AV1070" s="12" t="s">
        <v>138</v>
      </c>
      <c r="AW1070" s="12" t="s">
        <v>143</v>
      </c>
      <c r="AX1070" s="12" t="s">
        <v>21</v>
      </c>
      <c r="AY1070" s="231" t="s">
        <v>132</v>
      </c>
    </row>
    <row r="1071" s="1" customFormat="1" ht="16.5" customHeight="1">
      <c r="B1071" s="36"/>
      <c r="C1071" s="242" t="s">
        <v>1473</v>
      </c>
      <c r="D1071" s="242" t="s">
        <v>199</v>
      </c>
      <c r="E1071" s="243" t="s">
        <v>1474</v>
      </c>
      <c r="F1071" s="244" t="s">
        <v>1475</v>
      </c>
      <c r="G1071" s="245" t="s">
        <v>210</v>
      </c>
      <c r="H1071" s="246">
        <v>2049.3000000000002</v>
      </c>
      <c r="I1071" s="247"/>
      <c r="J1071" s="246">
        <f>ROUND(I1071*H1071,3)</f>
        <v>0</v>
      </c>
      <c r="K1071" s="244" t="s">
        <v>1</v>
      </c>
      <c r="L1071" s="248"/>
      <c r="M1071" s="249" t="s">
        <v>1</v>
      </c>
      <c r="N1071" s="250" t="s">
        <v>48</v>
      </c>
      <c r="O1071" s="77"/>
      <c r="P1071" s="205">
        <f>O1071*H1071</f>
        <v>0</v>
      </c>
      <c r="Q1071" s="205">
        <v>0</v>
      </c>
      <c r="R1071" s="205">
        <f>Q1071*H1071</f>
        <v>0</v>
      </c>
      <c r="S1071" s="205">
        <v>0</v>
      </c>
      <c r="T1071" s="206">
        <f>S1071*H1071</f>
        <v>0</v>
      </c>
      <c r="AR1071" s="15" t="s">
        <v>325</v>
      </c>
      <c r="AT1071" s="15" t="s">
        <v>199</v>
      </c>
      <c r="AU1071" s="15" t="s">
        <v>80</v>
      </c>
      <c r="AY1071" s="15" t="s">
        <v>132</v>
      </c>
      <c r="BE1071" s="207">
        <f>IF(N1071="základní",J1071,0)</f>
        <v>0</v>
      </c>
      <c r="BF1071" s="207">
        <f>IF(N1071="snížená",J1071,0)</f>
        <v>0</v>
      </c>
      <c r="BG1071" s="207">
        <f>IF(N1071="zákl. přenesená",J1071,0)</f>
        <v>0</v>
      </c>
      <c r="BH1071" s="207">
        <f>IF(N1071="sníž. přenesená",J1071,0)</f>
        <v>0</v>
      </c>
      <c r="BI1071" s="207">
        <f>IF(N1071="nulová",J1071,0)</f>
        <v>0</v>
      </c>
      <c r="BJ1071" s="15" t="s">
        <v>139</v>
      </c>
      <c r="BK1071" s="208">
        <f>ROUND(I1071*H1071,3)</f>
        <v>0</v>
      </c>
      <c r="BL1071" s="15" t="s">
        <v>217</v>
      </c>
      <c r="BM1071" s="15" t="s">
        <v>1476</v>
      </c>
    </row>
    <row r="1072" s="11" customFormat="1">
      <c r="B1072" s="209"/>
      <c r="C1072" s="210"/>
      <c r="D1072" s="211" t="s">
        <v>141</v>
      </c>
      <c r="E1072" s="212" t="s">
        <v>1</v>
      </c>
      <c r="F1072" s="213" t="s">
        <v>1472</v>
      </c>
      <c r="G1072" s="210"/>
      <c r="H1072" s="214">
        <v>2049.3000000000002</v>
      </c>
      <c r="I1072" s="215"/>
      <c r="J1072" s="210"/>
      <c r="K1072" s="210"/>
      <c r="L1072" s="216"/>
      <c r="M1072" s="217"/>
      <c r="N1072" s="218"/>
      <c r="O1072" s="218"/>
      <c r="P1072" s="218"/>
      <c r="Q1072" s="218"/>
      <c r="R1072" s="218"/>
      <c r="S1072" s="218"/>
      <c r="T1072" s="219"/>
      <c r="AT1072" s="220" t="s">
        <v>141</v>
      </c>
      <c r="AU1072" s="220" t="s">
        <v>80</v>
      </c>
      <c r="AV1072" s="11" t="s">
        <v>80</v>
      </c>
      <c r="AW1072" s="11" t="s">
        <v>143</v>
      </c>
      <c r="AX1072" s="11" t="s">
        <v>74</v>
      </c>
      <c r="AY1072" s="220" t="s">
        <v>132</v>
      </c>
    </row>
    <row r="1073" s="12" customFormat="1">
      <c r="B1073" s="221"/>
      <c r="C1073" s="222"/>
      <c r="D1073" s="211" t="s">
        <v>141</v>
      </c>
      <c r="E1073" s="223" t="s">
        <v>1</v>
      </c>
      <c r="F1073" s="224" t="s">
        <v>146</v>
      </c>
      <c r="G1073" s="222"/>
      <c r="H1073" s="225">
        <v>2049.3000000000002</v>
      </c>
      <c r="I1073" s="226"/>
      <c r="J1073" s="222"/>
      <c r="K1073" s="222"/>
      <c r="L1073" s="227"/>
      <c r="M1073" s="228"/>
      <c r="N1073" s="229"/>
      <c r="O1073" s="229"/>
      <c r="P1073" s="229"/>
      <c r="Q1073" s="229"/>
      <c r="R1073" s="229"/>
      <c r="S1073" s="229"/>
      <c r="T1073" s="230"/>
      <c r="AT1073" s="231" t="s">
        <v>141</v>
      </c>
      <c r="AU1073" s="231" t="s">
        <v>80</v>
      </c>
      <c r="AV1073" s="12" t="s">
        <v>138</v>
      </c>
      <c r="AW1073" s="12" t="s">
        <v>143</v>
      </c>
      <c r="AX1073" s="12" t="s">
        <v>21</v>
      </c>
      <c r="AY1073" s="231" t="s">
        <v>132</v>
      </c>
    </row>
    <row r="1074" s="1" customFormat="1" ht="16.5" customHeight="1">
      <c r="B1074" s="36"/>
      <c r="C1074" s="197" t="s">
        <v>1477</v>
      </c>
      <c r="D1074" s="197" t="s">
        <v>134</v>
      </c>
      <c r="E1074" s="198" t="s">
        <v>1478</v>
      </c>
      <c r="F1074" s="199" t="s">
        <v>1479</v>
      </c>
      <c r="G1074" s="200" t="s">
        <v>210</v>
      </c>
      <c r="H1074" s="201">
        <v>1868.076</v>
      </c>
      <c r="I1074" s="202"/>
      <c r="J1074" s="201">
        <f>ROUND(I1074*H1074,3)</f>
        <v>0</v>
      </c>
      <c r="K1074" s="199" t="s">
        <v>1</v>
      </c>
      <c r="L1074" s="41"/>
      <c r="M1074" s="203" t="s">
        <v>1</v>
      </c>
      <c r="N1074" s="204" t="s">
        <v>48</v>
      </c>
      <c r="O1074" s="77"/>
      <c r="P1074" s="205">
        <f>O1074*H1074</f>
        <v>0</v>
      </c>
      <c r="Q1074" s="205">
        <v>0</v>
      </c>
      <c r="R1074" s="205">
        <f>Q1074*H1074</f>
        <v>0</v>
      </c>
      <c r="S1074" s="205">
        <v>0.001</v>
      </c>
      <c r="T1074" s="206">
        <f>S1074*H1074</f>
        <v>1.8680760000000001</v>
      </c>
      <c r="AR1074" s="15" t="s">
        <v>217</v>
      </c>
      <c r="AT1074" s="15" t="s">
        <v>134</v>
      </c>
      <c r="AU1074" s="15" t="s">
        <v>80</v>
      </c>
      <c r="AY1074" s="15" t="s">
        <v>132</v>
      </c>
      <c r="BE1074" s="207">
        <f>IF(N1074="základní",J1074,0)</f>
        <v>0</v>
      </c>
      <c r="BF1074" s="207">
        <f>IF(N1074="snížená",J1074,0)</f>
        <v>0</v>
      </c>
      <c r="BG1074" s="207">
        <f>IF(N1074="zákl. přenesená",J1074,0)</f>
        <v>0</v>
      </c>
      <c r="BH1074" s="207">
        <f>IF(N1074="sníž. přenesená",J1074,0)</f>
        <v>0</v>
      </c>
      <c r="BI1074" s="207">
        <f>IF(N1074="nulová",J1074,0)</f>
        <v>0</v>
      </c>
      <c r="BJ1074" s="15" t="s">
        <v>139</v>
      </c>
      <c r="BK1074" s="208">
        <f>ROUND(I1074*H1074,3)</f>
        <v>0</v>
      </c>
      <c r="BL1074" s="15" t="s">
        <v>217</v>
      </c>
      <c r="BM1074" s="15" t="s">
        <v>1480</v>
      </c>
    </row>
    <row r="1075" s="11" customFormat="1">
      <c r="B1075" s="209"/>
      <c r="C1075" s="210"/>
      <c r="D1075" s="211" t="s">
        <v>141</v>
      </c>
      <c r="E1075" s="212" t="s">
        <v>1</v>
      </c>
      <c r="F1075" s="213" t="s">
        <v>1481</v>
      </c>
      <c r="G1075" s="210"/>
      <c r="H1075" s="214">
        <v>19.5</v>
      </c>
      <c r="I1075" s="215"/>
      <c r="J1075" s="210"/>
      <c r="K1075" s="210"/>
      <c r="L1075" s="216"/>
      <c r="M1075" s="217"/>
      <c r="N1075" s="218"/>
      <c r="O1075" s="218"/>
      <c r="P1075" s="218"/>
      <c r="Q1075" s="218"/>
      <c r="R1075" s="218"/>
      <c r="S1075" s="218"/>
      <c r="T1075" s="219"/>
      <c r="AT1075" s="220" t="s">
        <v>141</v>
      </c>
      <c r="AU1075" s="220" t="s">
        <v>80</v>
      </c>
      <c r="AV1075" s="11" t="s">
        <v>80</v>
      </c>
      <c r="AW1075" s="11" t="s">
        <v>143</v>
      </c>
      <c r="AX1075" s="11" t="s">
        <v>74</v>
      </c>
      <c r="AY1075" s="220" t="s">
        <v>132</v>
      </c>
    </row>
    <row r="1076" s="11" customFormat="1">
      <c r="B1076" s="209"/>
      <c r="C1076" s="210"/>
      <c r="D1076" s="211" t="s">
        <v>141</v>
      </c>
      <c r="E1076" s="212" t="s">
        <v>1</v>
      </c>
      <c r="F1076" s="213" t="s">
        <v>1482</v>
      </c>
      <c r="G1076" s="210"/>
      <c r="H1076" s="214">
        <v>1848.576</v>
      </c>
      <c r="I1076" s="215"/>
      <c r="J1076" s="210"/>
      <c r="K1076" s="210"/>
      <c r="L1076" s="216"/>
      <c r="M1076" s="217"/>
      <c r="N1076" s="218"/>
      <c r="O1076" s="218"/>
      <c r="P1076" s="218"/>
      <c r="Q1076" s="218"/>
      <c r="R1076" s="218"/>
      <c r="S1076" s="218"/>
      <c r="T1076" s="219"/>
      <c r="AT1076" s="220" t="s">
        <v>141</v>
      </c>
      <c r="AU1076" s="220" t="s">
        <v>80</v>
      </c>
      <c r="AV1076" s="11" t="s">
        <v>80</v>
      </c>
      <c r="AW1076" s="11" t="s">
        <v>143</v>
      </c>
      <c r="AX1076" s="11" t="s">
        <v>74</v>
      </c>
      <c r="AY1076" s="220" t="s">
        <v>132</v>
      </c>
    </row>
    <row r="1077" s="12" customFormat="1">
      <c r="B1077" s="221"/>
      <c r="C1077" s="222"/>
      <c r="D1077" s="211" t="s">
        <v>141</v>
      </c>
      <c r="E1077" s="223" t="s">
        <v>1</v>
      </c>
      <c r="F1077" s="224" t="s">
        <v>146</v>
      </c>
      <c r="G1077" s="222"/>
      <c r="H1077" s="225">
        <v>1868.076</v>
      </c>
      <c r="I1077" s="226"/>
      <c r="J1077" s="222"/>
      <c r="K1077" s="222"/>
      <c r="L1077" s="227"/>
      <c r="M1077" s="228"/>
      <c r="N1077" s="229"/>
      <c r="O1077" s="229"/>
      <c r="P1077" s="229"/>
      <c r="Q1077" s="229"/>
      <c r="R1077" s="229"/>
      <c r="S1077" s="229"/>
      <c r="T1077" s="230"/>
      <c r="AT1077" s="231" t="s">
        <v>141</v>
      </c>
      <c r="AU1077" s="231" t="s">
        <v>80</v>
      </c>
      <c r="AV1077" s="12" t="s">
        <v>138</v>
      </c>
      <c r="AW1077" s="12" t="s">
        <v>143</v>
      </c>
      <c r="AX1077" s="12" t="s">
        <v>21</v>
      </c>
      <c r="AY1077" s="231" t="s">
        <v>132</v>
      </c>
    </row>
    <row r="1078" s="1" customFormat="1" ht="16.5" customHeight="1">
      <c r="B1078" s="36"/>
      <c r="C1078" s="242" t="s">
        <v>1483</v>
      </c>
      <c r="D1078" s="242" t="s">
        <v>199</v>
      </c>
      <c r="E1078" s="243" t="s">
        <v>1484</v>
      </c>
      <c r="F1078" s="244" t="s">
        <v>1485</v>
      </c>
      <c r="G1078" s="245" t="s">
        <v>210</v>
      </c>
      <c r="H1078" s="246">
        <v>1868.076</v>
      </c>
      <c r="I1078" s="247"/>
      <c r="J1078" s="246">
        <f>ROUND(I1078*H1078,3)</f>
        <v>0</v>
      </c>
      <c r="K1078" s="244" t="s">
        <v>1</v>
      </c>
      <c r="L1078" s="248"/>
      <c r="M1078" s="249" t="s">
        <v>1</v>
      </c>
      <c r="N1078" s="250" t="s">
        <v>48</v>
      </c>
      <c r="O1078" s="77"/>
      <c r="P1078" s="205">
        <f>O1078*H1078</f>
        <v>0</v>
      </c>
      <c r="Q1078" s="205">
        <v>0</v>
      </c>
      <c r="R1078" s="205">
        <f>Q1078*H1078</f>
        <v>0</v>
      </c>
      <c r="S1078" s="205">
        <v>0</v>
      </c>
      <c r="T1078" s="206">
        <f>S1078*H1078</f>
        <v>0</v>
      </c>
      <c r="AR1078" s="15" t="s">
        <v>325</v>
      </c>
      <c r="AT1078" s="15" t="s">
        <v>199</v>
      </c>
      <c r="AU1078" s="15" t="s">
        <v>80</v>
      </c>
      <c r="AY1078" s="15" t="s">
        <v>132</v>
      </c>
      <c r="BE1078" s="207">
        <f>IF(N1078="základní",J1078,0)</f>
        <v>0</v>
      </c>
      <c r="BF1078" s="207">
        <f>IF(N1078="snížená",J1078,0)</f>
        <v>0</v>
      </c>
      <c r="BG1078" s="207">
        <f>IF(N1078="zákl. přenesená",J1078,0)</f>
        <v>0</v>
      </c>
      <c r="BH1078" s="207">
        <f>IF(N1078="sníž. přenesená",J1078,0)</f>
        <v>0</v>
      </c>
      <c r="BI1078" s="207">
        <f>IF(N1078="nulová",J1078,0)</f>
        <v>0</v>
      </c>
      <c r="BJ1078" s="15" t="s">
        <v>139</v>
      </c>
      <c r="BK1078" s="208">
        <f>ROUND(I1078*H1078,3)</f>
        <v>0</v>
      </c>
      <c r="BL1078" s="15" t="s">
        <v>217</v>
      </c>
      <c r="BM1078" s="15" t="s">
        <v>1486</v>
      </c>
    </row>
    <row r="1079" s="11" customFormat="1">
      <c r="B1079" s="209"/>
      <c r="C1079" s="210"/>
      <c r="D1079" s="211" t="s">
        <v>141</v>
      </c>
      <c r="E1079" s="212" t="s">
        <v>1</v>
      </c>
      <c r="F1079" s="213" t="s">
        <v>1481</v>
      </c>
      <c r="G1079" s="210"/>
      <c r="H1079" s="214">
        <v>19.5</v>
      </c>
      <c r="I1079" s="215"/>
      <c r="J1079" s="210"/>
      <c r="K1079" s="210"/>
      <c r="L1079" s="216"/>
      <c r="M1079" s="217"/>
      <c r="N1079" s="218"/>
      <c r="O1079" s="218"/>
      <c r="P1079" s="218"/>
      <c r="Q1079" s="218"/>
      <c r="R1079" s="218"/>
      <c r="S1079" s="218"/>
      <c r="T1079" s="219"/>
      <c r="AT1079" s="220" t="s">
        <v>141</v>
      </c>
      <c r="AU1079" s="220" t="s">
        <v>80</v>
      </c>
      <c r="AV1079" s="11" t="s">
        <v>80</v>
      </c>
      <c r="AW1079" s="11" t="s">
        <v>143</v>
      </c>
      <c r="AX1079" s="11" t="s">
        <v>74</v>
      </c>
      <c r="AY1079" s="220" t="s">
        <v>132</v>
      </c>
    </row>
    <row r="1080" s="11" customFormat="1">
      <c r="B1080" s="209"/>
      <c r="C1080" s="210"/>
      <c r="D1080" s="211" t="s">
        <v>141</v>
      </c>
      <c r="E1080" s="212" t="s">
        <v>1</v>
      </c>
      <c r="F1080" s="213" t="s">
        <v>1482</v>
      </c>
      <c r="G1080" s="210"/>
      <c r="H1080" s="214">
        <v>1848.576</v>
      </c>
      <c r="I1080" s="215"/>
      <c r="J1080" s="210"/>
      <c r="K1080" s="210"/>
      <c r="L1080" s="216"/>
      <c r="M1080" s="217"/>
      <c r="N1080" s="218"/>
      <c r="O1080" s="218"/>
      <c r="P1080" s="218"/>
      <c r="Q1080" s="218"/>
      <c r="R1080" s="218"/>
      <c r="S1080" s="218"/>
      <c r="T1080" s="219"/>
      <c r="AT1080" s="220" t="s">
        <v>141</v>
      </c>
      <c r="AU1080" s="220" t="s">
        <v>80</v>
      </c>
      <c r="AV1080" s="11" t="s">
        <v>80</v>
      </c>
      <c r="AW1080" s="11" t="s">
        <v>143</v>
      </c>
      <c r="AX1080" s="11" t="s">
        <v>74</v>
      </c>
      <c r="AY1080" s="220" t="s">
        <v>132</v>
      </c>
    </row>
    <row r="1081" s="12" customFormat="1">
      <c r="B1081" s="221"/>
      <c r="C1081" s="222"/>
      <c r="D1081" s="211" t="s">
        <v>141</v>
      </c>
      <c r="E1081" s="223" t="s">
        <v>1</v>
      </c>
      <c r="F1081" s="224" t="s">
        <v>146</v>
      </c>
      <c r="G1081" s="222"/>
      <c r="H1081" s="225">
        <v>1868.076</v>
      </c>
      <c r="I1081" s="226"/>
      <c r="J1081" s="222"/>
      <c r="K1081" s="222"/>
      <c r="L1081" s="227"/>
      <c r="M1081" s="228"/>
      <c r="N1081" s="229"/>
      <c r="O1081" s="229"/>
      <c r="P1081" s="229"/>
      <c r="Q1081" s="229"/>
      <c r="R1081" s="229"/>
      <c r="S1081" s="229"/>
      <c r="T1081" s="230"/>
      <c r="AT1081" s="231" t="s">
        <v>141</v>
      </c>
      <c r="AU1081" s="231" t="s">
        <v>80</v>
      </c>
      <c r="AV1081" s="12" t="s">
        <v>138</v>
      </c>
      <c r="AW1081" s="12" t="s">
        <v>143</v>
      </c>
      <c r="AX1081" s="12" t="s">
        <v>21</v>
      </c>
      <c r="AY1081" s="231" t="s">
        <v>132</v>
      </c>
    </row>
    <row r="1082" s="1" customFormat="1" ht="16.5" customHeight="1">
      <c r="B1082" s="36"/>
      <c r="C1082" s="197" t="s">
        <v>1487</v>
      </c>
      <c r="D1082" s="197" t="s">
        <v>134</v>
      </c>
      <c r="E1082" s="198" t="s">
        <v>1488</v>
      </c>
      <c r="F1082" s="199" t="s">
        <v>1489</v>
      </c>
      <c r="G1082" s="200" t="s">
        <v>210</v>
      </c>
      <c r="H1082" s="201">
        <v>3917.3760000000002</v>
      </c>
      <c r="I1082" s="202"/>
      <c r="J1082" s="201">
        <f>ROUND(I1082*H1082,3)</f>
        <v>0</v>
      </c>
      <c r="K1082" s="199" t="s">
        <v>1</v>
      </c>
      <c r="L1082" s="41"/>
      <c r="M1082" s="203" t="s">
        <v>1</v>
      </c>
      <c r="N1082" s="204" t="s">
        <v>48</v>
      </c>
      <c r="O1082" s="77"/>
      <c r="P1082" s="205">
        <f>O1082*H1082</f>
        <v>0</v>
      </c>
      <c r="Q1082" s="205">
        <v>0</v>
      </c>
      <c r="R1082" s="205">
        <f>Q1082*H1082</f>
        <v>0</v>
      </c>
      <c r="S1082" s="205">
        <v>0</v>
      </c>
      <c r="T1082" s="206">
        <f>S1082*H1082</f>
        <v>0</v>
      </c>
      <c r="AR1082" s="15" t="s">
        <v>217</v>
      </c>
      <c r="AT1082" s="15" t="s">
        <v>134</v>
      </c>
      <c r="AU1082" s="15" t="s">
        <v>80</v>
      </c>
      <c r="AY1082" s="15" t="s">
        <v>132</v>
      </c>
      <c r="BE1082" s="207">
        <f>IF(N1082="základní",J1082,0)</f>
        <v>0</v>
      </c>
      <c r="BF1082" s="207">
        <f>IF(N1082="snížená",J1082,0)</f>
        <v>0</v>
      </c>
      <c r="BG1082" s="207">
        <f>IF(N1082="zákl. přenesená",J1082,0)</f>
        <v>0</v>
      </c>
      <c r="BH1082" s="207">
        <f>IF(N1082="sníž. přenesená",J1082,0)</f>
        <v>0</v>
      </c>
      <c r="BI1082" s="207">
        <f>IF(N1082="nulová",J1082,0)</f>
        <v>0</v>
      </c>
      <c r="BJ1082" s="15" t="s">
        <v>139</v>
      </c>
      <c r="BK1082" s="208">
        <f>ROUND(I1082*H1082,3)</f>
        <v>0</v>
      </c>
      <c r="BL1082" s="15" t="s">
        <v>217</v>
      </c>
      <c r="BM1082" s="15" t="s">
        <v>1490</v>
      </c>
    </row>
    <row r="1083" s="11" customFormat="1">
      <c r="B1083" s="209"/>
      <c r="C1083" s="210"/>
      <c r="D1083" s="211" t="s">
        <v>141</v>
      </c>
      <c r="E1083" s="212" t="s">
        <v>1</v>
      </c>
      <c r="F1083" s="213" t="s">
        <v>1472</v>
      </c>
      <c r="G1083" s="210"/>
      <c r="H1083" s="214">
        <v>2049.3000000000002</v>
      </c>
      <c r="I1083" s="215"/>
      <c r="J1083" s="210"/>
      <c r="K1083" s="210"/>
      <c r="L1083" s="216"/>
      <c r="M1083" s="217"/>
      <c r="N1083" s="218"/>
      <c r="O1083" s="218"/>
      <c r="P1083" s="218"/>
      <c r="Q1083" s="218"/>
      <c r="R1083" s="218"/>
      <c r="S1083" s="218"/>
      <c r="T1083" s="219"/>
      <c r="AT1083" s="220" t="s">
        <v>141</v>
      </c>
      <c r="AU1083" s="220" t="s">
        <v>80</v>
      </c>
      <c r="AV1083" s="11" t="s">
        <v>80</v>
      </c>
      <c r="AW1083" s="11" t="s">
        <v>143</v>
      </c>
      <c r="AX1083" s="11" t="s">
        <v>74</v>
      </c>
      <c r="AY1083" s="220" t="s">
        <v>132</v>
      </c>
    </row>
    <row r="1084" s="11" customFormat="1">
      <c r="B1084" s="209"/>
      <c r="C1084" s="210"/>
      <c r="D1084" s="211" t="s">
        <v>141</v>
      </c>
      <c r="E1084" s="212" t="s">
        <v>1</v>
      </c>
      <c r="F1084" s="213" t="s">
        <v>1481</v>
      </c>
      <c r="G1084" s="210"/>
      <c r="H1084" s="214">
        <v>19.5</v>
      </c>
      <c r="I1084" s="215"/>
      <c r="J1084" s="210"/>
      <c r="K1084" s="210"/>
      <c r="L1084" s="216"/>
      <c r="M1084" s="217"/>
      <c r="N1084" s="218"/>
      <c r="O1084" s="218"/>
      <c r="P1084" s="218"/>
      <c r="Q1084" s="218"/>
      <c r="R1084" s="218"/>
      <c r="S1084" s="218"/>
      <c r="T1084" s="219"/>
      <c r="AT1084" s="220" t="s">
        <v>141</v>
      </c>
      <c r="AU1084" s="220" t="s">
        <v>80</v>
      </c>
      <c r="AV1084" s="11" t="s">
        <v>80</v>
      </c>
      <c r="AW1084" s="11" t="s">
        <v>143</v>
      </c>
      <c r="AX1084" s="11" t="s">
        <v>74</v>
      </c>
      <c r="AY1084" s="220" t="s">
        <v>132</v>
      </c>
    </row>
    <row r="1085" s="11" customFormat="1">
      <c r="B1085" s="209"/>
      <c r="C1085" s="210"/>
      <c r="D1085" s="211" t="s">
        <v>141</v>
      </c>
      <c r="E1085" s="212" t="s">
        <v>1</v>
      </c>
      <c r="F1085" s="213" t="s">
        <v>1482</v>
      </c>
      <c r="G1085" s="210"/>
      <c r="H1085" s="214">
        <v>1848.576</v>
      </c>
      <c r="I1085" s="215"/>
      <c r="J1085" s="210"/>
      <c r="K1085" s="210"/>
      <c r="L1085" s="216"/>
      <c r="M1085" s="217"/>
      <c r="N1085" s="218"/>
      <c r="O1085" s="218"/>
      <c r="P1085" s="218"/>
      <c r="Q1085" s="218"/>
      <c r="R1085" s="218"/>
      <c r="S1085" s="218"/>
      <c r="T1085" s="219"/>
      <c r="AT1085" s="220" t="s">
        <v>141</v>
      </c>
      <c r="AU1085" s="220" t="s">
        <v>80</v>
      </c>
      <c r="AV1085" s="11" t="s">
        <v>80</v>
      </c>
      <c r="AW1085" s="11" t="s">
        <v>143</v>
      </c>
      <c r="AX1085" s="11" t="s">
        <v>74</v>
      </c>
      <c r="AY1085" s="220" t="s">
        <v>132</v>
      </c>
    </row>
    <row r="1086" s="12" customFormat="1">
      <c r="B1086" s="221"/>
      <c r="C1086" s="222"/>
      <c r="D1086" s="211" t="s">
        <v>141</v>
      </c>
      <c r="E1086" s="223" t="s">
        <v>1</v>
      </c>
      <c r="F1086" s="224" t="s">
        <v>146</v>
      </c>
      <c r="G1086" s="222"/>
      <c r="H1086" s="225">
        <v>3917.3760000000002</v>
      </c>
      <c r="I1086" s="226"/>
      <c r="J1086" s="222"/>
      <c r="K1086" s="222"/>
      <c r="L1086" s="227"/>
      <c r="M1086" s="228"/>
      <c r="N1086" s="229"/>
      <c r="O1086" s="229"/>
      <c r="P1086" s="229"/>
      <c r="Q1086" s="229"/>
      <c r="R1086" s="229"/>
      <c r="S1086" s="229"/>
      <c r="T1086" s="230"/>
      <c r="AT1086" s="231" t="s">
        <v>141</v>
      </c>
      <c r="AU1086" s="231" t="s">
        <v>80</v>
      </c>
      <c r="AV1086" s="12" t="s">
        <v>138</v>
      </c>
      <c r="AW1086" s="12" t="s">
        <v>143</v>
      </c>
      <c r="AX1086" s="12" t="s">
        <v>21</v>
      </c>
      <c r="AY1086" s="231" t="s">
        <v>132</v>
      </c>
    </row>
    <row r="1087" s="1" customFormat="1" ht="22.5" customHeight="1">
      <c r="B1087" s="36"/>
      <c r="C1087" s="197" t="s">
        <v>1491</v>
      </c>
      <c r="D1087" s="197" t="s">
        <v>134</v>
      </c>
      <c r="E1087" s="198" t="s">
        <v>1492</v>
      </c>
      <c r="F1087" s="199" t="s">
        <v>1493</v>
      </c>
      <c r="G1087" s="200" t="s">
        <v>210</v>
      </c>
      <c r="H1087" s="201">
        <v>4258</v>
      </c>
      <c r="I1087" s="202"/>
      <c r="J1087" s="201">
        <f>ROUND(I1087*H1087,3)</f>
        <v>0</v>
      </c>
      <c r="K1087" s="199" t="s">
        <v>1</v>
      </c>
      <c r="L1087" s="41"/>
      <c r="M1087" s="203" t="s">
        <v>1</v>
      </c>
      <c r="N1087" s="204" t="s">
        <v>48</v>
      </c>
      <c r="O1087" s="77"/>
      <c r="P1087" s="205">
        <f>O1087*H1087</f>
        <v>0</v>
      </c>
      <c r="Q1087" s="205">
        <v>0</v>
      </c>
      <c r="R1087" s="205">
        <f>Q1087*H1087</f>
        <v>0</v>
      </c>
      <c r="S1087" s="205">
        <v>0.001</v>
      </c>
      <c r="T1087" s="206">
        <f>S1087*H1087</f>
        <v>4.258</v>
      </c>
      <c r="AR1087" s="15" t="s">
        <v>217</v>
      </c>
      <c r="AT1087" s="15" t="s">
        <v>134</v>
      </c>
      <c r="AU1087" s="15" t="s">
        <v>80</v>
      </c>
      <c r="AY1087" s="15" t="s">
        <v>132</v>
      </c>
      <c r="BE1087" s="207">
        <f>IF(N1087="základní",J1087,0)</f>
        <v>0</v>
      </c>
      <c r="BF1087" s="207">
        <f>IF(N1087="snížená",J1087,0)</f>
        <v>0</v>
      </c>
      <c r="BG1087" s="207">
        <f>IF(N1087="zákl. přenesená",J1087,0)</f>
        <v>0</v>
      </c>
      <c r="BH1087" s="207">
        <f>IF(N1087="sníž. přenesená",J1087,0)</f>
        <v>0</v>
      </c>
      <c r="BI1087" s="207">
        <f>IF(N1087="nulová",J1087,0)</f>
        <v>0</v>
      </c>
      <c r="BJ1087" s="15" t="s">
        <v>139</v>
      </c>
      <c r="BK1087" s="208">
        <f>ROUND(I1087*H1087,3)</f>
        <v>0</v>
      </c>
      <c r="BL1087" s="15" t="s">
        <v>217</v>
      </c>
      <c r="BM1087" s="15" t="s">
        <v>1494</v>
      </c>
    </row>
    <row r="1088" s="11" customFormat="1">
      <c r="B1088" s="209"/>
      <c r="C1088" s="210"/>
      <c r="D1088" s="211" t="s">
        <v>141</v>
      </c>
      <c r="E1088" s="212" t="s">
        <v>1</v>
      </c>
      <c r="F1088" s="213" t="s">
        <v>1495</v>
      </c>
      <c r="G1088" s="210"/>
      <c r="H1088" s="214">
        <v>342</v>
      </c>
      <c r="I1088" s="215"/>
      <c r="J1088" s="210"/>
      <c r="K1088" s="210"/>
      <c r="L1088" s="216"/>
      <c r="M1088" s="217"/>
      <c r="N1088" s="218"/>
      <c r="O1088" s="218"/>
      <c r="P1088" s="218"/>
      <c r="Q1088" s="218"/>
      <c r="R1088" s="218"/>
      <c r="S1088" s="218"/>
      <c r="T1088" s="219"/>
      <c r="AT1088" s="220" t="s">
        <v>141</v>
      </c>
      <c r="AU1088" s="220" t="s">
        <v>80</v>
      </c>
      <c r="AV1088" s="11" t="s">
        <v>80</v>
      </c>
      <c r="AW1088" s="11" t="s">
        <v>143</v>
      </c>
      <c r="AX1088" s="11" t="s">
        <v>74</v>
      </c>
      <c r="AY1088" s="220" t="s">
        <v>132</v>
      </c>
    </row>
    <row r="1089" s="11" customFormat="1">
      <c r="B1089" s="209"/>
      <c r="C1089" s="210"/>
      <c r="D1089" s="211" t="s">
        <v>141</v>
      </c>
      <c r="E1089" s="212" t="s">
        <v>1</v>
      </c>
      <c r="F1089" s="213" t="s">
        <v>1496</v>
      </c>
      <c r="G1089" s="210"/>
      <c r="H1089" s="214">
        <v>660</v>
      </c>
      <c r="I1089" s="215"/>
      <c r="J1089" s="210"/>
      <c r="K1089" s="210"/>
      <c r="L1089" s="216"/>
      <c r="M1089" s="217"/>
      <c r="N1089" s="218"/>
      <c r="O1089" s="218"/>
      <c r="P1089" s="218"/>
      <c r="Q1089" s="218"/>
      <c r="R1089" s="218"/>
      <c r="S1089" s="218"/>
      <c r="T1089" s="219"/>
      <c r="AT1089" s="220" t="s">
        <v>141</v>
      </c>
      <c r="AU1089" s="220" t="s">
        <v>80</v>
      </c>
      <c r="AV1089" s="11" t="s">
        <v>80</v>
      </c>
      <c r="AW1089" s="11" t="s">
        <v>143</v>
      </c>
      <c r="AX1089" s="11" t="s">
        <v>74</v>
      </c>
      <c r="AY1089" s="220" t="s">
        <v>132</v>
      </c>
    </row>
    <row r="1090" s="11" customFormat="1">
      <c r="B1090" s="209"/>
      <c r="C1090" s="210"/>
      <c r="D1090" s="211" t="s">
        <v>141</v>
      </c>
      <c r="E1090" s="212" t="s">
        <v>1</v>
      </c>
      <c r="F1090" s="213" t="s">
        <v>1497</v>
      </c>
      <c r="G1090" s="210"/>
      <c r="H1090" s="214">
        <v>528</v>
      </c>
      <c r="I1090" s="215"/>
      <c r="J1090" s="210"/>
      <c r="K1090" s="210"/>
      <c r="L1090" s="216"/>
      <c r="M1090" s="217"/>
      <c r="N1090" s="218"/>
      <c r="O1090" s="218"/>
      <c r="P1090" s="218"/>
      <c r="Q1090" s="218"/>
      <c r="R1090" s="218"/>
      <c r="S1090" s="218"/>
      <c r="T1090" s="219"/>
      <c r="AT1090" s="220" t="s">
        <v>141</v>
      </c>
      <c r="AU1090" s="220" t="s">
        <v>80</v>
      </c>
      <c r="AV1090" s="11" t="s">
        <v>80</v>
      </c>
      <c r="AW1090" s="11" t="s">
        <v>143</v>
      </c>
      <c r="AX1090" s="11" t="s">
        <v>74</v>
      </c>
      <c r="AY1090" s="220" t="s">
        <v>132</v>
      </c>
    </row>
    <row r="1091" s="11" customFormat="1">
      <c r="B1091" s="209"/>
      <c r="C1091" s="210"/>
      <c r="D1091" s="211" t="s">
        <v>141</v>
      </c>
      <c r="E1091" s="212" t="s">
        <v>1</v>
      </c>
      <c r="F1091" s="213" t="s">
        <v>1498</v>
      </c>
      <c r="G1091" s="210"/>
      <c r="H1091" s="214">
        <v>1518</v>
      </c>
      <c r="I1091" s="215"/>
      <c r="J1091" s="210"/>
      <c r="K1091" s="210"/>
      <c r="L1091" s="216"/>
      <c r="M1091" s="217"/>
      <c r="N1091" s="218"/>
      <c r="O1091" s="218"/>
      <c r="P1091" s="218"/>
      <c r="Q1091" s="218"/>
      <c r="R1091" s="218"/>
      <c r="S1091" s="218"/>
      <c r="T1091" s="219"/>
      <c r="AT1091" s="220" t="s">
        <v>141</v>
      </c>
      <c r="AU1091" s="220" t="s">
        <v>80</v>
      </c>
      <c r="AV1091" s="11" t="s">
        <v>80</v>
      </c>
      <c r="AW1091" s="11" t="s">
        <v>143</v>
      </c>
      <c r="AX1091" s="11" t="s">
        <v>74</v>
      </c>
      <c r="AY1091" s="220" t="s">
        <v>132</v>
      </c>
    </row>
    <row r="1092" s="11" customFormat="1">
      <c r="B1092" s="209"/>
      <c r="C1092" s="210"/>
      <c r="D1092" s="211" t="s">
        <v>141</v>
      </c>
      <c r="E1092" s="212" t="s">
        <v>1</v>
      </c>
      <c r="F1092" s="213" t="s">
        <v>1499</v>
      </c>
      <c r="G1092" s="210"/>
      <c r="H1092" s="214">
        <v>1210</v>
      </c>
      <c r="I1092" s="215"/>
      <c r="J1092" s="210"/>
      <c r="K1092" s="210"/>
      <c r="L1092" s="216"/>
      <c r="M1092" s="217"/>
      <c r="N1092" s="218"/>
      <c r="O1092" s="218"/>
      <c r="P1092" s="218"/>
      <c r="Q1092" s="218"/>
      <c r="R1092" s="218"/>
      <c r="S1092" s="218"/>
      <c r="T1092" s="219"/>
      <c r="AT1092" s="220" t="s">
        <v>141</v>
      </c>
      <c r="AU1092" s="220" t="s">
        <v>80</v>
      </c>
      <c r="AV1092" s="11" t="s">
        <v>80</v>
      </c>
      <c r="AW1092" s="11" t="s">
        <v>143</v>
      </c>
      <c r="AX1092" s="11" t="s">
        <v>74</v>
      </c>
      <c r="AY1092" s="220" t="s">
        <v>132</v>
      </c>
    </row>
    <row r="1093" s="12" customFormat="1">
      <c r="B1093" s="221"/>
      <c r="C1093" s="222"/>
      <c r="D1093" s="211" t="s">
        <v>141</v>
      </c>
      <c r="E1093" s="223" t="s">
        <v>1</v>
      </c>
      <c r="F1093" s="224" t="s">
        <v>146</v>
      </c>
      <c r="G1093" s="222"/>
      <c r="H1093" s="225">
        <v>4258</v>
      </c>
      <c r="I1093" s="226"/>
      <c r="J1093" s="222"/>
      <c r="K1093" s="222"/>
      <c r="L1093" s="227"/>
      <c r="M1093" s="228"/>
      <c r="N1093" s="229"/>
      <c r="O1093" s="229"/>
      <c r="P1093" s="229"/>
      <c r="Q1093" s="229"/>
      <c r="R1093" s="229"/>
      <c r="S1093" s="229"/>
      <c r="T1093" s="230"/>
      <c r="AT1093" s="231" t="s">
        <v>141</v>
      </c>
      <c r="AU1093" s="231" t="s">
        <v>80</v>
      </c>
      <c r="AV1093" s="12" t="s">
        <v>138</v>
      </c>
      <c r="AW1093" s="12" t="s">
        <v>143</v>
      </c>
      <c r="AX1093" s="12" t="s">
        <v>21</v>
      </c>
      <c r="AY1093" s="231" t="s">
        <v>132</v>
      </c>
    </row>
    <row r="1094" s="1" customFormat="1" ht="16.5" customHeight="1">
      <c r="B1094" s="36"/>
      <c r="C1094" s="197" t="s">
        <v>1500</v>
      </c>
      <c r="D1094" s="197" t="s">
        <v>134</v>
      </c>
      <c r="E1094" s="198" t="s">
        <v>1501</v>
      </c>
      <c r="F1094" s="199" t="s">
        <v>1502</v>
      </c>
      <c r="G1094" s="200" t="s">
        <v>248</v>
      </c>
      <c r="H1094" s="201">
        <v>124</v>
      </c>
      <c r="I1094" s="202"/>
      <c r="J1094" s="201">
        <f>ROUND(I1094*H1094,3)</f>
        <v>0</v>
      </c>
      <c r="K1094" s="199" t="s">
        <v>1</v>
      </c>
      <c r="L1094" s="41"/>
      <c r="M1094" s="203" t="s">
        <v>1</v>
      </c>
      <c r="N1094" s="204" t="s">
        <v>48</v>
      </c>
      <c r="O1094" s="77"/>
      <c r="P1094" s="205">
        <f>O1094*H1094</f>
        <v>0</v>
      </c>
      <c r="Q1094" s="205">
        <v>0</v>
      </c>
      <c r="R1094" s="205">
        <f>Q1094*H1094</f>
        <v>0</v>
      </c>
      <c r="S1094" s="205">
        <v>0</v>
      </c>
      <c r="T1094" s="206">
        <f>S1094*H1094</f>
        <v>0</v>
      </c>
      <c r="AR1094" s="15" t="s">
        <v>217</v>
      </c>
      <c r="AT1094" s="15" t="s">
        <v>134</v>
      </c>
      <c r="AU1094" s="15" t="s">
        <v>80</v>
      </c>
      <c r="AY1094" s="15" t="s">
        <v>132</v>
      </c>
      <c r="BE1094" s="207">
        <f>IF(N1094="základní",J1094,0)</f>
        <v>0</v>
      </c>
      <c r="BF1094" s="207">
        <f>IF(N1094="snížená",J1094,0)</f>
        <v>0</v>
      </c>
      <c r="BG1094" s="207">
        <f>IF(N1094="zákl. přenesená",J1094,0)</f>
        <v>0</v>
      </c>
      <c r="BH1094" s="207">
        <f>IF(N1094="sníž. přenesená",J1094,0)</f>
        <v>0</v>
      </c>
      <c r="BI1094" s="207">
        <f>IF(N1094="nulová",J1094,0)</f>
        <v>0</v>
      </c>
      <c r="BJ1094" s="15" t="s">
        <v>139</v>
      </c>
      <c r="BK1094" s="208">
        <f>ROUND(I1094*H1094,3)</f>
        <v>0</v>
      </c>
      <c r="BL1094" s="15" t="s">
        <v>217</v>
      </c>
      <c r="BM1094" s="15" t="s">
        <v>1503</v>
      </c>
    </row>
    <row r="1095" s="11" customFormat="1">
      <c r="B1095" s="209"/>
      <c r="C1095" s="210"/>
      <c r="D1095" s="211" t="s">
        <v>141</v>
      </c>
      <c r="E1095" s="212" t="s">
        <v>1</v>
      </c>
      <c r="F1095" s="213" t="s">
        <v>1504</v>
      </c>
      <c r="G1095" s="210"/>
      <c r="H1095" s="214">
        <v>69</v>
      </c>
      <c r="I1095" s="215"/>
      <c r="J1095" s="210"/>
      <c r="K1095" s="210"/>
      <c r="L1095" s="216"/>
      <c r="M1095" s="217"/>
      <c r="N1095" s="218"/>
      <c r="O1095" s="218"/>
      <c r="P1095" s="218"/>
      <c r="Q1095" s="218"/>
      <c r="R1095" s="218"/>
      <c r="S1095" s="218"/>
      <c r="T1095" s="219"/>
      <c r="AT1095" s="220" t="s">
        <v>141</v>
      </c>
      <c r="AU1095" s="220" t="s">
        <v>80</v>
      </c>
      <c r="AV1095" s="11" t="s">
        <v>80</v>
      </c>
      <c r="AW1095" s="11" t="s">
        <v>143</v>
      </c>
      <c r="AX1095" s="11" t="s">
        <v>74</v>
      </c>
      <c r="AY1095" s="220" t="s">
        <v>132</v>
      </c>
    </row>
    <row r="1096" s="11" customFormat="1">
      <c r="B1096" s="209"/>
      <c r="C1096" s="210"/>
      <c r="D1096" s="211" t="s">
        <v>141</v>
      </c>
      <c r="E1096" s="212" t="s">
        <v>1</v>
      </c>
      <c r="F1096" s="213" t="s">
        <v>1505</v>
      </c>
      <c r="G1096" s="210"/>
      <c r="H1096" s="214">
        <v>55</v>
      </c>
      <c r="I1096" s="215"/>
      <c r="J1096" s="210"/>
      <c r="K1096" s="210"/>
      <c r="L1096" s="216"/>
      <c r="M1096" s="217"/>
      <c r="N1096" s="218"/>
      <c r="O1096" s="218"/>
      <c r="P1096" s="218"/>
      <c r="Q1096" s="218"/>
      <c r="R1096" s="218"/>
      <c r="S1096" s="218"/>
      <c r="T1096" s="219"/>
      <c r="AT1096" s="220" t="s">
        <v>141</v>
      </c>
      <c r="AU1096" s="220" t="s">
        <v>80</v>
      </c>
      <c r="AV1096" s="11" t="s">
        <v>80</v>
      </c>
      <c r="AW1096" s="11" t="s">
        <v>143</v>
      </c>
      <c r="AX1096" s="11" t="s">
        <v>74</v>
      </c>
      <c r="AY1096" s="220" t="s">
        <v>132</v>
      </c>
    </row>
    <row r="1097" s="12" customFormat="1">
      <c r="B1097" s="221"/>
      <c r="C1097" s="222"/>
      <c r="D1097" s="211" t="s">
        <v>141</v>
      </c>
      <c r="E1097" s="223" t="s">
        <v>1</v>
      </c>
      <c r="F1097" s="224" t="s">
        <v>146</v>
      </c>
      <c r="G1097" s="222"/>
      <c r="H1097" s="225">
        <v>124</v>
      </c>
      <c r="I1097" s="226"/>
      <c r="J1097" s="222"/>
      <c r="K1097" s="222"/>
      <c r="L1097" s="227"/>
      <c r="M1097" s="228"/>
      <c r="N1097" s="229"/>
      <c r="O1097" s="229"/>
      <c r="P1097" s="229"/>
      <c r="Q1097" s="229"/>
      <c r="R1097" s="229"/>
      <c r="S1097" s="229"/>
      <c r="T1097" s="230"/>
      <c r="AT1097" s="231" t="s">
        <v>141</v>
      </c>
      <c r="AU1097" s="231" t="s">
        <v>80</v>
      </c>
      <c r="AV1097" s="12" t="s">
        <v>138</v>
      </c>
      <c r="AW1097" s="12" t="s">
        <v>143</v>
      </c>
      <c r="AX1097" s="12" t="s">
        <v>21</v>
      </c>
      <c r="AY1097" s="231" t="s">
        <v>132</v>
      </c>
    </row>
    <row r="1098" s="1" customFormat="1" ht="16.5" customHeight="1">
      <c r="B1098" s="36"/>
      <c r="C1098" s="242" t="s">
        <v>1506</v>
      </c>
      <c r="D1098" s="242" t="s">
        <v>199</v>
      </c>
      <c r="E1098" s="243" t="s">
        <v>1507</v>
      </c>
      <c r="F1098" s="244" t="s">
        <v>1508</v>
      </c>
      <c r="G1098" s="245" t="s">
        <v>248</v>
      </c>
      <c r="H1098" s="246">
        <v>124</v>
      </c>
      <c r="I1098" s="247"/>
      <c r="J1098" s="246">
        <f>ROUND(I1098*H1098,3)</f>
        <v>0</v>
      </c>
      <c r="K1098" s="244" t="s">
        <v>1</v>
      </c>
      <c r="L1098" s="248"/>
      <c r="M1098" s="249" t="s">
        <v>1</v>
      </c>
      <c r="N1098" s="250" t="s">
        <v>48</v>
      </c>
      <c r="O1098" s="77"/>
      <c r="P1098" s="205">
        <f>O1098*H1098</f>
        <v>0</v>
      </c>
      <c r="Q1098" s="205">
        <v>0.0051999999999999998</v>
      </c>
      <c r="R1098" s="205">
        <f>Q1098*H1098</f>
        <v>0.64479999999999993</v>
      </c>
      <c r="S1098" s="205">
        <v>0</v>
      </c>
      <c r="T1098" s="206">
        <f>S1098*H1098</f>
        <v>0</v>
      </c>
      <c r="AR1098" s="15" t="s">
        <v>325</v>
      </c>
      <c r="AT1098" s="15" t="s">
        <v>199</v>
      </c>
      <c r="AU1098" s="15" t="s">
        <v>80</v>
      </c>
      <c r="AY1098" s="15" t="s">
        <v>132</v>
      </c>
      <c r="BE1098" s="207">
        <f>IF(N1098="základní",J1098,0)</f>
        <v>0</v>
      </c>
      <c r="BF1098" s="207">
        <f>IF(N1098="snížená",J1098,0)</f>
        <v>0</v>
      </c>
      <c r="BG1098" s="207">
        <f>IF(N1098="zákl. přenesená",J1098,0)</f>
        <v>0</v>
      </c>
      <c r="BH1098" s="207">
        <f>IF(N1098="sníž. přenesená",J1098,0)</f>
        <v>0</v>
      </c>
      <c r="BI1098" s="207">
        <f>IF(N1098="nulová",J1098,0)</f>
        <v>0</v>
      </c>
      <c r="BJ1098" s="15" t="s">
        <v>139</v>
      </c>
      <c r="BK1098" s="208">
        <f>ROUND(I1098*H1098,3)</f>
        <v>0</v>
      </c>
      <c r="BL1098" s="15" t="s">
        <v>217</v>
      </c>
      <c r="BM1098" s="15" t="s">
        <v>1509</v>
      </c>
    </row>
    <row r="1099" s="11" customFormat="1">
      <c r="B1099" s="209"/>
      <c r="C1099" s="210"/>
      <c r="D1099" s="211" t="s">
        <v>141</v>
      </c>
      <c r="E1099" s="212" t="s">
        <v>1</v>
      </c>
      <c r="F1099" s="213" t="s">
        <v>1510</v>
      </c>
      <c r="G1099" s="210"/>
      <c r="H1099" s="214">
        <v>69</v>
      </c>
      <c r="I1099" s="215"/>
      <c r="J1099" s="210"/>
      <c r="K1099" s="210"/>
      <c r="L1099" s="216"/>
      <c r="M1099" s="217"/>
      <c r="N1099" s="218"/>
      <c r="O1099" s="218"/>
      <c r="P1099" s="218"/>
      <c r="Q1099" s="218"/>
      <c r="R1099" s="218"/>
      <c r="S1099" s="218"/>
      <c r="T1099" s="219"/>
      <c r="AT1099" s="220" t="s">
        <v>141</v>
      </c>
      <c r="AU1099" s="220" t="s">
        <v>80</v>
      </c>
      <c r="AV1099" s="11" t="s">
        <v>80</v>
      </c>
      <c r="AW1099" s="11" t="s">
        <v>143</v>
      </c>
      <c r="AX1099" s="11" t="s">
        <v>74</v>
      </c>
      <c r="AY1099" s="220" t="s">
        <v>132</v>
      </c>
    </row>
    <row r="1100" s="11" customFormat="1">
      <c r="B1100" s="209"/>
      <c r="C1100" s="210"/>
      <c r="D1100" s="211" t="s">
        <v>141</v>
      </c>
      <c r="E1100" s="212" t="s">
        <v>1</v>
      </c>
      <c r="F1100" s="213" t="s">
        <v>1511</v>
      </c>
      <c r="G1100" s="210"/>
      <c r="H1100" s="214">
        <v>55</v>
      </c>
      <c r="I1100" s="215"/>
      <c r="J1100" s="210"/>
      <c r="K1100" s="210"/>
      <c r="L1100" s="216"/>
      <c r="M1100" s="217"/>
      <c r="N1100" s="218"/>
      <c r="O1100" s="218"/>
      <c r="P1100" s="218"/>
      <c r="Q1100" s="218"/>
      <c r="R1100" s="218"/>
      <c r="S1100" s="218"/>
      <c r="T1100" s="219"/>
      <c r="AT1100" s="220" t="s">
        <v>141</v>
      </c>
      <c r="AU1100" s="220" t="s">
        <v>80</v>
      </c>
      <c r="AV1100" s="11" t="s">
        <v>80</v>
      </c>
      <c r="AW1100" s="11" t="s">
        <v>143</v>
      </c>
      <c r="AX1100" s="11" t="s">
        <v>74</v>
      </c>
      <c r="AY1100" s="220" t="s">
        <v>132</v>
      </c>
    </row>
    <row r="1101" s="12" customFormat="1">
      <c r="B1101" s="221"/>
      <c r="C1101" s="222"/>
      <c r="D1101" s="211" t="s">
        <v>141</v>
      </c>
      <c r="E1101" s="223" t="s">
        <v>1</v>
      </c>
      <c r="F1101" s="224" t="s">
        <v>146</v>
      </c>
      <c r="G1101" s="222"/>
      <c r="H1101" s="225">
        <v>124</v>
      </c>
      <c r="I1101" s="226"/>
      <c r="J1101" s="222"/>
      <c r="K1101" s="222"/>
      <c r="L1101" s="227"/>
      <c r="M1101" s="228"/>
      <c r="N1101" s="229"/>
      <c r="O1101" s="229"/>
      <c r="P1101" s="229"/>
      <c r="Q1101" s="229"/>
      <c r="R1101" s="229"/>
      <c r="S1101" s="229"/>
      <c r="T1101" s="230"/>
      <c r="AT1101" s="231" t="s">
        <v>141</v>
      </c>
      <c r="AU1101" s="231" t="s">
        <v>80</v>
      </c>
      <c r="AV1101" s="12" t="s">
        <v>138</v>
      </c>
      <c r="AW1101" s="12" t="s">
        <v>143</v>
      </c>
      <c r="AX1101" s="12" t="s">
        <v>21</v>
      </c>
      <c r="AY1101" s="231" t="s">
        <v>132</v>
      </c>
    </row>
    <row r="1102" s="1" customFormat="1" ht="16.5" customHeight="1">
      <c r="B1102" s="36"/>
      <c r="C1102" s="197" t="s">
        <v>1512</v>
      </c>
      <c r="D1102" s="197" t="s">
        <v>134</v>
      </c>
      <c r="E1102" s="198" t="s">
        <v>1513</v>
      </c>
      <c r="F1102" s="199" t="s">
        <v>1514</v>
      </c>
      <c r="G1102" s="200" t="s">
        <v>137</v>
      </c>
      <c r="H1102" s="201">
        <v>84.370000000000005</v>
      </c>
      <c r="I1102" s="202"/>
      <c r="J1102" s="201">
        <f>ROUND(I1102*H1102,3)</f>
        <v>0</v>
      </c>
      <c r="K1102" s="199" t="s">
        <v>1</v>
      </c>
      <c r="L1102" s="41"/>
      <c r="M1102" s="203" t="s">
        <v>1</v>
      </c>
      <c r="N1102" s="204" t="s">
        <v>48</v>
      </c>
      <c r="O1102" s="77"/>
      <c r="P1102" s="205">
        <f>O1102*H1102</f>
        <v>0</v>
      </c>
      <c r="Q1102" s="205">
        <v>0</v>
      </c>
      <c r="R1102" s="205">
        <f>Q1102*H1102</f>
        <v>0</v>
      </c>
      <c r="S1102" s="205">
        <v>0</v>
      </c>
      <c r="T1102" s="206">
        <f>S1102*H1102</f>
        <v>0</v>
      </c>
      <c r="AR1102" s="15" t="s">
        <v>217</v>
      </c>
      <c r="AT1102" s="15" t="s">
        <v>134</v>
      </c>
      <c r="AU1102" s="15" t="s">
        <v>80</v>
      </c>
      <c r="AY1102" s="15" t="s">
        <v>132</v>
      </c>
      <c r="BE1102" s="207">
        <f>IF(N1102="základní",J1102,0)</f>
        <v>0</v>
      </c>
      <c r="BF1102" s="207">
        <f>IF(N1102="snížená",J1102,0)</f>
        <v>0</v>
      </c>
      <c r="BG1102" s="207">
        <f>IF(N1102="zákl. přenesená",J1102,0)</f>
        <v>0</v>
      </c>
      <c r="BH1102" s="207">
        <f>IF(N1102="sníž. přenesená",J1102,0)</f>
        <v>0</v>
      </c>
      <c r="BI1102" s="207">
        <f>IF(N1102="nulová",J1102,0)</f>
        <v>0</v>
      </c>
      <c r="BJ1102" s="15" t="s">
        <v>139</v>
      </c>
      <c r="BK1102" s="208">
        <f>ROUND(I1102*H1102,3)</f>
        <v>0</v>
      </c>
      <c r="BL1102" s="15" t="s">
        <v>217</v>
      </c>
      <c r="BM1102" s="15" t="s">
        <v>1515</v>
      </c>
    </row>
    <row r="1103" s="11" customFormat="1">
      <c r="B1103" s="209"/>
      <c r="C1103" s="210"/>
      <c r="D1103" s="211" t="s">
        <v>141</v>
      </c>
      <c r="E1103" s="212" t="s">
        <v>1</v>
      </c>
      <c r="F1103" s="213" t="s">
        <v>1516</v>
      </c>
      <c r="G1103" s="210"/>
      <c r="H1103" s="214">
        <v>52.359999999999999</v>
      </c>
      <c r="I1103" s="215"/>
      <c r="J1103" s="210"/>
      <c r="K1103" s="210"/>
      <c r="L1103" s="216"/>
      <c r="M1103" s="217"/>
      <c r="N1103" s="218"/>
      <c r="O1103" s="218"/>
      <c r="P1103" s="218"/>
      <c r="Q1103" s="218"/>
      <c r="R1103" s="218"/>
      <c r="S1103" s="218"/>
      <c r="T1103" s="219"/>
      <c r="AT1103" s="220" t="s">
        <v>141</v>
      </c>
      <c r="AU1103" s="220" t="s">
        <v>80</v>
      </c>
      <c r="AV1103" s="11" t="s">
        <v>80</v>
      </c>
      <c r="AW1103" s="11" t="s">
        <v>143</v>
      </c>
      <c r="AX1103" s="11" t="s">
        <v>74</v>
      </c>
      <c r="AY1103" s="220" t="s">
        <v>132</v>
      </c>
    </row>
    <row r="1104" s="11" customFormat="1">
      <c r="B1104" s="209"/>
      <c r="C1104" s="210"/>
      <c r="D1104" s="211" t="s">
        <v>141</v>
      </c>
      <c r="E1104" s="212" t="s">
        <v>1</v>
      </c>
      <c r="F1104" s="213" t="s">
        <v>1517</v>
      </c>
      <c r="G1104" s="210"/>
      <c r="H1104" s="214">
        <v>32.009999999999998</v>
      </c>
      <c r="I1104" s="215"/>
      <c r="J1104" s="210"/>
      <c r="K1104" s="210"/>
      <c r="L1104" s="216"/>
      <c r="M1104" s="217"/>
      <c r="N1104" s="218"/>
      <c r="O1104" s="218"/>
      <c r="P1104" s="218"/>
      <c r="Q1104" s="218"/>
      <c r="R1104" s="218"/>
      <c r="S1104" s="218"/>
      <c r="T1104" s="219"/>
      <c r="AT1104" s="220" t="s">
        <v>141</v>
      </c>
      <c r="AU1104" s="220" t="s">
        <v>80</v>
      </c>
      <c r="AV1104" s="11" t="s">
        <v>80</v>
      </c>
      <c r="AW1104" s="11" t="s">
        <v>143</v>
      </c>
      <c r="AX1104" s="11" t="s">
        <v>74</v>
      </c>
      <c r="AY1104" s="220" t="s">
        <v>132</v>
      </c>
    </row>
    <row r="1105" s="12" customFormat="1">
      <c r="B1105" s="221"/>
      <c r="C1105" s="222"/>
      <c r="D1105" s="211" t="s">
        <v>141</v>
      </c>
      <c r="E1105" s="223" t="s">
        <v>1</v>
      </c>
      <c r="F1105" s="224" t="s">
        <v>146</v>
      </c>
      <c r="G1105" s="222"/>
      <c r="H1105" s="225">
        <v>84.370000000000005</v>
      </c>
      <c r="I1105" s="226"/>
      <c r="J1105" s="222"/>
      <c r="K1105" s="222"/>
      <c r="L1105" s="227"/>
      <c r="M1105" s="228"/>
      <c r="N1105" s="229"/>
      <c r="O1105" s="229"/>
      <c r="P1105" s="229"/>
      <c r="Q1105" s="229"/>
      <c r="R1105" s="229"/>
      <c r="S1105" s="229"/>
      <c r="T1105" s="230"/>
      <c r="AT1105" s="231" t="s">
        <v>141</v>
      </c>
      <c r="AU1105" s="231" t="s">
        <v>80</v>
      </c>
      <c r="AV1105" s="12" t="s">
        <v>138</v>
      </c>
      <c r="AW1105" s="12" t="s">
        <v>143</v>
      </c>
      <c r="AX1105" s="12" t="s">
        <v>21</v>
      </c>
      <c r="AY1105" s="231" t="s">
        <v>132</v>
      </c>
    </row>
    <row r="1106" s="1" customFormat="1" ht="16.5" customHeight="1">
      <c r="B1106" s="36"/>
      <c r="C1106" s="242" t="s">
        <v>1518</v>
      </c>
      <c r="D1106" s="242" t="s">
        <v>199</v>
      </c>
      <c r="E1106" s="243" t="s">
        <v>1519</v>
      </c>
      <c r="F1106" s="244" t="s">
        <v>1520</v>
      </c>
      <c r="G1106" s="245" t="s">
        <v>137</v>
      </c>
      <c r="H1106" s="246">
        <v>84.370000000000005</v>
      </c>
      <c r="I1106" s="247"/>
      <c r="J1106" s="246">
        <f>ROUND(I1106*H1106,3)</f>
        <v>0</v>
      </c>
      <c r="K1106" s="244" t="s">
        <v>1</v>
      </c>
      <c r="L1106" s="248"/>
      <c r="M1106" s="249" t="s">
        <v>1</v>
      </c>
      <c r="N1106" s="250" t="s">
        <v>48</v>
      </c>
      <c r="O1106" s="77"/>
      <c r="P1106" s="205">
        <f>O1106*H1106</f>
        <v>0</v>
      </c>
      <c r="Q1106" s="205">
        <v>0</v>
      </c>
      <c r="R1106" s="205">
        <f>Q1106*H1106</f>
        <v>0</v>
      </c>
      <c r="S1106" s="205">
        <v>0</v>
      </c>
      <c r="T1106" s="206">
        <f>S1106*H1106</f>
        <v>0</v>
      </c>
      <c r="AR1106" s="15" t="s">
        <v>325</v>
      </c>
      <c r="AT1106" s="15" t="s">
        <v>199</v>
      </c>
      <c r="AU1106" s="15" t="s">
        <v>80</v>
      </c>
      <c r="AY1106" s="15" t="s">
        <v>132</v>
      </c>
      <c r="BE1106" s="207">
        <f>IF(N1106="základní",J1106,0)</f>
        <v>0</v>
      </c>
      <c r="BF1106" s="207">
        <f>IF(N1106="snížená",J1106,0)</f>
        <v>0</v>
      </c>
      <c r="BG1106" s="207">
        <f>IF(N1106="zákl. přenesená",J1106,0)</f>
        <v>0</v>
      </c>
      <c r="BH1106" s="207">
        <f>IF(N1106="sníž. přenesená",J1106,0)</f>
        <v>0</v>
      </c>
      <c r="BI1106" s="207">
        <f>IF(N1106="nulová",J1106,0)</f>
        <v>0</v>
      </c>
      <c r="BJ1106" s="15" t="s">
        <v>139</v>
      </c>
      <c r="BK1106" s="208">
        <f>ROUND(I1106*H1106,3)</f>
        <v>0</v>
      </c>
      <c r="BL1106" s="15" t="s">
        <v>217</v>
      </c>
      <c r="BM1106" s="15" t="s">
        <v>1521</v>
      </c>
    </row>
    <row r="1107" s="1" customFormat="1" ht="16.5" customHeight="1">
      <c r="B1107" s="36"/>
      <c r="C1107" s="197" t="s">
        <v>1522</v>
      </c>
      <c r="D1107" s="197" t="s">
        <v>134</v>
      </c>
      <c r="E1107" s="198" t="s">
        <v>1523</v>
      </c>
      <c r="F1107" s="199" t="s">
        <v>1524</v>
      </c>
      <c r="G1107" s="200" t="s">
        <v>248</v>
      </c>
      <c r="H1107" s="201">
        <v>1</v>
      </c>
      <c r="I1107" s="202"/>
      <c r="J1107" s="201">
        <f>ROUND(I1107*H1107,3)</f>
        <v>0</v>
      </c>
      <c r="K1107" s="199" t="s">
        <v>1</v>
      </c>
      <c r="L1107" s="41"/>
      <c r="M1107" s="203" t="s">
        <v>1</v>
      </c>
      <c r="N1107" s="204" t="s">
        <v>48</v>
      </c>
      <c r="O1107" s="77"/>
      <c r="P1107" s="205">
        <f>O1107*H1107</f>
        <v>0</v>
      </c>
      <c r="Q1107" s="205">
        <v>6.0000000000000002E-05</v>
      </c>
      <c r="R1107" s="205">
        <f>Q1107*H1107</f>
        <v>6.0000000000000002E-05</v>
      </c>
      <c r="S1107" s="205">
        <v>0</v>
      </c>
      <c r="T1107" s="206">
        <f>S1107*H1107</f>
        <v>0</v>
      </c>
      <c r="AR1107" s="15" t="s">
        <v>217</v>
      </c>
      <c r="AT1107" s="15" t="s">
        <v>134</v>
      </c>
      <c r="AU1107" s="15" t="s">
        <v>80</v>
      </c>
      <c r="AY1107" s="15" t="s">
        <v>132</v>
      </c>
      <c r="BE1107" s="207">
        <f>IF(N1107="základní",J1107,0)</f>
        <v>0</v>
      </c>
      <c r="BF1107" s="207">
        <f>IF(N1107="snížená",J1107,0)</f>
        <v>0</v>
      </c>
      <c r="BG1107" s="207">
        <f>IF(N1107="zákl. přenesená",J1107,0)</f>
        <v>0</v>
      </c>
      <c r="BH1107" s="207">
        <f>IF(N1107="sníž. přenesená",J1107,0)</f>
        <v>0</v>
      </c>
      <c r="BI1107" s="207">
        <f>IF(N1107="nulová",J1107,0)</f>
        <v>0</v>
      </c>
      <c r="BJ1107" s="15" t="s">
        <v>139</v>
      </c>
      <c r="BK1107" s="208">
        <f>ROUND(I1107*H1107,3)</f>
        <v>0</v>
      </c>
      <c r="BL1107" s="15" t="s">
        <v>217</v>
      </c>
      <c r="BM1107" s="15" t="s">
        <v>1525</v>
      </c>
    </row>
    <row r="1108" s="11" customFormat="1">
      <c r="B1108" s="209"/>
      <c r="C1108" s="210"/>
      <c r="D1108" s="211" t="s">
        <v>141</v>
      </c>
      <c r="E1108" s="212" t="s">
        <v>1</v>
      </c>
      <c r="F1108" s="213" t="s">
        <v>21</v>
      </c>
      <c r="G1108" s="210"/>
      <c r="H1108" s="214">
        <v>1</v>
      </c>
      <c r="I1108" s="215"/>
      <c r="J1108" s="210"/>
      <c r="K1108" s="210"/>
      <c r="L1108" s="216"/>
      <c r="M1108" s="217"/>
      <c r="N1108" s="218"/>
      <c r="O1108" s="218"/>
      <c r="P1108" s="218"/>
      <c r="Q1108" s="218"/>
      <c r="R1108" s="218"/>
      <c r="S1108" s="218"/>
      <c r="T1108" s="219"/>
      <c r="AT1108" s="220" t="s">
        <v>141</v>
      </c>
      <c r="AU1108" s="220" t="s">
        <v>80</v>
      </c>
      <c r="AV1108" s="11" t="s">
        <v>80</v>
      </c>
      <c r="AW1108" s="11" t="s">
        <v>143</v>
      </c>
      <c r="AX1108" s="11" t="s">
        <v>74</v>
      </c>
      <c r="AY1108" s="220" t="s">
        <v>132</v>
      </c>
    </row>
    <row r="1109" s="12" customFormat="1">
      <c r="B1109" s="221"/>
      <c r="C1109" s="222"/>
      <c r="D1109" s="211" t="s">
        <v>141</v>
      </c>
      <c r="E1109" s="223" t="s">
        <v>1</v>
      </c>
      <c r="F1109" s="224" t="s">
        <v>146</v>
      </c>
      <c r="G1109" s="222"/>
      <c r="H1109" s="225">
        <v>1</v>
      </c>
      <c r="I1109" s="226"/>
      <c r="J1109" s="222"/>
      <c r="K1109" s="222"/>
      <c r="L1109" s="227"/>
      <c r="M1109" s="228"/>
      <c r="N1109" s="229"/>
      <c r="O1109" s="229"/>
      <c r="P1109" s="229"/>
      <c r="Q1109" s="229"/>
      <c r="R1109" s="229"/>
      <c r="S1109" s="229"/>
      <c r="T1109" s="230"/>
      <c r="AT1109" s="231" t="s">
        <v>141</v>
      </c>
      <c r="AU1109" s="231" t="s">
        <v>80</v>
      </c>
      <c r="AV1109" s="12" t="s">
        <v>138</v>
      </c>
      <c r="AW1109" s="12" t="s">
        <v>143</v>
      </c>
      <c r="AX1109" s="12" t="s">
        <v>21</v>
      </c>
      <c r="AY1109" s="231" t="s">
        <v>132</v>
      </c>
    </row>
    <row r="1110" s="1" customFormat="1" ht="16.5" customHeight="1">
      <c r="B1110" s="36"/>
      <c r="C1110" s="197" t="s">
        <v>1526</v>
      </c>
      <c r="D1110" s="197" t="s">
        <v>134</v>
      </c>
      <c r="E1110" s="198" t="s">
        <v>1527</v>
      </c>
      <c r="F1110" s="199" t="s">
        <v>1528</v>
      </c>
      <c r="G1110" s="200" t="s">
        <v>248</v>
      </c>
      <c r="H1110" s="201">
        <v>1</v>
      </c>
      <c r="I1110" s="202"/>
      <c r="J1110" s="201">
        <f>ROUND(I1110*H1110,3)</f>
        <v>0</v>
      </c>
      <c r="K1110" s="199" t="s">
        <v>1</v>
      </c>
      <c r="L1110" s="41"/>
      <c r="M1110" s="203" t="s">
        <v>1</v>
      </c>
      <c r="N1110" s="204" t="s">
        <v>48</v>
      </c>
      <c r="O1110" s="77"/>
      <c r="P1110" s="205">
        <f>O1110*H1110</f>
        <v>0</v>
      </c>
      <c r="Q1110" s="205">
        <v>6.0000000000000002E-05</v>
      </c>
      <c r="R1110" s="205">
        <f>Q1110*H1110</f>
        <v>6.0000000000000002E-05</v>
      </c>
      <c r="S1110" s="205">
        <v>0</v>
      </c>
      <c r="T1110" s="206">
        <f>S1110*H1110</f>
        <v>0</v>
      </c>
      <c r="AR1110" s="15" t="s">
        <v>217</v>
      </c>
      <c r="AT1110" s="15" t="s">
        <v>134</v>
      </c>
      <c r="AU1110" s="15" t="s">
        <v>80</v>
      </c>
      <c r="AY1110" s="15" t="s">
        <v>132</v>
      </c>
      <c r="BE1110" s="207">
        <f>IF(N1110="základní",J1110,0)</f>
        <v>0</v>
      </c>
      <c r="BF1110" s="207">
        <f>IF(N1110="snížená",J1110,0)</f>
        <v>0</v>
      </c>
      <c r="BG1110" s="207">
        <f>IF(N1110="zákl. přenesená",J1110,0)</f>
        <v>0</v>
      </c>
      <c r="BH1110" s="207">
        <f>IF(N1110="sníž. přenesená",J1110,0)</f>
        <v>0</v>
      </c>
      <c r="BI1110" s="207">
        <f>IF(N1110="nulová",J1110,0)</f>
        <v>0</v>
      </c>
      <c r="BJ1110" s="15" t="s">
        <v>139</v>
      </c>
      <c r="BK1110" s="208">
        <f>ROUND(I1110*H1110,3)</f>
        <v>0</v>
      </c>
      <c r="BL1110" s="15" t="s">
        <v>217</v>
      </c>
      <c r="BM1110" s="15" t="s">
        <v>1529</v>
      </c>
    </row>
    <row r="1111" s="11" customFormat="1">
      <c r="B1111" s="209"/>
      <c r="C1111" s="210"/>
      <c r="D1111" s="211" t="s">
        <v>141</v>
      </c>
      <c r="E1111" s="212" t="s">
        <v>1</v>
      </c>
      <c r="F1111" s="213" t="s">
        <v>21</v>
      </c>
      <c r="G1111" s="210"/>
      <c r="H1111" s="214">
        <v>1</v>
      </c>
      <c r="I1111" s="215"/>
      <c r="J1111" s="210"/>
      <c r="K1111" s="210"/>
      <c r="L1111" s="216"/>
      <c r="M1111" s="217"/>
      <c r="N1111" s="218"/>
      <c r="O1111" s="218"/>
      <c r="P1111" s="218"/>
      <c r="Q1111" s="218"/>
      <c r="R1111" s="218"/>
      <c r="S1111" s="218"/>
      <c r="T1111" s="219"/>
      <c r="AT1111" s="220" t="s">
        <v>141</v>
      </c>
      <c r="AU1111" s="220" t="s">
        <v>80</v>
      </c>
      <c r="AV1111" s="11" t="s">
        <v>80</v>
      </c>
      <c r="AW1111" s="11" t="s">
        <v>143</v>
      </c>
      <c r="AX1111" s="11" t="s">
        <v>74</v>
      </c>
      <c r="AY1111" s="220" t="s">
        <v>132</v>
      </c>
    </row>
    <row r="1112" s="12" customFormat="1">
      <c r="B1112" s="221"/>
      <c r="C1112" s="222"/>
      <c r="D1112" s="211" t="s">
        <v>141</v>
      </c>
      <c r="E1112" s="223" t="s">
        <v>1</v>
      </c>
      <c r="F1112" s="224" t="s">
        <v>146</v>
      </c>
      <c r="G1112" s="222"/>
      <c r="H1112" s="225">
        <v>1</v>
      </c>
      <c r="I1112" s="226"/>
      <c r="J1112" s="222"/>
      <c r="K1112" s="222"/>
      <c r="L1112" s="227"/>
      <c r="M1112" s="228"/>
      <c r="N1112" s="229"/>
      <c r="O1112" s="229"/>
      <c r="P1112" s="229"/>
      <c r="Q1112" s="229"/>
      <c r="R1112" s="229"/>
      <c r="S1112" s="229"/>
      <c r="T1112" s="230"/>
      <c r="AT1112" s="231" t="s">
        <v>141</v>
      </c>
      <c r="AU1112" s="231" t="s">
        <v>80</v>
      </c>
      <c r="AV1112" s="12" t="s">
        <v>138</v>
      </c>
      <c r="AW1112" s="12" t="s">
        <v>143</v>
      </c>
      <c r="AX1112" s="12" t="s">
        <v>21</v>
      </c>
      <c r="AY1112" s="231" t="s">
        <v>132</v>
      </c>
    </row>
    <row r="1113" s="1" customFormat="1" ht="16.5" customHeight="1">
      <c r="B1113" s="36"/>
      <c r="C1113" s="197" t="s">
        <v>1530</v>
      </c>
      <c r="D1113" s="197" t="s">
        <v>134</v>
      </c>
      <c r="E1113" s="198" t="s">
        <v>1531</v>
      </c>
      <c r="F1113" s="199" t="s">
        <v>1532</v>
      </c>
      <c r="G1113" s="200" t="s">
        <v>248</v>
      </c>
      <c r="H1113" s="201">
        <v>1</v>
      </c>
      <c r="I1113" s="202"/>
      <c r="J1113" s="201">
        <f>ROUND(I1113*H1113,3)</f>
        <v>0</v>
      </c>
      <c r="K1113" s="199" t="s">
        <v>1</v>
      </c>
      <c r="L1113" s="41"/>
      <c r="M1113" s="203" t="s">
        <v>1</v>
      </c>
      <c r="N1113" s="204" t="s">
        <v>48</v>
      </c>
      <c r="O1113" s="77"/>
      <c r="P1113" s="205">
        <f>O1113*H1113</f>
        <v>0</v>
      </c>
      <c r="Q1113" s="205">
        <v>6.0000000000000002E-05</v>
      </c>
      <c r="R1113" s="205">
        <f>Q1113*H1113</f>
        <v>6.0000000000000002E-05</v>
      </c>
      <c r="S1113" s="205">
        <v>0</v>
      </c>
      <c r="T1113" s="206">
        <f>S1113*H1113</f>
        <v>0</v>
      </c>
      <c r="AR1113" s="15" t="s">
        <v>217</v>
      </c>
      <c r="AT1113" s="15" t="s">
        <v>134</v>
      </c>
      <c r="AU1113" s="15" t="s">
        <v>80</v>
      </c>
      <c r="AY1113" s="15" t="s">
        <v>132</v>
      </c>
      <c r="BE1113" s="207">
        <f>IF(N1113="základní",J1113,0)</f>
        <v>0</v>
      </c>
      <c r="BF1113" s="207">
        <f>IF(N1113="snížená",J1113,0)</f>
        <v>0</v>
      </c>
      <c r="BG1113" s="207">
        <f>IF(N1113="zákl. přenesená",J1113,0)</f>
        <v>0</v>
      </c>
      <c r="BH1113" s="207">
        <f>IF(N1113="sníž. přenesená",J1113,0)</f>
        <v>0</v>
      </c>
      <c r="BI1113" s="207">
        <f>IF(N1113="nulová",J1113,0)</f>
        <v>0</v>
      </c>
      <c r="BJ1113" s="15" t="s">
        <v>139</v>
      </c>
      <c r="BK1113" s="208">
        <f>ROUND(I1113*H1113,3)</f>
        <v>0</v>
      </c>
      <c r="BL1113" s="15" t="s">
        <v>217</v>
      </c>
      <c r="BM1113" s="15" t="s">
        <v>1533</v>
      </c>
    </row>
    <row r="1114" s="11" customFormat="1">
      <c r="B1114" s="209"/>
      <c r="C1114" s="210"/>
      <c r="D1114" s="211" t="s">
        <v>141</v>
      </c>
      <c r="E1114" s="212" t="s">
        <v>1</v>
      </c>
      <c r="F1114" s="213" t="s">
        <v>21</v>
      </c>
      <c r="G1114" s="210"/>
      <c r="H1114" s="214">
        <v>1</v>
      </c>
      <c r="I1114" s="215"/>
      <c r="J1114" s="210"/>
      <c r="K1114" s="210"/>
      <c r="L1114" s="216"/>
      <c r="M1114" s="217"/>
      <c r="N1114" s="218"/>
      <c r="O1114" s="218"/>
      <c r="P1114" s="218"/>
      <c r="Q1114" s="218"/>
      <c r="R1114" s="218"/>
      <c r="S1114" s="218"/>
      <c r="T1114" s="219"/>
      <c r="AT1114" s="220" t="s">
        <v>141</v>
      </c>
      <c r="AU1114" s="220" t="s">
        <v>80</v>
      </c>
      <c r="AV1114" s="11" t="s">
        <v>80</v>
      </c>
      <c r="AW1114" s="11" t="s">
        <v>143</v>
      </c>
      <c r="AX1114" s="11" t="s">
        <v>74</v>
      </c>
      <c r="AY1114" s="220" t="s">
        <v>132</v>
      </c>
    </row>
    <row r="1115" s="12" customFormat="1">
      <c r="B1115" s="221"/>
      <c r="C1115" s="222"/>
      <c r="D1115" s="211" t="s">
        <v>141</v>
      </c>
      <c r="E1115" s="223" t="s">
        <v>1</v>
      </c>
      <c r="F1115" s="224" t="s">
        <v>146</v>
      </c>
      <c r="G1115" s="222"/>
      <c r="H1115" s="225">
        <v>1</v>
      </c>
      <c r="I1115" s="226"/>
      <c r="J1115" s="222"/>
      <c r="K1115" s="222"/>
      <c r="L1115" s="227"/>
      <c r="M1115" s="228"/>
      <c r="N1115" s="229"/>
      <c r="O1115" s="229"/>
      <c r="P1115" s="229"/>
      <c r="Q1115" s="229"/>
      <c r="R1115" s="229"/>
      <c r="S1115" s="229"/>
      <c r="T1115" s="230"/>
      <c r="AT1115" s="231" t="s">
        <v>141</v>
      </c>
      <c r="AU1115" s="231" t="s">
        <v>80</v>
      </c>
      <c r="AV1115" s="12" t="s">
        <v>138</v>
      </c>
      <c r="AW1115" s="12" t="s">
        <v>143</v>
      </c>
      <c r="AX1115" s="12" t="s">
        <v>21</v>
      </c>
      <c r="AY1115" s="231" t="s">
        <v>132</v>
      </c>
    </row>
    <row r="1116" s="1" customFormat="1" ht="16.5" customHeight="1">
      <c r="B1116" s="36"/>
      <c r="C1116" s="197" t="s">
        <v>1534</v>
      </c>
      <c r="D1116" s="197" t="s">
        <v>134</v>
      </c>
      <c r="E1116" s="198" t="s">
        <v>1535</v>
      </c>
      <c r="F1116" s="199" t="s">
        <v>1536</v>
      </c>
      <c r="G1116" s="200" t="s">
        <v>248</v>
      </c>
      <c r="H1116" s="201">
        <v>1</v>
      </c>
      <c r="I1116" s="202"/>
      <c r="J1116" s="201">
        <f>ROUND(I1116*H1116,3)</f>
        <v>0</v>
      </c>
      <c r="K1116" s="199" t="s">
        <v>1</v>
      </c>
      <c r="L1116" s="41"/>
      <c r="M1116" s="203" t="s">
        <v>1</v>
      </c>
      <c r="N1116" s="204" t="s">
        <v>48</v>
      </c>
      <c r="O1116" s="77"/>
      <c r="P1116" s="205">
        <f>O1116*H1116</f>
        <v>0</v>
      </c>
      <c r="Q1116" s="205">
        <v>6.9999999999999994E-05</v>
      </c>
      <c r="R1116" s="205">
        <f>Q1116*H1116</f>
        <v>6.9999999999999994E-05</v>
      </c>
      <c r="S1116" s="205">
        <v>0</v>
      </c>
      <c r="T1116" s="206">
        <f>S1116*H1116</f>
        <v>0</v>
      </c>
      <c r="AR1116" s="15" t="s">
        <v>217</v>
      </c>
      <c r="AT1116" s="15" t="s">
        <v>134</v>
      </c>
      <c r="AU1116" s="15" t="s">
        <v>80</v>
      </c>
      <c r="AY1116" s="15" t="s">
        <v>132</v>
      </c>
      <c r="BE1116" s="207">
        <f>IF(N1116="základní",J1116,0)</f>
        <v>0</v>
      </c>
      <c r="BF1116" s="207">
        <f>IF(N1116="snížená",J1116,0)</f>
        <v>0</v>
      </c>
      <c r="BG1116" s="207">
        <f>IF(N1116="zákl. přenesená",J1116,0)</f>
        <v>0</v>
      </c>
      <c r="BH1116" s="207">
        <f>IF(N1116="sníž. přenesená",J1116,0)</f>
        <v>0</v>
      </c>
      <c r="BI1116" s="207">
        <f>IF(N1116="nulová",J1116,0)</f>
        <v>0</v>
      </c>
      <c r="BJ1116" s="15" t="s">
        <v>139</v>
      </c>
      <c r="BK1116" s="208">
        <f>ROUND(I1116*H1116,3)</f>
        <v>0</v>
      </c>
      <c r="BL1116" s="15" t="s">
        <v>217</v>
      </c>
      <c r="BM1116" s="15" t="s">
        <v>1537</v>
      </c>
    </row>
    <row r="1117" s="11" customFormat="1">
      <c r="B1117" s="209"/>
      <c r="C1117" s="210"/>
      <c r="D1117" s="211" t="s">
        <v>141</v>
      </c>
      <c r="E1117" s="212" t="s">
        <v>1</v>
      </c>
      <c r="F1117" s="213" t="s">
        <v>1538</v>
      </c>
      <c r="G1117" s="210"/>
      <c r="H1117" s="214">
        <v>1</v>
      </c>
      <c r="I1117" s="215"/>
      <c r="J1117" s="210"/>
      <c r="K1117" s="210"/>
      <c r="L1117" s="216"/>
      <c r="M1117" s="217"/>
      <c r="N1117" s="218"/>
      <c r="O1117" s="218"/>
      <c r="P1117" s="218"/>
      <c r="Q1117" s="218"/>
      <c r="R1117" s="218"/>
      <c r="S1117" s="218"/>
      <c r="T1117" s="219"/>
      <c r="AT1117" s="220" t="s">
        <v>141</v>
      </c>
      <c r="AU1117" s="220" t="s">
        <v>80</v>
      </c>
      <c r="AV1117" s="11" t="s">
        <v>80</v>
      </c>
      <c r="AW1117" s="11" t="s">
        <v>143</v>
      </c>
      <c r="AX1117" s="11" t="s">
        <v>74</v>
      </c>
      <c r="AY1117" s="220" t="s">
        <v>132</v>
      </c>
    </row>
    <row r="1118" s="12" customFormat="1">
      <c r="B1118" s="221"/>
      <c r="C1118" s="222"/>
      <c r="D1118" s="211" t="s">
        <v>141</v>
      </c>
      <c r="E1118" s="223" t="s">
        <v>1</v>
      </c>
      <c r="F1118" s="224" t="s">
        <v>146</v>
      </c>
      <c r="G1118" s="222"/>
      <c r="H1118" s="225">
        <v>1</v>
      </c>
      <c r="I1118" s="226"/>
      <c r="J1118" s="222"/>
      <c r="K1118" s="222"/>
      <c r="L1118" s="227"/>
      <c r="M1118" s="228"/>
      <c r="N1118" s="229"/>
      <c r="O1118" s="229"/>
      <c r="P1118" s="229"/>
      <c r="Q1118" s="229"/>
      <c r="R1118" s="229"/>
      <c r="S1118" s="229"/>
      <c r="T1118" s="230"/>
      <c r="AT1118" s="231" t="s">
        <v>141</v>
      </c>
      <c r="AU1118" s="231" t="s">
        <v>80</v>
      </c>
      <c r="AV1118" s="12" t="s">
        <v>138</v>
      </c>
      <c r="AW1118" s="12" t="s">
        <v>143</v>
      </c>
      <c r="AX1118" s="12" t="s">
        <v>21</v>
      </c>
      <c r="AY1118" s="231" t="s">
        <v>132</v>
      </c>
    </row>
    <row r="1119" s="1" customFormat="1" ht="22.5" customHeight="1">
      <c r="B1119" s="36"/>
      <c r="C1119" s="197" t="s">
        <v>1539</v>
      </c>
      <c r="D1119" s="197" t="s">
        <v>134</v>
      </c>
      <c r="E1119" s="198" t="s">
        <v>1540</v>
      </c>
      <c r="F1119" s="199" t="s">
        <v>1541</v>
      </c>
      <c r="G1119" s="200" t="s">
        <v>248</v>
      </c>
      <c r="H1119" s="201">
        <v>228</v>
      </c>
      <c r="I1119" s="202"/>
      <c r="J1119" s="201">
        <f>ROUND(I1119*H1119,3)</f>
        <v>0</v>
      </c>
      <c r="K1119" s="199" t="s">
        <v>1</v>
      </c>
      <c r="L1119" s="41"/>
      <c r="M1119" s="203" t="s">
        <v>1</v>
      </c>
      <c r="N1119" s="204" t="s">
        <v>48</v>
      </c>
      <c r="O1119" s="77"/>
      <c r="P1119" s="205">
        <f>O1119*H1119</f>
        <v>0</v>
      </c>
      <c r="Q1119" s="205">
        <v>5.0000000000000002E-05</v>
      </c>
      <c r="R1119" s="205">
        <f>Q1119*H1119</f>
        <v>0.0114</v>
      </c>
      <c r="S1119" s="205">
        <v>0</v>
      </c>
      <c r="T1119" s="206">
        <f>S1119*H1119</f>
        <v>0</v>
      </c>
      <c r="AR1119" s="15" t="s">
        <v>217</v>
      </c>
      <c r="AT1119" s="15" t="s">
        <v>134</v>
      </c>
      <c r="AU1119" s="15" t="s">
        <v>80</v>
      </c>
      <c r="AY1119" s="15" t="s">
        <v>132</v>
      </c>
      <c r="BE1119" s="207">
        <f>IF(N1119="základní",J1119,0)</f>
        <v>0</v>
      </c>
      <c r="BF1119" s="207">
        <f>IF(N1119="snížená",J1119,0)</f>
        <v>0</v>
      </c>
      <c r="BG1119" s="207">
        <f>IF(N1119="zákl. přenesená",J1119,0)</f>
        <v>0</v>
      </c>
      <c r="BH1119" s="207">
        <f>IF(N1119="sníž. přenesená",J1119,0)</f>
        <v>0</v>
      </c>
      <c r="BI1119" s="207">
        <f>IF(N1119="nulová",J1119,0)</f>
        <v>0</v>
      </c>
      <c r="BJ1119" s="15" t="s">
        <v>139</v>
      </c>
      <c r="BK1119" s="208">
        <f>ROUND(I1119*H1119,3)</f>
        <v>0</v>
      </c>
      <c r="BL1119" s="15" t="s">
        <v>217</v>
      </c>
      <c r="BM1119" s="15" t="s">
        <v>1542</v>
      </c>
    </row>
    <row r="1120" s="11" customFormat="1">
      <c r="B1120" s="209"/>
      <c r="C1120" s="210"/>
      <c r="D1120" s="211" t="s">
        <v>141</v>
      </c>
      <c r="E1120" s="212" t="s">
        <v>1</v>
      </c>
      <c r="F1120" s="213" t="s">
        <v>1543</v>
      </c>
      <c r="G1120" s="210"/>
      <c r="H1120" s="214">
        <v>228</v>
      </c>
      <c r="I1120" s="215"/>
      <c r="J1120" s="210"/>
      <c r="K1120" s="210"/>
      <c r="L1120" s="216"/>
      <c r="M1120" s="217"/>
      <c r="N1120" s="218"/>
      <c r="O1120" s="218"/>
      <c r="P1120" s="218"/>
      <c r="Q1120" s="218"/>
      <c r="R1120" s="218"/>
      <c r="S1120" s="218"/>
      <c r="T1120" s="219"/>
      <c r="AT1120" s="220" t="s">
        <v>141</v>
      </c>
      <c r="AU1120" s="220" t="s">
        <v>80</v>
      </c>
      <c r="AV1120" s="11" t="s">
        <v>80</v>
      </c>
      <c r="AW1120" s="11" t="s">
        <v>143</v>
      </c>
      <c r="AX1120" s="11" t="s">
        <v>74</v>
      </c>
      <c r="AY1120" s="220" t="s">
        <v>132</v>
      </c>
    </row>
    <row r="1121" s="12" customFormat="1">
      <c r="B1121" s="221"/>
      <c r="C1121" s="222"/>
      <c r="D1121" s="211" t="s">
        <v>141</v>
      </c>
      <c r="E1121" s="223" t="s">
        <v>1</v>
      </c>
      <c r="F1121" s="224" t="s">
        <v>146</v>
      </c>
      <c r="G1121" s="222"/>
      <c r="H1121" s="225">
        <v>228</v>
      </c>
      <c r="I1121" s="226"/>
      <c r="J1121" s="222"/>
      <c r="K1121" s="222"/>
      <c r="L1121" s="227"/>
      <c r="M1121" s="228"/>
      <c r="N1121" s="229"/>
      <c r="O1121" s="229"/>
      <c r="P1121" s="229"/>
      <c r="Q1121" s="229"/>
      <c r="R1121" s="229"/>
      <c r="S1121" s="229"/>
      <c r="T1121" s="230"/>
      <c r="AT1121" s="231" t="s">
        <v>141</v>
      </c>
      <c r="AU1121" s="231" t="s">
        <v>80</v>
      </c>
      <c r="AV1121" s="12" t="s">
        <v>138</v>
      </c>
      <c r="AW1121" s="12" t="s">
        <v>143</v>
      </c>
      <c r="AX1121" s="12" t="s">
        <v>21</v>
      </c>
      <c r="AY1121" s="231" t="s">
        <v>132</v>
      </c>
    </row>
    <row r="1122" s="1" customFormat="1" ht="16.5" customHeight="1">
      <c r="B1122" s="36"/>
      <c r="C1122" s="197" t="s">
        <v>1544</v>
      </c>
      <c r="D1122" s="197" t="s">
        <v>134</v>
      </c>
      <c r="E1122" s="198" t="s">
        <v>1545</v>
      </c>
      <c r="F1122" s="199" t="s">
        <v>1546</v>
      </c>
      <c r="G1122" s="200" t="s">
        <v>248</v>
      </c>
      <c r="H1122" s="201">
        <v>30</v>
      </c>
      <c r="I1122" s="202"/>
      <c r="J1122" s="201">
        <f>ROUND(I1122*H1122,3)</f>
        <v>0</v>
      </c>
      <c r="K1122" s="199" t="s">
        <v>1</v>
      </c>
      <c r="L1122" s="41"/>
      <c r="M1122" s="203" t="s">
        <v>1</v>
      </c>
      <c r="N1122" s="204" t="s">
        <v>48</v>
      </c>
      <c r="O1122" s="77"/>
      <c r="P1122" s="205">
        <f>O1122*H1122</f>
        <v>0</v>
      </c>
      <c r="Q1122" s="205">
        <v>5.0000000000000002E-05</v>
      </c>
      <c r="R1122" s="205">
        <f>Q1122*H1122</f>
        <v>0.0015</v>
      </c>
      <c r="S1122" s="205">
        <v>0</v>
      </c>
      <c r="T1122" s="206">
        <f>S1122*H1122</f>
        <v>0</v>
      </c>
      <c r="AR1122" s="15" t="s">
        <v>217</v>
      </c>
      <c r="AT1122" s="15" t="s">
        <v>134</v>
      </c>
      <c r="AU1122" s="15" t="s">
        <v>80</v>
      </c>
      <c r="AY1122" s="15" t="s">
        <v>132</v>
      </c>
      <c r="BE1122" s="207">
        <f>IF(N1122="základní",J1122,0)</f>
        <v>0</v>
      </c>
      <c r="BF1122" s="207">
        <f>IF(N1122="snížená",J1122,0)</f>
        <v>0</v>
      </c>
      <c r="BG1122" s="207">
        <f>IF(N1122="zákl. přenesená",J1122,0)</f>
        <v>0</v>
      </c>
      <c r="BH1122" s="207">
        <f>IF(N1122="sníž. přenesená",J1122,0)</f>
        <v>0</v>
      </c>
      <c r="BI1122" s="207">
        <f>IF(N1122="nulová",J1122,0)</f>
        <v>0</v>
      </c>
      <c r="BJ1122" s="15" t="s">
        <v>139</v>
      </c>
      <c r="BK1122" s="208">
        <f>ROUND(I1122*H1122,3)</f>
        <v>0</v>
      </c>
      <c r="BL1122" s="15" t="s">
        <v>217</v>
      </c>
      <c r="BM1122" s="15" t="s">
        <v>1547</v>
      </c>
    </row>
    <row r="1123" s="11" customFormat="1">
      <c r="B1123" s="209"/>
      <c r="C1123" s="210"/>
      <c r="D1123" s="211" t="s">
        <v>141</v>
      </c>
      <c r="E1123" s="212" t="s">
        <v>1</v>
      </c>
      <c r="F1123" s="213" t="s">
        <v>1548</v>
      </c>
      <c r="G1123" s="210"/>
      <c r="H1123" s="214">
        <v>30</v>
      </c>
      <c r="I1123" s="215"/>
      <c r="J1123" s="210"/>
      <c r="K1123" s="210"/>
      <c r="L1123" s="216"/>
      <c r="M1123" s="217"/>
      <c r="N1123" s="218"/>
      <c r="O1123" s="218"/>
      <c r="P1123" s="218"/>
      <c r="Q1123" s="218"/>
      <c r="R1123" s="218"/>
      <c r="S1123" s="218"/>
      <c r="T1123" s="219"/>
      <c r="AT1123" s="220" t="s">
        <v>141</v>
      </c>
      <c r="AU1123" s="220" t="s">
        <v>80</v>
      </c>
      <c r="AV1123" s="11" t="s">
        <v>80</v>
      </c>
      <c r="AW1123" s="11" t="s">
        <v>143</v>
      </c>
      <c r="AX1123" s="11" t="s">
        <v>74</v>
      </c>
      <c r="AY1123" s="220" t="s">
        <v>132</v>
      </c>
    </row>
    <row r="1124" s="12" customFormat="1">
      <c r="B1124" s="221"/>
      <c r="C1124" s="222"/>
      <c r="D1124" s="211" t="s">
        <v>141</v>
      </c>
      <c r="E1124" s="223" t="s">
        <v>1</v>
      </c>
      <c r="F1124" s="224" t="s">
        <v>146</v>
      </c>
      <c r="G1124" s="222"/>
      <c r="H1124" s="225">
        <v>30</v>
      </c>
      <c r="I1124" s="226"/>
      <c r="J1124" s="222"/>
      <c r="K1124" s="222"/>
      <c r="L1124" s="227"/>
      <c r="M1124" s="228"/>
      <c r="N1124" s="229"/>
      <c r="O1124" s="229"/>
      <c r="P1124" s="229"/>
      <c r="Q1124" s="229"/>
      <c r="R1124" s="229"/>
      <c r="S1124" s="229"/>
      <c r="T1124" s="230"/>
      <c r="AT1124" s="231" t="s">
        <v>141</v>
      </c>
      <c r="AU1124" s="231" t="s">
        <v>80</v>
      </c>
      <c r="AV1124" s="12" t="s">
        <v>138</v>
      </c>
      <c r="AW1124" s="12" t="s">
        <v>143</v>
      </c>
      <c r="AX1124" s="12" t="s">
        <v>21</v>
      </c>
      <c r="AY1124" s="231" t="s">
        <v>132</v>
      </c>
    </row>
    <row r="1125" s="1" customFormat="1" ht="16.5" customHeight="1">
      <c r="B1125" s="36"/>
      <c r="C1125" s="197" t="s">
        <v>1549</v>
      </c>
      <c r="D1125" s="197" t="s">
        <v>134</v>
      </c>
      <c r="E1125" s="198" t="s">
        <v>1550</v>
      </c>
      <c r="F1125" s="199" t="s">
        <v>1551</v>
      </c>
      <c r="G1125" s="200" t="s">
        <v>248</v>
      </c>
      <c r="H1125" s="201">
        <v>1</v>
      </c>
      <c r="I1125" s="202"/>
      <c r="J1125" s="201">
        <f>ROUND(I1125*H1125,3)</f>
        <v>0</v>
      </c>
      <c r="K1125" s="199" t="s">
        <v>1</v>
      </c>
      <c r="L1125" s="41"/>
      <c r="M1125" s="203" t="s">
        <v>1</v>
      </c>
      <c r="N1125" s="204" t="s">
        <v>48</v>
      </c>
      <c r="O1125" s="77"/>
      <c r="P1125" s="205">
        <f>O1125*H1125</f>
        <v>0</v>
      </c>
      <c r="Q1125" s="205">
        <v>0</v>
      </c>
      <c r="R1125" s="205">
        <f>Q1125*H1125</f>
        <v>0</v>
      </c>
      <c r="S1125" s="205">
        <v>0</v>
      </c>
      <c r="T1125" s="206">
        <f>S1125*H1125</f>
        <v>0</v>
      </c>
      <c r="AR1125" s="15" t="s">
        <v>217</v>
      </c>
      <c r="AT1125" s="15" t="s">
        <v>134</v>
      </c>
      <c r="AU1125" s="15" t="s">
        <v>80</v>
      </c>
      <c r="AY1125" s="15" t="s">
        <v>132</v>
      </c>
      <c r="BE1125" s="207">
        <f>IF(N1125="základní",J1125,0)</f>
        <v>0</v>
      </c>
      <c r="BF1125" s="207">
        <f>IF(N1125="snížená",J1125,0)</f>
        <v>0</v>
      </c>
      <c r="BG1125" s="207">
        <f>IF(N1125="zákl. přenesená",J1125,0)</f>
        <v>0</v>
      </c>
      <c r="BH1125" s="207">
        <f>IF(N1125="sníž. přenesená",J1125,0)</f>
        <v>0</v>
      </c>
      <c r="BI1125" s="207">
        <f>IF(N1125="nulová",J1125,0)</f>
        <v>0</v>
      </c>
      <c r="BJ1125" s="15" t="s">
        <v>139</v>
      </c>
      <c r="BK1125" s="208">
        <f>ROUND(I1125*H1125,3)</f>
        <v>0</v>
      </c>
      <c r="BL1125" s="15" t="s">
        <v>217</v>
      </c>
      <c r="BM1125" s="15" t="s">
        <v>1552</v>
      </c>
    </row>
    <row r="1126" s="11" customFormat="1">
      <c r="B1126" s="209"/>
      <c r="C1126" s="210"/>
      <c r="D1126" s="211" t="s">
        <v>141</v>
      </c>
      <c r="E1126" s="212" t="s">
        <v>1</v>
      </c>
      <c r="F1126" s="213" t="s">
        <v>21</v>
      </c>
      <c r="G1126" s="210"/>
      <c r="H1126" s="214">
        <v>1</v>
      </c>
      <c r="I1126" s="215"/>
      <c r="J1126" s="210"/>
      <c r="K1126" s="210"/>
      <c r="L1126" s="216"/>
      <c r="M1126" s="217"/>
      <c r="N1126" s="218"/>
      <c r="O1126" s="218"/>
      <c r="P1126" s="218"/>
      <c r="Q1126" s="218"/>
      <c r="R1126" s="218"/>
      <c r="S1126" s="218"/>
      <c r="T1126" s="219"/>
      <c r="AT1126" s="220" t="s">
        <v>141</v>
      </c>
      <c r="AU1126" s="220" t="s">
        <v>80</v>
      </c>
      <c r="AV1126" s="11" t="s">
        <v>80</v>
      </c>
      <c r="AW1126" s="11" t="s">
        <v>143</v>
      </c>
      <c r="AX1126" s="11" t="s">
        <v>74</v>
      </c>
      <c r="AY1126" s="220" t="s">
        <v>132</v>
      </c>
    </row>
    <row r="1127" s="12" customFormat="1">
      <c r="B1127" s="221"/>
      <c r="C1127" s="222"/>
      <c r="D1127" s="211" t="s">
        <v>141</v>
      </c>
      <c r="E1127" s="223" t="s">
        <v>1</v>
      </c>
      <c r="F1127" s="224" t="s">
        <v>146</v>
      </c>
      <c r="G1127" s="222"/>
      <c r="H1127" s="225">
        <v>1</v>
      </c>
      <c r="I1127" s="226"/>
      <c r="J1127" s="222"/>
      <c r="K1127" s="222"/>
      <c r="L1127" s="227"/>
      <c r="M1127" s="228"/>
      <c r="N1127" s="229"/>
      <c r="O1127" s="229"/>
      <c r="P1127" s="229"/>
      <c r="Q1127" s="229"/>
      <c r="R1127" s="229"/>
      <c r="S1127" s="229"/>
      <c r="T1127" s="230"/>
      <c r="AT1127" s="231" t="s">
        <v>141</v>
      </c>
      <c r="AU1127" s="231" t="s">
        <v>80</v>
      </c>
      <c r="AV1127" s="12" t="s">
        <v>138</v>
      </c>
      <c r="AW1127" s="12" t="s">
        <v>143</v>
      </c>
      <c r="AX1127" s="12" t="s">
        <v>21</v>
      </c>
      <c r="AY1127" s="231" t="s">
        <v>132</v>
      </c>
    </row>
    <row r="1128" s="1" customFormat="1" ht="22.5" customHeight="1">
      <c r="B1128" s="36"/>
      <c r="C1128" s="197" t="s">
        <v>1553</v>
      </c>
      <c r="D1128" s="197" t="s">
        <v>134</v>
      </c>
      <c r="E1128" s="198" t="s">
        <v>1554</v>
      </c>
      <c r="F1128" s="199" t="s">
        <v>1555</v>
      </c>
      <c r="G1128" s="200" t="s">
        <v>1556</v>
      </c>
      <c r="H1128" s="201">
        <v>40</v>
      </c>
      <c r="I1128" s="202"/>
      <c r="J1128" s="201">
        <f>ROUND(I1128*H1128,3)</f>
        <v>0</v>
      </c>
      <c r="K1128" s="199" t="s">
        <v>1</v>
      </c>
      <c r="L1128" s="41"/>
      <c r="M1128" s="203" t="s">
        <v>1</v>
      </c>
      <c r="N1128" s="204" t="s">
        <v>48</v>
      </c>
      <c r="O1128" s="77"/>
      <c r="P1128" s="205">
        <f>O1128*H1128</f>
        <v>0</v>
      </c>
      <c r="Q1128" s="205">
        <v>0</v>
      </c>
      <c r="R1128" s="205">
        <f>Q1128*H1128</f>
        <v>0</v>
      </c>
      <c r="S1128" s="205">
        <v>0.001</v>
      </c>
      <c r="T1128" s="206">
        <f>S1128*H1128</f>
        <v>0.040000000000000001</v>
      </c>
      <c r="AR1128" s="15" t="s">
        <v>217</v>
      </c>
      <c r="AT1128" s="15" t="s">
        <v>134</v>
      </c>
      <c r="AU1128" s="15" t="s">
        <v>80</v>
      </c>
      <c r="AY1128" s="15" t="s">
        <v>132</v>
      </c>
      <c r="BE1128" s="207">
        <f>IF(N1128="základní",J1128,0)</f>
        <v>0</v>
      </c>
      <c r="BF1128" s="207">
        <f>IF(N1128="snížená",J1128,0)</f>
        <v>0</v>
      </c>
      <c r="BG1128" s="207">
        <f>IF(N1128="zákl. přenesená",J1128,0)</f>
        <v>0</v>
      </c>
      <c r="BH1128" s="207">
        <f>IF(N1128="sníž. přenesená",J1128,0)</f>
        <v>0</v>
      </c>
      <c r="BI1128" s="207">
        <f>IF(N1128="nulová",J1128,0)</f>
        <v>0</v>
      </c>
      <c r="BJ1128" s="15" t="s">
        <v>139</v>
      </c>
      <c r="BK1128" s="208">
        <f>ROUND(I1128*H1128,3)</f>
        <v>0</v>
      </c>
      <c r="BL1128" s="15" t="s">
        <v>217</v>
      </c>
      <c r="BM1128" s="15" t="s">
        <v>1557</v>
      </c>
    </row>
    <row r="1129" s="11" customFormat="1">
      <c r="B1129" s="209"/>
      <c r="C1129" s="210"/>
      <c r="D1129" s="211" t="s">
        <v>141</v>
      </c>
      <c r="E1129" s="212" t="s">
        <v>1</v>
      </c>
      <c r="F1129" s="213" t="s">
        <v>1558</v>
      </c>
      <c r="G1129" s="210"/>
      <c r="H1129" s="214">
        <v>20</v>
      </c>
      <c r="I1129" s="215"/>
      <c r="J1129" s="210"/>
      <c r="K1129" s="210"/>
      <c r="L1129" s="216"/>
      <c r="M1129" s="217"/>
      <c r="N1129" s="218"/>
      <c r="O1129" s="218"/>
      <c r="P1129" s="218"/>
      <c r="Q1129" s="218"/>
      <c r="R1129" s="218"/>
      <c r="S1129" s="218"/>
      <c r="T1129" s="219"/>
      <c r="AT1129" s="220" t="s">
        <v>141</v>
      </c>
      <c r="AU1129" s="220" t="s">
        <v>80</v>
      </c>
      <c r="AV1129" s="11" t="s">
        <v>80</v>
      </c>
      <c r="AW1129" s="11" t="s">
        <v>143</v>
      </c>
      <c r="AX1129" s="11" t="s">
        <v>74</v>
      </c>
      <c r="AY1129" s="220" t="s">
        <v>132</v>
      </c>
    </row>
    <row r="1130" s="11" customFormat="1">
      <c r="B1130" s="209"/>
      <c r="C1130" s="210"/>
      <c r="D1130" s="211" t="s">
        <v>141</v>
      </c>
      <c r="E1130" s="212" t="s">
        <v>1</v>
      </c>
      <c r="F1130" s="213" t="s">
        <v>1559</v>
      </c>
      <c r="G1130" s="210"/>
      <c r="H1130" s="214">
        <v>20</v>
      </c>
      <c r="I1130" s="215"/>
      <c r="J1130" s="210"/>
      <c r="K1130" s="210"/>
      <c r="L1130" s="216"/>
      <c r="M1130" s="217"/>
      <c r="N1130" s="218"/>
      <c r="O1130" s="218"/>
      <c r="P1130" s="218"/>
      <c r="Q1130" s="218"/>
      <c r="R1130" s="218"/>
      <c r="S1130" s="218"/>
      <c r="T1130" s="219"/>
      <c r="AT1130" s="220" t="s">
        <v>141</v>
      </c>
      <c r="AU1130" s="220" t="s">
        <v>80</v>
      </c>
      <c r="AV1130" s="11" t="s">
        <v>80</v>
      </c>
      <c r="AW1130" s="11" t="s">
        <v>143</v>
      </c>
      <c r="AX1130" s="11" t="s">
        <v>74</v>
      </c>
      <c r="AY1130" s="220" t="s">
        <v>132</v>
      </c>
    </row>
    <row r="1131" s="12" customFormat="1">
      <c r="B1131" s="221"/>
      <c r="C1131" s="222"/>
      <c r="D1131" s="211" t="s">
        <v>141</v>
      </c>
      <c r="E1131" s="223" t="s">
        <v>1</v>
      </c>
      <c r="F1131" s="224" t="s">
        <v>146</v>
      </c>
      <c r="G1131" s="222"/>
      <c r="H1131" s="225">
        <v>40</v>
      </c>
      <c r="I1131" s="226"/>
      <c r="J1131" s="222"/>
      <c r="K1131" s="222"/>
      <c r="L1131" s="227"/>
      <c r="M1131" s="228"/>
      <c r="N1131" s="229"/>
      <c r="O1131" s="229"/>
      <c r="P1131" s="229"/>
      <c r="Q1131" s="229"/>
      <c r="R1131" s="229"/>
      <c r="S1131" s="229"/>
      <c r="T1131" s="230"/>
      <c r="AT1131" s="231" t="s">
        <v>141</v>
      </c>
      <c r="AU1131" s="231" t="s">
        <v>80</v>
      </c>
      <c r="AV1131" s="12" t="s">
        <v>138</v>
      </c>
      <c r="AW1131" s="12" t="s">
        <v>143</v>
      </c>
      <c r="AX1131" s="12" t="s">
        <v>21</v>
      </c>
      <c r="AY1131" s="231" t="s">
        <v>132</v>
      </c>
    </row>
    <row r="1132" s="1" customFormat="1" ht="16.5" customHeight="1">
      <c r="B1132" s="36"/>
      <c r="C1132" s="197" t="s">
        <v>1560</v>
      </c>
      <c r="D1132" s="197" t="s">
        <v>134</v>
      </c>
      <c r="E1132" s="198" t="s">
        <v>1561</v>
      </c>
      <c r="F1132" s="199" t="s">
        <v>1562</v>
      </c>
      <c r="G1132" s="200" t="s">
        <v>210</v>
      </c>
      <c r="H1132" s="201">
        <v>6906.96</v>
      </c>
      <c r="I1132" s="202"/>
      <c r="J1132" s="201">
        <f>ROUND(I1132*H1132,3)</f>
        <v>0</v>
      </c>
      <c r="K1132" s="199" t="s">
        <v>1</v>
      </c>
      <c r="L1132" s="41"/>
      <c r="M1132" s="203" t="s">
        <v>1</v>
      </c>
      <c r="N1132" s="204" t="s">
        <v>48</v>
      </c>
      <c r="O1132" s="77"/>
      <c r="P1132" s="205">
        <f>O1132*H1132</f>
        <v>0</v>
      </c>
      <c r="Q1132" s="205">
        <v>0</v>
      </c>
      <c r="R1132" s="205">
        <f>Q1132*H1132</f>
        <v>0</v>
      </c>
      <c r="S1132" s="205">
        <v>0.001</v>
      </c>
      <c r="T1132" s="206">
        <f>S1132*H1132</f>
        <v>6.9069599999999998</v>
      </c>
      <c r="AR1132" s="15" t="s">
        <v>217</v>
      </c>
      <c r="AT1132" s="15" t="s">
        <v>134</v>
      </c>
      <c r="AU1132" s="15" t="s">
        <v>80</v>
      </c>
      <c r="AY1132" s="15" t="s">
        <v>132</v>
      </c>
      <c r="BE1132" s="207">
        <f>IF(N1132="základní",J1132,0)</f>
        <v>0</v>
      </c>
      <c r="BF1132" s="207">
        <f>IF(N1132="snížená",J1132,0)</f>
        <v>0</v>
      </c>
      <c r="BG1132" s="207">
        <f>IF(N1132="zákl. přenesená",J1132,0)</f>
        <v>0</v>
      </c>
      <c r="BH1132" s="207">
        <f>IF(N1132="sníž. přenesená",J1132,0)</f>
        <v>0</v>
      </c>
      <c r="BI1132" s="207">
        <f>IF(N1132="nulová",J1132,0)</f>
        <v>0</v>
      </c>
      <c r="BJ1132" s="15" t="s">
        <v>139</v>
      </c>
      <c r="BK1132" s="208">
        <f>ROUND(I1132*H1132,3)</f>
        <v>0</v>
      </c>
      <c r="BL1132" s="15" t="s">
        <v>217</v>
      </c>
      <c r="BM1132" s="15" t="s">
        <v>1563</v>
      </c>
    </row>
    <row r="1133" s="11" customFormat="1">
      <c r="B1133" s="209"/>
      <c r="C1133" s="210"/>
      <c r="D1133" s="211" t="s">
        <v>141</v>
      </c>
      <c r="E1133" s="212" t="s">
        <v>1</v>
      </c>
      <c r="F1133" s="213" t="s">
        <v>1564</v>
      </c>
      <c r="G1133" s="210"/>
      <c r="H1133" s="214">
        <v>3822.7199999999998</v>
      </c>
      <c r="I1133" s="215"/>
      <c r="J1133" s="210"/>
      <c r="K1133" s="210"/>
      <c r="L1133" s="216"/>
      <c r="M1133" s="217"/>
      <c r="N1133" s="218"/>
      <c r="O1133" s="218"/>
      <c r="P1133" s="218"/>
      <c r="Q1133" s="218"/>
      <c r="R1133" s="218"/>
      <c r="S1133" s="218"/>
      <c r="T1133" s="219"/>
      <c r="AT1133" s="220" t="s">
        <v>141</v>
      </c>
      <c r="AU1133" s="220" t="s">
        <v>80</v>
      </c>
      <c r="AV1133" s="11" t="s">
        <v>80</v>
      </c>
      <c r="AW1133" s="11" t="s">
        <v>143</v>
      </c>
      <c r="AX1133" s="11" t="s">
        <v>74</v>
      </c>
      <c r="AY1133" s="220" t="s">
        <v>132</v>
      </c>
    </row>
    <row r="1134" s="11" customFormat="1">
      <c r="B1134" s="209"/>
      <c r="C1134" s="210"/>
      <c r="D1134" s="211" t="s">
        <v>141</v>
      </c>
      <c r="E1134" s="212" t="s">
        <v>1</v>
      </c>
      <c r="F1134" s="213" t="s">
        <v>1565</v>
      </c>
      <c r="G1134" s="210"/>
      <c r="H1134" s="214">
        <v>3084.2399999999998</v>
      </c>
      <c r="I1134" s="215"/>
      <c r="J1134" s="210"/>
      <c r="K1134" s="210"/>
      <c r="L1134" s="216"/>
      <c r="M1134" s="217"/>
      <c r="N1134" s="218"/>
      <c r="O1134" s="218"/>
      <c r="P1134" s="218"/>
      <c r="Q1134" s="218"/>
      <c r="R1134" s="218"/>
      <c r="S1134" s="218"/>
      <c r="T1134" s="219"/>
      <c r="AT1134" s="220" t="s">
        <v>141</v>
      </c>
      <c r="AU1134" s="220" t="s">
        <v>80</v>
      </c>
      <c r="AV1134" s="11" t="s">
        <v>80</v>
      </c>
      <c r="AW1134" s="11" t="s">
        <v>143</v>
      </c>
      <c r="AX1134" s="11" t="s">
        <v>74</v>
      </c>
      <c r="AY1134" s="220" t="s">
        <v>132</v>
      </c>
    </row>
    <row r="1135" s="12" customFormat="1">
      <c r="B1135" s="221"/>
      <c r="C1135" s="222"/>
      <c r="D1135" s="211" t="s">
        <v>141</v>
      </c>
      <c r="E1135" s="223" t="s">
        <v>1</v>
      </c>
      <c r="F1135" s="224" t="s">
        <v>146</v>
      </c>
      <c r="G1135" s="222"/>
      <c r="H1135" s="225">
        <v>6906.96</v>
      </c>
      <c r="I1135" s="226"/>
      <c r="J1135" s="222"/>
      <c r="K1135" s="222"/>
      <c r="L1135" s="227"/>
      <c r="M1135" s="228"/>
      <c r="N1135" s="229"/>
      <c r="O1135" s="229"/>
      <c r="P1135" s="229"/>
      <c r="Q1135" s="229"/>
      <c r="R1135" s="229"/>
      <c r="S1135" s="229"/>
      <c r="T1135" s="230"/>
      <c r="AT1135" s="231" t="s">
        <v>141</v>
      </c>
      <c r="AU1135" s="231" t="s">
        <v>80</v>
      </c>
      <c r="AV1135" s="12" t="s">
        <v>138</v>
      </c>
      <c r="AW1135" s="12" t="s">
        <v>143</v>
      </c>
      <c r="AX1135" s="12" t="s">
        <v>21</v>
      </c>
      <c r="AY1135" s="231" t="s">
        <v>132</v>
      </c>
    </row>
    <row r="1136" s="1" customFormat="1" ht="22.5" customHeight="1">
      <c r="B1136" s="36"/>
      <c r="C1136" s="197" t="s">
        <v>1566</v>
      </c>
      <c r="D1136" s="197" t="s">
        <v>134</v>
      </c>
      <c r="E1136" s="198" t="s">
        <v>1567</v>
      </c>
      <c r="F1136" s="199" t="s">
        <v>1568</v>
      </c>
      <c r="G1136" s="200" t="s">
        <v>1556</v>
      </c>
      <c r="H1136" s="201">
        <v>20</v>
      </c>
      <c r="I1136" s="202"/>
      <c r="J1136" s="201">
        <f>ROUND(I1136*H1136,3)</f>
        <v>0</v>
      </c>
      <c r="K1136" s="199" t="s">
        <v>1</v>
      </c>
      <c r="L1136" s="41"/>
      <c r="M1136" s="203" t="s">
        <v>1</v>
      </c>
      <c r="N1136" s="204" t="s">
        <v>48</v>
      </c>
      <c r="O1136" s="77"/>
      <c r="P1136" s="205">
        <f>O1136*H1136</f>
        <v>0</v>
      </c>
      <c r="Q1136" s="205">
        <v>0</v>
      </c>
      <c r="R1136" s="205">
        <f>Q1136*H1136</f>
        <v>0</v>
      </c>
      <c r="S1136" s="205">
        <v>0.001</v>
      </c>
      <c r="T1136" s="206">
        <f>S1136*H1136</f>
        <v>0.02</v>
      </c>
      <c r="AR1136" s="15" t="s">
        <v>217</v>
      </c>
      <c r="AT1136" s="15" t="s">
        <v>134</v>
      </c>
      <c r="AU1136" s="15" t="s">
        <v>80</v>
      </c>
      <c r="AY1136" s="15" t="s">
        <v>132</v>
      </c>
      <c r="BE1136" s="207">
        <f>IF(N1136="základní",J1136,0)</f>
        <v>0</v>
      </c>
      <c r="BF1136" s="207">
        <f>IF(N1136="snížená",J1136,0)</f>
        <v>0</v>
      </c>
      <c r="BG1136" s="207">
        <f>IF(N1136="zákl. přenesená",J1136,0)</f>
        <v>0</v>
      </c>
      <c r="BH1136" s="207">
        <f>IF(N1136="sníž. přenesená",J1136,0)</f>
        <v>0</v>
      </c>
      <c r="BI1136" s="207">
        <f>IF(N1136="nulová",J1136,0)</f>
        <v>0</v>
      </c>
      <c r="BJ1136" s="15" t="s">
        <v>139</v>
      </c>
      <c r="BK1136" s="208">
        <f>ROUND(I1136*H1136,3)</f>
        <v>0</v>
      </c>
      <c r="BL1136" s="15" t="s">
        <v>217</v>
      </c>
      <c r="BM1136" s="15" t="s">
        <v>1569</v>
      </c>
    </row>
    <row r="1137" s="11" customFormat="1">
      <c r="B1137" s="209"/>
      <c r="C1137" s="210"/>
      <c r="D1137" s="211" t="s">
        <v>141</v>
      </c>
      <c r="E1137" s="212" t="s">
        <v>1</v>
      </c>
      <c r="F1137" s="213" t="s">
        <v>1570</v>
      </c>
      <c r="G1137" s="210"/>
      <c r="H1137" s="214">
        <v>10</v>
      </c>
      <c r="I1137" s="215"/>
      <c r="J1137" s="210"/>
      <c r="K1137" s="210"/>
      <c r="L1137" s="216"/>
      <c r="M1137" s="217"/>
      <c r="N1137" s="218"/>
      <c r="O1137" s="218"/>
      <c r="P1137" s="218"/>
      <c r="Q1137" s="218"/>
      <c r="R1137" s="218"/>
      <c r="S1137" s="218"/>
      <c r="T1137" s="219"/>
      <c r="AT1137" s="220" t="s">
        <v>141</v>
      </c>
      <c r="AU1137" s="220" t="s">
        <v>80</v>
      </c>
      <c r="AV1137" s="11" t="s">
        <v>80</v>
      </c>
      <c r="AW1137" s="11" t="s">
        <v>143</v>
      </c>
      <c r="AX1137" s="11" t="s">
        <v>74</v>
      </c>
      <c r="AY1137" s="220" t="s">
        <v>132</v>
      </c>
    </row>
    <row r="1138" s="11" customFormat="1">
      <c r="B1138" s="209"/>
      <c r="C1138" s="210"/>
      <c r="D1138" s="211" t="s">
        <v>141</v>
      </c>
      <c r="E1138" s="212" t="s">
        <v>1</v>
      </c>
      <c r="F1138" s="213" t="s">
        <v>1571</v>
      </c>
      <c r="G1138" s="210"/>
      <c r="H1138" s="214">
        <v>10</v>
      </c>
      <c r="I1138" s="215"/>
      <c r="J1138" s="210"/>
      <c r="K1138" s="210"/>
      <c r="L1138" s="216"/>
      <c r="M1138" s="217"/>
      <c r="N1138" s="218"/>
      <c r="O1138" s="218"/>
      <c r="P1138" s="218"/>
      <c r="Q1138" s="218"/>
      <c r="R1138" s="218"/>
      <c r="S1138" s="218"/>
      <c r="T1138" s="219"/>
      <c r="AT1138" s="220" t="s">
        <v>141</v>
      </c>
      <c r="AU1138" s="220" t="s">
        <v>80</v>
      </c>
      <c r="AV1138" s="11" t="s">
        <v>80</v>
      </c>
      <c r="AW1138" s="11" t="s">
        <v>143</v>
      </c>
      <c r="AX1138" s="11" t="s">
        <v>74</v>
      </c>
      <c r="AY1138" s="220" t="s">
        <v>132</v>
      </c>
    </row>
    <row r="1139" s="12" customFormat="1">
      <c r="B1139" s="221"/>
      <c r="C1139" s="222"/>
      <c r="D1139" s="211" t="s">
        <v>141</v>
      </c>
      <c r="E1139" s="223" t="s">
        <v>1</v>
      </c>
      <c r="F1139" s="224" t="s">
        <v>146</v>
      </c>
      <c r="G1139" s="222"/>
      <c r="H1139" s="225">
        <v>20</v>
      </c>
      <c r="I1139" s="226"/>
      <c r="J1139" s="222"/>
      <c r="K1139" s="222"/>
      <c r="L1139" s="227"/>
      <c r="M1139" s="228"/>
      <c r="N1139" s="229"/>
      <c r="O1139" s="229"/>
      <c r="P1139" s="229"/>
      <c r="Q1139" s="229"/>
      <c r="R1139" s="229"/>
      <c r="S1139" s="229"/>
      <c r="T1139" s="230"/>
      <c r="AT1139" s="231" t="s">
        <v>141</v>
      </c>
      <c r="AU1139" s="231" t="s">
        <v>80</v>
      </c>
      <c r="AV1139" s="12" t="s">
        <v>138</v>
      </c>
      <c r="AW1139" s="12" t="s">
        <v>143</v>
      </c>
      <c r="AX1139" s="12" t="s">
        <v>21</v>
      </c>
      <c r="AY1139" s="231" t="s">
        <v>132</v>
      </c>
    </row>
    <row r="1140" s="1" customFormat="1" ht="16.5" customHeight="1">
      <c r="B1140" s="36"/>
      <c r="C1140" s="197" t="s">
        <v>1572</v>
      </c>
      <c r="D1140" s="197" t="s">
        <v>134</v>
      </c>
      <c r="E1140" s="198" t="s">
        <v>1573</v>
      </c>
      <c r="F1140" s="199" t="s">
        <v>1574</v>
      </c>
      <c r="G1140" s="200" t="s">
        <v>210</v>
      </c>
      <c r="H1140" s="201">
        <v>10</v>
      </c>
      <c r="I1140" s="202"/>
      <c r="J1140" s="201">
        <f>ROUND(I1140*H1140,3)</f>
        <v>0</v>
      </c>
      <c r="K1140" s="199" t="s">
        <v>1</v>
      </c>
      <c r="L1140" s="41"/>
      <c r="M1140" s="203" t="s">
        <v>1</v>
      </c>
      <c r="N1140" s="204" t="s">
        <v>48</v>
      </c>
      <c r="O1140" s="77"/>
      <c r="P1140" s="205">
        <f>O1140*H1140</f>
        <v>0</v>
      </c>
      <c r="Q1140" s="205">
        <v>0</v>
      </c>
      <c r="R1140" s="205">
        <f>Q1140*H1140</f>
        <v>0</v>
      </c>
      <c r="S1140" s="205">
        <v>0.001</v>
      </c>
      <c r="T1140" s="206">
        <f>S1140*H1140</f>
        <v>0.01</v>
      </c>
      <c r="AR1140" s="15" t="s">
        <v>217</v>
      </c>
      <c r="AT1140" s="15" t="s">
        <v>134</v>
      </c>
      <c r="AU1140" s="15" t="s">
        <v>80</v>
      </c>
      <c r="AY1140" s="15" t="s">
        <v>132</v>
      </c>
      <c r="BE1140" s="207">
        <f>IF(N1140="základní",J1140,0)</f>
        <v>0</v>
      </c>
      <c r="BF1140" s="207">
        <f>IF(N1140="snížená",J1140,0)</f>
        <v>0</v>
      </c>
      <c r="BG1140" s="207">
        <f>IF(N1140="zákl. přenesená",J1140,0)</f>
        <v>0</v>
      </c>
      <c r="BH1140" s="207">
        <f>IF(N1140="sníž. přenesená",J1140,0)</f>
        <v>0</v>
      </c>
      <c r="BI1140" s="207">
        <f>IF(N1140="nulová",J1140,0)</f>
        <v>0</v>
      </c>
      <c r="BJ1140" s="15" t="s">
        <v>139</v>
      </c>
      <c r="BK1140" s="208">
        <f>ROUND(I1140*H1140,3)</f>
        <v>0</v>
      </c>
      <c r="BL1140" s="15" t="s">
        <v>217</v>
      </c>
      <c r="BM1140" s="15" t="s">
        <v>1575</v>
      </c>
    </row>
    <row r="1141" s="11" customFormat="1">
      <c r="B1141" s="209"/>
      <c r="C1141" s="210"/>
      <c r="D1141" s="211" t="s">
        <v>141</v>
      </c>
      <c r="E1141" s="212" t="s">
        <v>1</v>
      </c>
      <c r="F1141" s="213" t="s">
        <v>1576</v>
      </c>
      <c r="G1141" s="210"/>
      <c r="H1141" s="214">
        <v>10</v>
      </c>
      <c r="I1141" s="215"/>
      <c r="J1141" s="210"/>
      <c r="K1141" s="210"/>
      <c r="L1141" s="216"/>
      <c r="M1141" s="217"/>
      <c r="N1141" s="218"/>
      <c r="O1141" s="218"/>
      <c r="P1141" s="218"/>
      <c r="Q1141" s="218"/>
      <c r="R1141" s="218"/>
      <c r="S1141" s="218"/>
      <c r="T1141" s="219"/>
      <c r="AT1141" s="220" t="s">
        <v>141</v>
      </c>
      <c r="AU1141" s="220" t="s">
        <v>80</v>
      </c>
      <c r="AV1141" s="11" t="s">
        <v>80</v>
      </c>
      <c r="AW1141" s="11" t="s">
        <v>143</v>
      </c>
      <c r="AX1141" s="11" t="s">
        <v>74</v>
      </c>
      <c r="AY1141" s="220" t="s">
        <v>132</v>
      </c>
    </row>
    <row r="1142" s="12" customFormat="1">
      <c r="B1142" s="221"/>
      <c r="C1142" s="222"/>
      <c r="D1142" s="211" t="s">
        <v>141</v>
      </c>
      <c r="E1142" s="223" t="s">
        <v>1</v>
      </c>
      <c r="F1142" s="224" t="s">
        <v>146</v>
      </c>
      <c r="G1142" s="222"/>
      <c r="H1142" s="225">
        <v>10</v>
      </c>
      <c r="I1142" s="226"/>
      <c r="J1142" s="222"/>
      <c r="K1142" s="222"/>
      <c r="L1142" s="227"/>
      <c r="M1142" s="228"/>
      <c r="N1142" s="229"/>
      <c r="O1142" s="229"/>
      <c r="P1142" s="229"/>
      <c r="Q1142" s="229"/>
      <c r="R1142" s="229"/>
      <c r="S1142" s="229"/>
      <c r="T1142" s="230"/>
      <c r="AT1142" s="231" t="s">
        <v>141</v>
      </c>
      <c r="AU1142" s="231" t="s">
        <v>80</v>
      </c>
      <c r="AV1142" s="12" t="s">
        <v>138</v>
      </c>
      <c r="AW1142" s="12" t="s">
        <v>143</v>
      </c>
      <c r="AX1142" s="12" t="s">
        <v>21</v>
      </c>
      <c r="AY1142" s="231" t="s">
        <v>132</v>
      </c>
    </row>
    <row r="1143" s="1" customFormat="1" ht="16.5" customHeight="1">
      <c r="B1143" s="36"/>
      <c r="C1143" s="197" t="s">
        <v>1577</v>
      </c>
      <c r="D1143" s="197" t="s">
        <v>134</v>
      </c>
      <c r="E1143" s="198" t="s">
        <v>1578</v>
      </c>
      <c r="F1143" s="199" t="s">
        <v>1579</v>
      </c>
      <c r="G1143" s="200" t="s">
        <v>189</v>
      </c>
      <c r="H1143" s="201">
        <v>13.965</v>
      </c>
      <c r="I1143" s="202"/>
      <c r="J1143" s="201">
        <f>ROUND(I1143*H1143,3)</f>
        <v>0</v>
      </c>
      <c r="K1143" s="199" t="s">
        <v>1</v>
      </c>
      <c r="L1143" s="41"/>
      <c r="M1143" s="203" t="s">
        <v>1</v>
      </c>
      <c r="N1143" s="204" t="s">
        <v>48</v>
      </c>
      <c r="O1143" s="77"/>
      <c r="P1143" s="205">
        <f>O1143*H1143</f>
        <v>0</v>
      </c>
      <c r="Q1143" s="205">
        <v>0</v>
      </c>
      <c r="R1143" s="205">
        <f>Q1143*H1143</f>
        <v>0</v>
      </c>
      <c r="S1143" s="205">
        <v>0</v>
      </c>
      <c r="T1143" s="206">
        <f>S1143*H1143</f>
        <v>0</v>
      </c>
      <c r="AR1143" s="15" t="s">
        <v>217</v>
      </c>
      <c r="AT1143" s="15" t="s">
        <v>134</v>
      </c>
      <c r="AU1143" s="15" t="s">
        <v>80</v>
      </c>
      <c r="AY1143" s="15" t="s">
        <v>132</v>
      </c>
      <c r="BE1143" s="207">
        <f>IF(N1143="základní",J1143,0)</f>
        <v>0</v>
      </c>
      <c r="BF1143" s="207">
        <f>IF(N1143="snížená",J1143,0)</f>
        <v>0</v>
      </c>
      <c r="BG1143" s="207">
        <f>IF(N1143="zákl. přenesená",J1143,0)</f>
        <v>0</v>
      </c>
      <c r="BH1143" s="207">
        <f>IF(N1143="sníž. přenesená",J1143,0)</f>
        <v>0</v>
      </c>
      <c r="BI1143" s="207">
        <f>IF(N1143="nulová",J1143,0)</f>
        <v>0</v>
      </c>
      <c r="BJ1143" s="15" t="s">
        <v>139</v>
      </c>
      <c r="BK1143" s="208">
        <f>ROUND(I1143*H1143,3)</f>
        <v>0</v>
      </c>
      <c r="BL1143" s="15" t="s">
        <v>217</v>
      </c>
      <c r="BM1143" s="15" t="s">
        <v>1580</v>
      </c>
    </row>
    <row r="1144" s="10" customFormat="1" ht="22.8" customHeight="1">
      <c r="B1144" s="181"/>
      <c r="C1144" s="182"/>
      <c r="D1144" s="183" t="s">
        <v>73</v>
      </c>
      <c r="E1144" s="195" t="s">
        <v>1581</v>
      </c>
      <c r="F1144" s="195" t="s">
        <v>1582</v>
      </c>
      <c r="G1144" s="182"/>
      <c r="H1144" s="182"/>
      <c r="I1144" s="185"/>
      <c r="J1144" s="196">
        <f>BK1144</f>
        <v>0</v>
      </c>
      <c r="K1144" s="182"/>
      <c r="L1144" s="187"/>
      <c r="M1144" s="188"/>
      <c r="N1144" s="189"/>
      <c r="O1144" s="189"/>
      <c r="P1144" s="190">
        <f>SUM(P1145:P1163)</f>
        <v>0</v>
      </c>
      <c r="Q1144" s="189"/>
      <c r="R1144" s="190">
        <f>SUM(R1145:R1163)</f>
        <v>0.70787279999999997</v>
      </c>
      <c r="S1144" s="189"/>
      <c r="T1144" s="191">
        <f>SUM(T1145:T1163)</f>
        <v>0</v>
      </c>
      <c r="AR1144" s="192" t="s">
        <v>80</v>
      </c>
      <c r="AT1144" s="193" t="s">
        <v>73</v>
      </c>
      <c r="AU1144" s="193" t="s">
        <v>21</v>
      </c>
      <c r="AY1144" s="192" t="s">
        <v>132</v>
      </c>
      <c r="BK1144" s="194">
        <f>SUM(BK1145:BK1163)</f>
        <v>0</v>
      </c>
    </row>
    <row r="1145" s="1" customFormat="1" ht="16.5" customHeight="1">
      <c r="B1145" s="36"/>
      <c r="C1145" s="197" t="s">
        <v>1583</v>
      </c>
      <c r="D1145" s="197" t="s">
        <v>134</v>
      </c>
      <c r="E1145" s="198" t="s">
        <v>1584</v>
      </c>
      <c r="F1145" s="199" t="s">
        <v>1585</v>
      </c>
      <c r="G1145" s="200" t="s">
        <v>252</v>
      </c>
      <c r="H1145" s="201">
        <v>30</v>
      </c>
      <c r="I1145" s="202"/>
      <c r="J1145" s="201">
        <f>ROUND(I1145*H1145,3)</f>
        <v>0</v>
      </c>
      <c r="K1145" s="199" t="s">
        <v>1</v>
      </c>
      <c r="L1145" s="41"/>
      <c r="M1145" s="203" t="s">
        <v>1</v>
      </c>
      <c r="N1145" s="204" t="s">
        <v>48</v>
      </c>
      <c r="O1145" s="77"/>
      <c r="P1145" s="205">
        <f>O1145*H1145</f>
        <v>0</v>
      </c>
      <c r="Q1145" s="205">
        <v>0.00032000000000000003</v>
      </c>
      <c r="R1145" s="205">
        <f>Q1145*H1145</f>
        <v>0.0096000000000000009</v>
      </c>
      <c r="S1145" s="205">
        <v>0</v>
      </c>
      <c r="T1145" s="206">
        <f>S1145*H1145</f>
        <v>0</v>
      </c>
      <c r="AR1145" s="15" t="s">
        <v>217</v>
      </c>
      <c r="AT1145" s="15" t="s">
        <v>134</v>
      </c>
      <c r="AU1145" s="15" t="s">
        <v>80</v>
      </c>
      <c r="AY1145" s="15" t="s">
        <v>132</v>
      </c>
      <c r="BE1145" s="207">
        <f>IF(N1145="základní",J1145,0)</f>
        <v>0</v>
      </c>
      <c r="BF1145" s="207">
        <f>IF(N1145="snížená",J1145,0)</f>
        <v>0</v>
      </c>
      <c r="BG1145" s="207">
        <f>IF(N1145="zákl. přenesená",J1145,0)</f>
        <v>0</v>
      </c>
      <c r="BH1145" s="207">
        <f>IF(N1145="sníž. přenesená",J1145,0)</f>
        <v>0</v>
      </c>
      <c r="BI1145" s="207">
        <f>IF(N1145="nulová",J1145,0)</f>
        <v>0</v>
      </c>
      <c r="BJ1145" s="15" t="s">
        <v>139</v>
      </c>
      <c r="BK1145" s="208">
        <f>ROUND(I1145*H1145,3)</f>
        <v>0</v>
      </c>
      <c r="BL1145" s="15" t="s">
        <v>217</v>
      </c>
      <c r="BM1145" s="15" t="s">
        <v>1586</v>
      </c>
    </row>
    <row r="1146" s="11" customFormat="1">
      <c r="B1146" s="209"/>
      <c r="C1146" s="210"/>
      <c r="D1146" s="211" t="s">
        <v>141</v>
      </c>
      <c r="E1146" s="212" t="s">
        <v>1</v>
      </c>
      <c r="F1146" s="213" t="s">
        <v>1587</v>
      </c>
      <c r="G1146" s="210"/>
      <c r="H1146" s="214">
        <v>30</v>
      </c>
      <c r="I1146" s="215"/>
      <c r="J1146" s="210"/>
      <c r="K1146" s="210"/>
      <c r="L1146" s="216"/>
      <c r="M1146" s="217"/>
      <c r="N1146" s="218"/>
      <c r="O1146" s="218"/>
      <c r="P1146" s="218"/>
      <c r="Q1146" s="218"/>
      <c r="R1146" s="218"/>
      <c r="S1146" s="218"/>
      <c r="T1146" s="219"/>
      <c r="AT1146" s="220" t="s">
        <v>141</v>
      </c>
      <c r="AU1146" s="220" t="s">
        <v>80</v>
      </c>
      <c r="AV1146" s="11" t="s">
        <v>80</v>
      </c>
      <c r="AW1146" s="11" t="s">
        <v>143</v>
      </c>
      <c r="AX1146" s="11" t="s">
        <v>74</v>
      </c>
      <c r="AY1146" s="220" t="s">
        <v>132</v>
      </c>
    </row>
    <row r="1147" s="12" customFormat="1">
      <c r="B1147" s="221"/>
      <c r="C1147" s="222"/>
      <c r="D1147" s="211" t="s">
        <v>141</v>
      </c>
      <c r="E1147" s="223" t="s">
        <v>1</v>
      </c>
      <c r="F1147" s="224" t="s">
        <v>146</v>
      </c>
      <c r="G1147" s="222"/>
      <c r="H1147" s="225">
        <v>30</v>
      </c>
      <c r="I1147" s="226"/>
      <c r="J1147" s="222"/>
      <c r="K1147" s="222"/>
      <c r="L1147" s="227"/>
      <c r="M1147" s="228"/>
      <c r="N1147" s="229"/>
      <c r="O1147" s="229"/>
      <c r="P1147" s="229"/>
      <c r="Q1147" s="229"/>
      <c r="R1147" s="229"/>
      <c r="S1147" s="229"/>
      <c r="T1147" s="230"/>
      <c r="AT1147" s="231" t="s">
        <v>141</v>
      </c>
      <c r="AU1147" s="231" t="s">
        <v>80</v>
      </c>
      <c r="AV1147" s="12" t="s">
        <v>138</v>
      </c>
      <c r="AW1147" s="12" t="s">
        <v>143</v>
      </c>
      <c r="AX1147" s="12" t="s">
        <v>21</v>
      </c>
      <c r="AY1147" s="231" t="s">
        <v>132</v>
      </c>
    </row>
    <row r="1148" s="1" customFormat="1" ht="16.5" customHeight="1">
      <c r="B1148" s="36"/>
      <c r="C1148" s="242" t="s">
        <v>1588</v>
      </c>
      <c r="D1148" s="242" t="s">
        <v>199</v>
      </c>
      <c r="E1148" s="243" t="s">
        <v>1589</v>
      </c>
      <c r="F1148" s="244" t="s">
        <v>1590</v>
      </c>
      <c r="G1148" s="245" t="s">
        <v>248</v>
      </c>
      <c r="H1148" s="246">
        <v>165</v>
      </c>
      <c r="I1148" s="247"/>
      <c r="J1148" s="246">
        <f>ROUND(I1148*H1148,3)</f>
        <v>0</v>
      </c>
      <c r="K1148" s="244" t="s">
        <v>1</v>
      </c>
      <c r="L1148" s="248"/>
      <c r="M1148" s="249" t="s">
        <v>1</v>
      </c>
      <c r="N1148" s="250" t="s">
        <v>48</v>
      </c>
      <c r="O1148" s="77"/>
      <c r="P1148" s="205">
        <f>O1148*H1148</f>
        <v>0</v>
      </c>
      <c r="Q1148" s="205">
        <v>0.00044999999999999999</v>
      </c>
      <c r="R1148" s="205">
        <f>Q1148*H1148</f>
        <v>0.074249999999999997</v>
      </c>
      <c r="S1148" s="205">
        <v>0</v>
      </c>
      <c r="T1148" s="206">
        <f>S1148*H1148</f>
        <v>0</v>
      </c>
      <c r="AR1148" s="15" t="s">
        <v>325</v>
      </c>
      <c r="AT1148" s="15" t="s">
        <v>199</v>
      </c>
      <c r="AU1148" s="15" t="s">
        <v>80</v>
      </c>
      <c r="AY1148" s="15" t="s">
        <v>132</v>
      </c>
      <c r="BE1148" s="207">
        <f>IF(N1148="základní",J1148,0)</f>
        <v>0</v>
      </c>
      <c r="BF1148" s="207">
        <f>IF(N1148="snížená",J1148,0)</f>
        <v>0</v>
      </c>
      <c r="BG1148" s="207">
        <f>IF(N1148="zákl. přenesená",J1148,0)</f>
        <v>0</v>
      </c>
      <c r="BH1148" s="207">
        <f>IF(N1148="sníž. přenesená",J1148,0)</f>
        <v>0</v>
      </c>
      <c r="BI1148" s="207">
        <f>IF(N1148="nulová",J1148,0)</f>
        <v>0</v>
      </c>
      <c r="BJ1148" s="15" t="s">
        <v>139</v>
      </c>
      <c r="BK1148" s="208">
        <f>ROUND(I1148*H1148,3)</f>
        <v>0</v>
      </c>
      <c r="BL1148" s="15" t="s">
        <v>217</v>
      </c>
      <c r="BM1148" s="15" t="s">
        <v>1591</v>
      </c>
    </row>
    <row r="1149" s="1" customFormat="1" ht="16.5" customHeight="1">
      <c r="B1149" s="36"/>
      <c r="C1149" s="197" t="s">
        <v>1592</v>
      </c>
      <c r="D1149" s="197" t="s">
        <v>134</v>
      </c>
      <c r="E1149" s="198" t="s">
        <v>1593</v>
      </c>
      <c r="F1149" s="199" t="s">
        <v>1594</v>
      </c>
      <c r="G1149" s="200" t="s">
        <v>137</v>
      </c>
      <c r="H1149" s="201">
        <v>15</v>
      </c>
      <c r="I1149" s="202"/>
      <c r="J1149" s="201">
        <f>ROUND(I1149*H1149,3)</f>
        <v>0</v>
      </c>
      <c r="K1149" s="199" t="s">
        <v>1</v>
      </c>
      <c r="L1149" s="41"/>
      <c r="M1149" s="203" t="s">
        <v>1</v>
      </c>
      <c r="N1149" s="204" t="s">
        <v>48</v>
      </c>
      <c r="O1149" s="77"/>
      <c r="P1149" s="205">
        <f>O1149*H1149</f>
        <v>0</v>
      </c>
      <c r="Q1149" s="205">
        <v>0.0039199999999999999</v>
      </c>
      <c r="R1149" s="205">
        <f>Q1149*H1149</f>
        <v>0.058799999999999998</v>
      </c>
      <c r="S1149" s="205">
        <v>0</v>
      </c>
      <c r="T1149" s="206">
        <f>S1149*H1149</f>
        <v>0</v>
      </c>
      <c r="AR1149" s="15" t="s">
        <v>217</v>
      </c>
      <c r="AT1149" s="15" t="s">
        <v>134</v>
      </c>
      <c r="AU1149" s="15" t="s">
        <v>80</v>
      </c>
      <c r="AY1149" s="15" t="s">
        <v>132</v>
      </c>
      <c r="BE1149" s="207">
        <f>IF(N1149="základní",J1149,0)</f>
        <v>0</v>
      </c>
      <c r="BF1149" s="207">
        <f>IF(N1149="snížená",J1149,0)</f>
        <v>0</v>
      </c>
      <c r="BG1149" s="207">
        <f>IF(N1149="zákl. přenesená",J1149,0)</f>
        <v>0</v>
      </c>
      <c r="BH1149" s="207">
        <f>IF(N1149="sníž. přenesená",J1149,0)</f>
        <v>0</v>
      </c>
      <c r="BI1149" s="207">
        <f>IF(N1149="nulová",J1149,0)</f>
        <v>0</v>
      </c>
      <c r="BJ1149" s="15" t="s">
        <v>139</v>
      </c>
      <c r="BK1149" s="208">
        <f>ROUND(I1149*H1149,3)</f>
        <v>0</v>
      </c>
      <c r="BL1149" s="15" t="s">
        <v>217</v>
      </c>
      <c r="BM1149" s="15" t="s">
        <v>1595</v>
      </c>
    </row>
    <row r="1150" s="11" customFormat="1">
      <c r="B1150" s="209"/>
      <c r="C1150" s="210"/>
      <c r="D1150" s="211" t="s">
        <v>141</v>
      </c>
      <c r="E1150" s="212" t="s">
        <v>1</v>
      </c>
      <c r="F1150" s="213" t="s">
        <v>1596</v>
      </c>
      <c r="G1150" s="210"/>
      <c r="H1150" s="214">
        <v>15</v>
      </c>
      <c r="I1150" s="215"/>
      <c r="J1150" s="210"/>
      <c r="K1150" s="210"/>
      <c r="L1150" s="216"/>
      <c r="M1150" s="217"/>
      <c r="N1150" s="218"/>
      <c r="O1150" s="218"/>
      <c r="P1150" s="218"/>
      <c r="Q1150" s="218"/>
      <c r="R1150" s="218"/>
      <c r="S1150" s="218"/>
      <c r="T1150" s="219"/>
      <c r="AT1150" s="220" t="s">
        <v>141</v>
      </c>
      <c r="AU1150" s="220" t="s">
        <v>80</v>
      </c>
      <c r="AV1150" s="11" t="s">
        <v>80</v>
      </c>
      <c r="AW1150" s="11" t="s">
        <v>143</v>
      </c>
      <c r="AX1150" s="11" t="s">
        <v>74</v>
      </c>
      <c r="AY1150" s="220" t="s">
        <v>132</v>
      </c>
    </row>
    <row r="1151" s="12" customFormat="1">
      <c r="B1151" s="221"/>
      <c r="C1151" s="222"/>
      <c r="D1151" s="211" t="s">
        <v>141</v>
      </c>
      <c r="E1151" s="223" t="s">
        <v>1</v>
      </c>
      <c r="F1151" s="224" t="s">
        <v>146</v>
      </c>
      <c r="G1151" s="222"/>
      <c r="H1151" s="225">
        <v>15</v>
      </c>
      <c r="I1151" s="226"/>
      <c r="J1151" s="222"/>
      <c r="K1151" s="222"/>
      <c r="L1151" s="227"/>
      <c r="M1151" s="228"/>
      <c r="N1151" s="229"/>
      <c r="O1151" s="229"/>
      <c r="P1151" s="229"/>
      <c r="Q1151" s="229"/>
      <c r="R1151" s="229"/>
      <c r="S1151" s="229"/>
      <c r="T1151" s="230"/>
      <c r="AT1151" s="231" t="s">
        <v>141</v>
      </c>
      <c r="AU1151" s="231" t="s">
        <v>80</v>
      </c>
      <c r="AV1151" s="12" t="s">
        <v>138</v>
      </c>
      <c r="AW1151" s="12" t="s">
        <v>143</v>
      </c>
      <c r="AX1151" s="12" t="s">
        <v>21</v>
      </c>
      <c r="AY1151" s="231" t="s">
        <v>132</v>
      </c>
    </row>
    <row r="1152" s="1" customFormat="1" ht="16.5" customHeight="1">
      <c r="B1152" s="36"/>
      <c r="C1152" s="242" t="s">
        <v>1597</v>
      </c>
      <c r="D1152" s="242" t="s">
        <v>199</v>
      </c>
      <c r="E1152" s="243" t="s">
        <v>1598</v>
      </c>
      <c r="F1152" s="244" t="s">
        <v>1599</v>
      </c>
      <c r="G1152" s="245" t="s">
        <v>137</v>
      </c>
      <c r="H1152" s="246">
        <v>16.5</v>
      </c>
      <c r="I1152" s="247"/>
      <c r="J1152" s="246">
        <f>ROUND(I1152*H1152,3)</f>
        <v>0</v>
      </c>
      <c r="K1152" s="244" t="s">
        <v>1</v>
      </c>
      <c r="L1152" s="248"/>
      <c r="M1152" s="249" t="s">
        <v>1</v>
      </c>
      <c r="N1152" s="250" t="s">
        <v>48</v>
      </c>
      <c r="O1152" s="77"/>
      <c r="P1152" s="205">
        <f>O1152*H1152</f>
        <v>0</v>
      </c>
      <c r="Q1152" s="205">
        <v>0.019199999999999998</v>
      </c>
      <c r="R1152" s="205">
        <f>Q1152*H1152</f>
        <v>0.31679999999999997</v>
      </c>
      <c r="S1152" s="205">
        <v>0</v>
      </c>
      <c r="T1152" s="206">
        <f>S1152*H1152</f>
        <v>0</v>
      </c>
      <c r="AR1152" s="15" t="s">
        <v>325</v>
      </c>
      <c r="AT1152" s="15" t="s">
        <v>199</v>
      </c>
      <c r="AU1152" s="15" t="s">
        <v>80</v>
      </c>
      <c r="AY1152" s="15" t="s">
        <v>132</v>
      </c>
      <c r="BE1152" s="207">
        <f>IF(N1152="základní",J1152,0)</f>
        <v>0</v>
      </c>
      <c r="BF1152" s="207">
        <f>IF(N1152="snížená",J1152,0)</f>
        <v>0</v>
      </c>
      <c r="BG1152" s="207">
        <f>IF(N1152="zákl. přenesená",J1152,0)</f>
        <v>0</v>
      </c>
      <c r="BH1152" s="207">
        <f>IF(N1152="sníž. přenesená",J1152,0)</f>
        <v>0</v>
      </c>
      <c r="BI1152" s="207">
        <f>IF(N1152="nulová",J1152,0)</f>
        <v>0</v>
      </c>
      <c r="BJ1152" s="15" t="s">
        <v>139</v>
      </c>
      <c r="BK1152" s="208">
        <f>ROUND(I1152*H1152,3)</f>
        <v>0</v>
      </c>
      <c r="BL1152" s="15" t="s">
        <v>217</v>
      </c>
      <c r="BM1152" s="15" t="s">
        <v>1600</v>
      </c>
    </row>
    <row r="1153" s="1" customFormat="1" ht="16.5" customHeight="1">
      <c r="B1153" s="36"/>
      <c r="C1153" s="197" t="s">
        <v>1601</v>
      </c>
      <c r="D1153" s="197" t="s">
        <v>134</v>
      </c>
      <c r="E1153" s="198" t="s">
        <v>1602</v>
      </c>
      <c r="F1153" s="199" t="s">
        <v>1603</v>
      </c>
      <c r="G1153" s="200" t="s">
        <v>137</v>
      </c>
      <c r="H1153" s="201">
        <v>15</v>
      </c>
      <c r="I1153" s="202"/>
      <c r="J1153" s="201">
        <f>ROUND(I1153*H1153,3)</f>
        <v>0</v>
      </c>
      <c r="K1153" s="199" t="s">
        <v>1</v>
      </c>
      <c r="L1153" s="41"/>
      <c r="M1153" s="203" t="s">
        <v>1</v>
      </c>
      <c r="N1153" s="204" t="s">
        <v>48</v>
      </c>
      <c r="O1153" s="77"/>
      <c r="P1153" s="205">
        <f>O1153*H1153</f>
        <v>0</v>
      </c>
      <c r="Q1153" s="205">
        <v>0.00029999999999999997</v>
      </c>
      <c r="R1153" s="205">
        <f>Q1153*H1153</f>
        <v>0.0044999999999999997</v>
      </c>
      <c r="S1153" s="205">
        <v>0</v>
      </c>
      <c r="T1153" s="206">
        <f>S1153*H1153</f>
        <v>0</v>
      </c>
      <c r="AR1153" s="15" t="s">
        <v>217</v>
      </c>
      <c r="AT1153" s="15" t="s">
        <v>134</v>
      </c>
      <c r="AU1153" s="15" t="s">
        <v>80</v>
      </c>
      <c r="AY1153" s="15" t="s">
        <v>132</v>
      </c>
      <c r="BE1153" s="207">
        <f>IF(N1153="základní",J1153,0)</f>
        <v>0</v>
      </c>
      <c r="BF1153" s="207">
        <f>IF(N1153="snížená",J1153,0)</f>
        <v>0</v>
      </c>
      <c r="BG1153" s="207">
        <f>IF(N1153="zákl. přenesená",J1153,0)</f>
        <v>0</v>
      </c>
      <c r="BH1153" s="207">
        <f>IF(N1153="sníž. přenesená",J1153,0)</f>
        <v>0</v>
      </c>
      <c r="BI1153" s="207">
        <f>IF(N1153="nulová",J1153,0)</f>
        <v>0</v>
      </c>
      <c r="BJ1153" s="15" t="s">
        <v>139</v>
      </c>
      <c r="BK1153" s="208">
        <f>ROUND(I1153*H1153,3)</f>
        <v>0</v>
      </c>
      <c r="BL1153" s="15" t="s">
        <v>217</v>
      </c>
      <c r="BM1153" s="15" t="s">
        <v>1604</v>
      </c>
    </row>
    <row r="1154" s="11" customFormat="1">
      <c r="B1154" s="209"/>
      <c r="C1154" s="210"/>
      <c r="D1154" s="211" t="s">
        <v>141</v>
      </c>
      <c r="E1154" s="212" t="s">
        <v>1</v>
      </c>
      <c r="F1154" s="213" t="s">
        <v>1596</v>
      </c>
      <c r="G1154" s="210"/>
      <c r="H1154" s="214">
        <v>15</v>
      </c>
      <c r="I1154" s="215"/>
      <c r="J1154" s="210"/>
      <c r="K1154" s="210"/>
      <c r="L1154" s="216"/>
      <c r="M1154" s="217"/>
      <c r="N1154" s="218"/>
      <c r="O1154" s="218"/>
      <c r="P1154" s="218"/>
      <c r="Q1154" s="218"/>
      <c r="R1154" s="218"/>
      <c r="S1154" s="218"/>
      <c r="T1154" s="219"/>
      <c r="AT1154" s="220" t="s">
        <v>141</v>
      </c>
      <c r="AU1154" s="220" t="s">
        <v>80</v>
      </c>
      <c r="AV1154" s="11" t="s">
        <v>80</v>
      </c>
      <c r="AW1154" s="11" t="s">
        <v>143</v>
      </c>
      <c r="AX1154" s="11" t="s">
        <v>74</v>
      </c>
      <c r="AY1154" s="220" t="s">
        <v>132</v>
      </c>
    </row>
    <row r="1155" s="12" customFormat="1">
      <c r="B1155" s="221"/>
      <c r="C1155" s="222"/>
      <c r="D1155" s="211" t="s">
        <v>141</v>
      </c>
      <c r="E1155" s="223" t="s">
        <v>1</v>
      </c>
      <c r="F1155" s="224" t="s">
        <v>146</v>
      </c>
      <c r="G1155" s="222"/>
      <c r="H1155" s="225">
        <v>15</v>
      </c>
      <c r="I1155" s="226"/>
      <c r="J1155" s="222"/>
      <c r="K1155" s="222"/>
      <c r="L1155" s="227"/>
      <c r="M1155" s="228"/>
      <c r="N1155" s="229"/>
      <c r="O1155" s="229"/>
      <c r="P1155" s="229"/>
      <c r="Q1155" s="229"/>
      <c r="R1155" s="229"/>
      <c r="S1155" s="229"/>
      <c r="T1155" s="230"/>
      <c r="AT1155" s="231" t="s">
        <v>141</v>
      </c>
      <c r="AU1155" s="231" t="s">
        <v>80</v>
      </c>
      <c r="AV1155" s="12" t="s">
        <v>138</v>
      </c>
      <c r="AW1155" s="12" t="s">
        <v>143</v>
      </c>
      <c r="AX1155" s="12" t="s">
        <v>21</v>
      </c>
      <c r="AY1155" s="231" t="s">
        <v>132</v>
      </c>
    </row>
    <row r="1156" s="1" customFormat="1" ht="16.5" customHeight="1">
      <c r="B1156" s="36"/>
      <c r="C1156" s="197" t="s">
        <v>1605</v>
      </c>
      <c r="D1156" s="197" t="s">
        <v>134</v>
      </c>
      <c r="E1156" s="198" t="s">
        <v>1606</v>
      </c>
      <c r="F1156" s="199" t="s">
        <v>1607</v>
      </c>
      <c r="G1156" s="200" t="s">
        <v>252</v>
      </c>
      <c r="H1156" s="201">
        <v>15</v>
      </c>
      <c r="I1156" s="202"/>
      <c r="J1156" s="201">
        <f>ROUND(I1156*H1156,3)</f>
        <v>0</v>
      </c>
      <c r="K1156" s="199" t="s">
        <v>1</v>
      </c>
      <c r="L1156" s="41"/>
      <c r="M1156" s="203" t="s">
        <v>1</v>
      </c>
      <c r="N1156" s="204" t="s">
        <v>48</v>
      </c>
      <c r="O1156" s="77"/>
      <c r="P1156" s="205">
        <f>O1156*H1156</f>
        <v>0</v>
      </c>
      <c r="Q1156" s="205">
        <v>3.0000000000000001E-05</v>
      </c>
      <c r="R1156" s="205">
        <f>Q1156*H1156</f>
        <v>0.00044999999999999999</v>
      </c>
      <c r="S1156" s="205">
        <v>0</v>
      </c>
      <c r="T1156" s="206">
        <f>S1156*H1156</f>
        <v>0</v>
      </c>
      <c r="AR1156" s="15" t="s">
        <v>217</v>
      </c>
      <c r="AT1156" s="15" t="s">
        <v>134</v>
      </c>
      <c r="AU1156" s="15" t="s">
        <v>80</v>
      </c>
      <c r="AY1156" s="15" t="s">
        <v>132</v>
      </c>
      <c r="BE1156" s="207">
        <f>IF(N1156="základní",J1156,0)</f>
        <v>0</v>
      </c>
      <c r="BF1156" s="207">
        <f>IF(N1156="snížená",J1156,0)</f>
        <v>0</v>
      </c>
      <c r="BG1156" s="207">
        <f>IF(N1156="zákl. přenesená",J1156,0)</f>
        <v>0</v>
      </c>
      <c r="BH1156" s="207">
        <f>IF(N1156="sníž. přenesená",J1156,0)</f>
        <v>0</v>
      </c>
      <c r="BI1156" s="207">
        <f>IF(N1156="nulová",J1156,0)</f>
        <v>0</v>
      </c>
      <c r="BJ1156" s="15" t="s">
        <v>139</v>
      </c>
      <c r="BK1156" s="208">
        <f>ROUND(I1156*H1156,3)</f>
        <v>0</v>
      </c>
      <c r="BL1156" s="15" t="s">
        <v>217</v>
      </c>
      <c r="BM1156" s="15" t="s">
        <v>1608</v>
      </c>
    </row>
    <row r="1157" s="11" customFormat="1">
      <c r="B1157" s="209"/>
      <c r="C1157" s="210"/>
      <c r="D1157" s="211" t="s">
        <v>141</v>
      </c>
      <c r="E1157" s="212" t="s">
        <v>1</v>
      </c>
      <c r="F1157" s="213" t="s">
        <v>1596</v>
      </c>
      <c r="G1157" s="210"/>
      <c r="H1157" s="214">
        <v>15</v>
      </c>
      <c r="I1157" s="215"/>
      <c r="J1157" s="210"/>
      <c r="K1157" s="210"/>
      <c r="L1157" s="216"/>
      <c r="M1157" s="217"/>
      <c r="N1157" s="218"/>
      <c r="O1157" s="218"/>
      <c r="P1157" s="218"/>
      <c r="Q1157" s="218"/>
      <c r="R1157" s="218"/>
      <c r="S1157" s="218"/>
      <c r="T1157" s="219"/>
      <c r="AT1157" s="220" t="s">
        <v>141</v>
      </c>
      <c r="AU1157" s="220" t="s">
        <v>80</v>
      </c>
      <c r="AV1157" s="11" t="s">
        <v>80</v>
      </c>
      <c r="AW1157" s="11" t="s">
        <v>143</v>
      </c>
      <c r="AX1157" s="11" t="s">
        <v>74</v>
      </c>
      <c r="AY1157" s="220" t="s">
        <v>132</v>
      </c>
    </row>
    <row r="1158" s="12" customFormat="1">
      <c r="B1158" s="221"/>
      <c r="C1158" s="222"/>
      <c r="D1158" s="211" t="s">
        <v>141</v>
      </c>
      <c r="E1158" s="223" t="s">
        <v>1</v>
      </c>
      <c r="F1158" s="224" t="s">
        <v>146</v>
      </c>
      <c r="G1158" s="222"/>
      <c r="H1158" s="225">
        <v>15</v>
      </c>
      <c r="I1158" s="226"/>
      <c r="J1158" s="222"/>
      <c r="K1158" s="222"/>
      <c r="L1158" s="227"/>
      <c r="M1158" s="228"/>
      <c r="N1158" s="229"/>
      <c r="O1158" s="229"/>
      <c r="P1158" s="229"/>
      <c r="Q1158" s="229"/>
      <c r="R1158" s="229"/>
      <c r="S1158" s="229"/>
      <c r="T1158" s="230"/>
      <c r="AT1158" s="231" t="s">
        <v>141</v>
      </c>
      <c r="AU1158" s="231" t="s">
        <v>80</v>
      </c>
      <c r="AV1158" s="12" t="s">
        <v>138</v>
      </c>
      <c r="AW1158" s="12" t="s">
        <v>143</v>
      </c>
      <c r="AX1158" s="12" t="s">
        <v>21</v>
      </c>
      <c r="AY1158" s="231" t="s">
        <v>132</v>
      </c>
    </row>
    <row r="1159" s="1" customFormat="1" ht="16.5" customHeight="1">
      <c r="B1159" s="36"/>
      <c r="C1159" s="197" t="s">
        <v>1609</v>
      </c>
      <c r="D1159" s="197" t="s">
        <v>134</v>
      </c>
      <c r="E1159" s="198" t="s">
        <v>1610</v>
      </c>
      <c r="F1159" s="199" t="s">
        <v>1611</v>
      </c>
      <c r="G1159" s="200" t="s">
        <v>252</v>
      </c>
      <c r="H1159" s="201">
        <v>274.80000000000001</v>
      </c>
      <c r="I1159" s="202"/>
      <c r="J1159" s="201">
        <f>ROUND(I1159*H1159,3)</f>
        <v>0</v>
      </c>
      <c r="K1159" s="199" t="s">
        <v>1</v>
      </c>
      <c r="L1159" s="41"/>
      <c r="M1159" s="203" t="s">
        <v>1</v>
      </c>
      <c r="N1159" s="204" t="s">
        <v>48</v>
      </c>
      <c r="O1159" s="77"/>
      <c r="P1159" s="205">
        <f>O1159*H1159</f>
        <v>0</v>
      </c>
      <c r="Q1159" s="205">
        <v>0.00034000000000000002</v>
      </c>
      <c r="R1159" s="205">
        <f>Q1159*H1159</f>
        <v>0.093432000000000015</v>
      </c>
      <c r="S1159" s="205">
        <v>0</v>
      </c>
      <c r="T1159" s="206">
        <f>S1159*H1159</f>
        <v>0</v>
      </c>
      <c r="AR1159" s="15" t="s">
        <v>217</v>
      </c>
      <c r="AT1159" s="15" t="s">
        <v>134</v>
      </c>
      <c r="AU1159" s="15" t="s">
        <v>80</v>
      </c>
      <c r="AY1159" s="15" t="s">
        <v>132</v>
      </c>
      <c r="BE1159" s="207">
        <f>IF(N1159="základní",J1159,0)</f>
        <v>0</v>
      </c>
      <c r="BF1159" s="207">
        <f>IF(N1159="snížená",J1159,0)</f>
        <v>0</v>
      </c>
      <c r="BG1159" s="207">
        <f>IF(N1159="zákl. přenesená",J1159,0)</f>
        <v>0</v>
      </c>
      <c r="BH1159" s="207">
        <f>IF(N1159="sníž. přenesená",J1159,0)</f>
        <v>0</v>
      </c>
      <c r="BI1159" s="207">
        <f>IF(N1159="nulová",J1159,0)</f>
        <v>0</v>
      </c>
      <c r="BJ1159" s="15" t="s">
        <v>139</v>
      </c>
      <c r="BK1159" s="208">
        <f>ROUND(I1159*H1159,3)</f>
        <v>0</v>
      </c>
      <c r="BL1159" s="15" t="s">
        <v>217</v>
      </c>
      <c r="BM1159" s="15" t="s">
        <v>1612</v>
      </c>
    </row>
    <row r="1160" s="11" customFormat="1">
      <c r="B1160" s="209"/>
      <c r="C1160" s="210"/>
      <c r="D1160" s="211" t="s">
        <v>141</v>
      </c>
      <c r="E1160" s="212" t="s">
        <v>1</v>
      </c>
      <c r="F1160" s="213" t="s">
        <v>1613</v>
      </c>
      <c r="G1160" s="210"/>
      <c r="H1160" s="214">
        <v>274.80000000000001</v>
      </c>
      <c r="I1160" s="215"/>
      <c r="J1160" s="210"/>
      <c r="K1160" s="210"/>
      <c r="L1160" s="216"/>
      <c r="M1160" s="217"/>
      <c r="N1160" s="218"/>
      <c r="O1160" s="218"/>
      <c r="P1160" s="218"/>
      <c r="Q1160" s="218"/>
      <c r="R1160" s="218"/>
      <c r="S1160" s="218"/>
      <c r="T1160" s="219"/>
      <c r="AT1160" s="220" t="s">
        <v>141</v>
      </c>
      <c r="AU1160" s="220" t="s">
        <v>80</v>
      </c>
      <c r="AV1160" s="11" t="s">
        <v>80</v>
      </c>
      <c r="AW1160" s="11" t="s">
        <v>143</v>
      </c>
      <c r="AX1160" s="11" t="s">
        <v>74</v>
      </c>
      <c r="AY1160" s="220" t="s">
        <v>132</v>
      </c>
    </row>
    <row r="1161" s="12" customFormat="1">
      <c r="B1161" s="221"/>
      <c r="C1161" s="222"/>
      <c r="D1161" s="211" t="s">
        <v>141</v>
      </c>
      <c r="E1161" s="223" t="s">
        <v>1</v>
      </c>
      <c r="F1161" s="224" t="s">
        <v>146</v>
      </c>
      <c r="G1161" s="222"/>
      <c r="H1161" s="225">
        <v>274.80000000000001</v>
      </c>
      <c r="I1161" s="226"/>
      <c r="J1161" s="222"/>
      <c r="K1161" s="222"/>
      <c r="L1161" s="227"/>
      <c r="M1161" s="228"/>
      <c r="N1161" s="229"/>
      <c r="O1161" s="229"/>
      <c r="P1161" s="229"/>
      <c r="Q1161" s="229"/>
      <c r="R1161" s="229"/>
      <c r="S1161" s="229"/>
      <c r="T1161" s="230"/>
      <c r="AT1161" s="231" t="s">
        <v>141</v>
      </c>
      <c r="AU1161" s="231" t="s">
        <v>80</v>
      </c>
      <c r="AV1161" s="12" t="s">
        <v>138</v>
      </c>
      <c r="AW1161" s="12" t="s">
        <v>143</v>
      </c>
      <c r="AX1161" s="12" t="s">
        <v>21</v>
      </c>
      <c r="AY1161" s="231" t="s">
        <v>132</v>
      </c>
    </row>
    <row r="1162" s="1" customFormat="1" ht="16.5" customHeight="1">
      <c r="B1162" s="36"/>
      <c r="C1162" s="242" t="s">
        <v>1614</v>
      </c>
      <c r="D1162" s="242" t="s">
        <v>199</v>
      </c>
      <c r="E1162" s="243" t="s">
        <v>1615</v>
      </c>
      <c r="F1162" s="244" t="s">
        <v>1616</v>
      </c>
      <c r="G1162" s="245" t="s">
        <v>252</v>
      </c>
      <c r="H1162" s="246">
        <v>288.54000000000002</v>
      </c>
      <c r="I1162" s="247"/>
      <c r="J1162" s="246">
        <f>ROUND(I1162*H1162,3)</f>
        <v>0</v>
      </c>
      <c r="K1162" s="244" t="s">
        <v>1</v>
      </c>
      <c r="L1162" s="248"/>
      <c r="M1162" s="249" t="s">
        <v>1</v>
      </c>
      <c r="N1162" s="250" t="s">
        <v>48</v>
      </c>
      <c r="O1162" s="77"/>
      <c r="P1162" s="205">
        <f>O1162*H1162</f>
        <v>0</v>
      </c>
      <c r="Q1162" s="205">
        <v>0.00051999999999999995</v>
      </c>
      <c r="R1162" s="205">
        <f>Q1162*H1162</f>
        <v>0.1500408</v>
      </c>
      <c r="S1162" s="205">
        <v>0</v>
      </c>
      <c r="T1162" s="206">
        <f>S1162*H1162</f>
        <v>0</v>
      </c>
      <c r="AR1162" s="15" t="s">
        <v>325</v>
      </c>
      <c r="AT1162" s="15" t="s">
        <v>199</v>
      </c>
      <c r="AU1162" s="15" t="s">
        <v>80</v>
      </c>
      <c r="AY1162" s="15" t="s">
        <v>132</v>
      </c>
      <c r="BE1162" s="207">
        <f>IF(N1162="základní",J1162,0)</f>
        <v>0</v>
      </c>
      <c r="BF1162" s="207">
        <f>IF(N1162="snížená",J1162,0)</f>
        <v>0</v>
      </c>
      <c r="BG1162" s="207">
        <f>IF(N1162="zákl. přenesená",J1162,0)</f>
        <v>0</v>
      </c>
      <c r="BH1162" s="207">
        <f>IF(N1162="sníž. přenesená",J1162,0)</f>
        <v>0</v>
      </c>
      <c r="BI1162" s="207">
        <f>IF(N1162="nulová",J1162,0)</f>
        <v>0</v>
      </c>
      <c r="BJ1162" s="15" t="s">
        <v>139</v>
      </c>
      <c r="BK1162" s="208">
        <f>ROUND(I1162*H1162,3)</f>
        <v>0</v>
      </c>
      <c r="BL1162" s="15" t="s">
        <v>217</v>
      </c>
      <c r="BM1162" s="15" t="s">
        <v>1617</v>
      </c>
    </row>
    <row r="1163" s="1" customFormat="1" ht="16.5" customHeight="1">
      <c r="B1163" s="36"/>
      <c r="C1163" s="197" t="s">
        <v>1618</v>
      </c>
      <c r="D1163" s="197" t="s">
        <v>134</v>
      </c>
      <c r="E1163" s="198" t="s">
        <v>1619</v>
      </c>
      <c r="F1163" s="199" t="s">
        <v>1620</v>
      </c>
      <c r="G1163" s="200" t="s">
        <v>189</v>
      </c>
      <c r="H1163" s="201">
        <v>0.70799999999999996</v>
      </c>
      <c r="I1163" s="202"/>
      <c r="J1163" s="201">
        <f>ROUND(I1163*H1163,3)</f>
        <v>0</v>
      </c>
      <c r="K1163" s="199" t="s">
        <v>1</v>
      </c>
      <c r="L1163" s="41"/>
      <c r="M1163" s="203" t="s">
        <v>1</v>
      </c>
      <c r="N1163" s="204" t="s">
        <v>48</v>
      </c>
      <c r="O1163" s="77"/>
      <c r="P1163" s="205">
        <f>O1163*H1163</f>
        <v>0</v>
      </c>
      <c r="Q1163" s="205">
        <v>0</v>
      </c>
      <c r="R1163" s="205">
        <f>Q1163*H1163</f>
        <v>0</v>
      </c>
      <c r="S1163" s="205">
        <v>0</v>
      </c>
      <c r="T1163" s="206">
        <f>S1163*H1163</f>
        <v>0</v>
      </c>
      <c r="AR1163" s="15" t="s">
        <v>217</v>
      </c>
      <c r="AT1163" s="15" t="s">
        <v>134</v>
      </c>
      <c r="AU1163" s="15" t="s">
        <v>80</v>
      </c>
      <c r="AY1163" s="15" t="s">
        <v>132</v>
      </c>
      <c r="BE1163" s="207">
        <f>IF(N1163="základní",J1163,0)</f>
        <v>0</v>
      </c>
      <c r="BF1163" s="207">
        <f>IF(N1163="snížená",J1163,0)</f>
        <v>0</v>
      </c>
      <c r="BG1163" s="207">
        <f>IF(N1163="zákl. přenesená",J1163,0)</f>
        <v>0</v>
      </c>
      <c r="BH1163" s="207">
        <f>IF(N1163="sníž. přenesená",J1163,0)</f>
        <v>0</v>
      </c>
      <c r="BI1163" s="207">
        <f>IF(N1163="nulová",J1163,0)</f>
        <v>0</v>
      </c>
      <c r="BJ1163" s="15" t="s">
        <v>139</v>
      </c>
      <c r="BK1163" s="208">
        <f>ROUND(I1163*H1163,3)</f>
        <v>0</v>
      </c>
      <c r="BL1163" s="15" t="s">
        <v>217</v>
      </c>
      <c r="BM1163" s="15" t="s">
        <v>1621</v>
      </c>
    </row>
    <row r="1164" s="10" customFormat="1" ht="22.8" customHeight="1">
      <c r="B1164" s="181"/>
      <c r="C1164" s="182"/>
      <c r="D1164" s="183" t="s">
        <v>73</v>
      </c>
      <c r="E1164" s="195" t="s">
        <v>1622</v>
      </c>
      <c r="F1164" s="195" t="s">
        <v>1623</v>
      </c>
      <c r="G1164" s="182"/>
      <c r="H1164" s="182"/>
      <c r="I1164" s="185"/>
      <c r="J1164" s="196">
        <f>BK1164</f>
        <v>0</v>
      </c>
      <c r="K1164" s="182"/>
      <c r="L1164" s="187"/>
      <c r="M1164" s="188"/>
      <c r="N1164" s="189"/>
      <c r="O1164" s="189"/>
      <c r="P1164" s="190">
        <f>SUM(P1165:P1180)</f>
        <v>0</v>
      </c>
      <c r="Q1164" s="189"/>
      <c r="R1164" s="190">
        <f>SUM(R1165:R1180)</f>
        <v>1.4402268</v>
      </c>
      <c r="S1164" s="189"/>
      <c r="T1164" s="191">
        <f>SUM(T1165:T1180)</f>
        <v>0</v>
      </c>
      <c r="AR1164" s="192" t="s">
        <v>80</v>
      </c>
      <c r="AT1164" s="193" t="s">
        <v>73</v>
      </c>
      <c r="AU1164" s="193" t="s">
        <v>21</v>
      </c>
      <c r="AY1164" s="192" t="s">
        <v>132</v>
      </c>
      <c r="BK1164" s="194">
        <f>SUM(BK1165:BK1180)</f>
        <v>0</v>
      </c>
    </row>
    <row r="1165" s="1" customFormat="1" ht="16.5" customHeight="1">
      <c r="B1165" s="36"/>
      <c r="C1165" s="197" t="s">
        <v>1624</v>
      </c>
      <c r="D1165" s="197" t="s">
        <v>134</v>
      </c>
      <c r="E1165" s="198" t="s">
        <v>1625</v>
      </c>
      <c r="F1165" s="199" t="s">
        <v>1626</v>
      </c>
      <c r="G1165" s="200" t="s">
        <v>137</v>
      </c>
      <c r="H1165" s="201">
        <v>82.439999999999998</v>
      </c>
      <c r="I1165" s="202"/>
      <c r="J1165" s="201">
        <f>ROUND(I1165*H1165,3)</f>
        <v>0</v>
      </c>
      <c r="K1165" s="199" t="s">
        <v>1</v>
      </c>
      <c r="L1165" s="41"/>
      <c r="M1165" s="203" t="s">
        <v>1</v>
      </c>
      <c r="N1165" s="204" t="s">
        <v>48</v>
      </c>
      <c r="O1165" s="77"/>
      <c r="P1165" s="205">
        <f>O1165*H1165</f>
        <v>0</v>
      </c>
      <c r="Q1165" s="205">
        <v>0.014970000000000001</v>
      </c>
      <c r="R1165" s="205">
        <f>Q1165*H1165</f>
        <v>1.2341268000000001</v>
      </c>
      <c r="S1165" s="205">
        <v>0</v>
      </c>
      <c r="T1165" s="206">
        <f>S1165*H1165</f>
        <v>0</v>
      </c>
      <c r="AR1165" s="15" t="s">
        <v>217</v>
      </c>
      <c r="AT1165" s="15" t="s">
        <v>134</v>
      </c>
      <c r="AU1165" s="15" t="s">
        <v>80</v>
      </c>
      <c r="AY1165" s="15" t="s">
        <v>132</v>
      </c>
      <c r="BE1165" s="207">
        <f>IF(N1165="základní",J1165,0)</f>
        <v>0</v>
      </c>
      <c r="BF1165" s="207">
        <f>IF(N1165="snížená",J1165,0)</f>
        <v>0</v>
      </c>
      <c r="BG1165" s="207">
        <f>IF(N1165="zákl. přenesená",J1165,0)</f>
        <v>0</v>
      </c>
      <c r="BH1165" s="207">
        <f>IF(N1165="sníž. přenesená",J1165,0)</f>
        <v>0</v>
      </c>
      <c r="BI1165" s="207">
        <f>IF(N1165="nulová",J1165,0)</f>
        <v>0</v>
      </c>
      <c r="BJ1165" s="15" t="s">
        <v>139</v>
      </c>
      <c r="BK1165" s="208">
        <f>ROUND(I1165*H1165,3)</f>
        <v>0</v>
      </c>
      <c r="BL1165" s="15" t="s">
        <v>217</v>
      </c>
      <c r="BM1165" s="15" t="s">
        <v>1627</v>
      </c>
    </row>
    <row r="1166" s="11" customFormat="1">
      <c r="B1166" s="209"/>
      <c r="C1166" s="210"/>
      <c r="D1166" s="211" t="s">
        <v>141</v>
      </c>
      <c r="E1166" s="212" t="s">
        <v>1</v>
      </c>
      <c r="F1166" s="213" t="s">
        <v>1628</v>
      </c>
      <c r="G1166" s="210"/>
      <c r="H1166" s="214">
        <v>82.439999999999998</v>
      </c>
      <c r="I1166" s="215"/>
      <c r="J1166" s="210"/>
      <c r="K1166" s="210"/>
      <c r="L1166" s="216"/>
      <c r="M1166" s="217"/>
      <c r="N1166" s="218"/>
      <c r="O1166" s="218"/>
      <c r="P1166" s="218"/>
      <c r="Q1166" s="218"/>
      <c r="R1166" s="218"/>
      <c r="S1166" s="218"/>
      <c r="T1166" s="219"/>
      <c r="AT1166" s="220" t="s">
        <v>141</v>
      </c>
      <c r="AU1166" s="220" t="s">
        <v>80</v>
      </c>
      <c r="AV1166" s="11" t="s">
        <v>80</v>
      </c>
      <c r="AW1166" s="11" t="s">
        <v>143</v>
      </c>
      <c r="AX1166" s="11" t="s">
        <v>74</v>
      </c>
      <c r="AY1166" s="220" t="s">
        <v>132</v>
      </c>
    </row>
    <row r="1167" s="12" customFormat="1">
      <c r="B1167" s="221"/>
      <c r="C1167" s="222"/>
      <c r="D1167" s="211" t="s">
        <v>141</v>
      </c>
      <c r="E1167" s="223" t="s">
        <v>1</v>
      </c>
      <c r="F1167" s="224" t="s">
        <v>146</v>
      </c>
      <c r="G1167" s="222"/>
      <c r="H1167" s="225">
        <v>82.439999999999998</v>
      </c>
      <c r="I1167" s="226"/>
      <c r="J1167" s="222"/>
      <c r="K1167" s="222"/>
      <c r="L1167" s="227"/>
      <c r="M1167" s="228"/>
      <c r="N1167" s="229"/>
      <c r="O1167" s="229"/>
      <c r="P1167" s="229"/>
      <c r="Q1167" s="229"/>
      <c r="R1167" s="229"/>
      <c r="S1167" s="229"/>
      <c r="T1167" s="230"/>
      <c r="AT1167" s="231" t="s">
        <v>141</v>
      </c>
      <c r="AU1167" s="231" t="s">
        <v>80</v>
      </c>
      <c r="AV1167" s="12" t="s">
        <v>138</v>
      </c>
      <c r="AW1167" s="12" t="s">
        <v>143</v>
      </c>
      <c r="AX1167" s="12" t="s">
        <v>21</v>
      </c>
      <c r="AY1167" s="231" t="s">
        <v>132</v>
      </c>
    </row>
    <row r="1168" s="1" customFormat="1" ht="16.5" customHeight="1">
      <c r="B1168" s="36"/>
      <c r="C1168" s="197" t="s">
        <v>1629</v>
      </c>
      <c r="D1168" s="197" t="s">
        <v>134</v>
      </c>
      <c r="E1168" s="198" t="s">
        <v>1630</v>
      </c>
      <c r="F1168" s="199" t="s">
        <v>1631</v>
      </c>
      <c r="G1168" s="200" t="s">
        <v>137</v>
      </c>
      <c r="H1168" s="201">
        <v>82.439999999999998</v>
      </c>
      <c r="I1168" s="202"/>
      <c r="J1168" s="201">
        <f>ROUND(I1168*H1168,3)</f>
        <v>0</v>
      </c>
      <c r="K1168" s="199" t="s">
        <v>1</v>
      </c>
      <c r="L1168" s="41"/>
      <c r="M1168" s="203" t="s">
        <v>1</v>
      </c>
      <c r="N1168" s="204" t="s">
        <v>48</v>
      </c>
      <c r="O1168" s="77"/>
      <c r="P1168" s="205">
        <f>O1168*H1168</f>
        <v>0</v>
      </c>
      <c r="Q1168" s="205">
        <v>0.00060999999999999997</v>
      </c>
      <c r="R1168" s="205">
        <f>Q1168*H1168</f>
        <v>0.050288399999999997</v>
      </c>
      <c r="S1168" s="205">
        <v>0</v>
      </c>
      <c r="T1168" s="206">
        <f>S1168*H1168</f>
        <v>0</v>
      </c>
      <c r="AR1168" s="15" t="s">
        <v>217</v>
      </c>
      <c r="AT1168" s="15" t="s">
        <v>134</v>
      </c>
      <c r="AU1168" s="15" t="s">
        <v>80</v>
      </c>
      <c r="AY1168" s="15" t="s">
        <v>132</v>
      </c>
      <c r="BE1168" s="207">
        <f>IF(N1168="základní",J1168,0)</f>
        <v>0</v>
      </c>
      <c r="BF1168" s="207">
        <f>IF(N1168="snížená",J1168,0)</f>
        <v>0</v>
      </c>
      <c r="BG1168" s="207">
        <f>IF(N1168="zákl. přenesená",J1168,0)</f>
        <v>0</v>
      </c>
      <c r="BH1168" s="207">
        <f>IF(N1168="sníž. přenesená",J1168,0)</f>
        <v>0</v>
      </c>
      <c r="BI1168" s="207">
        <f>IF(N1168="nulová",J1168,0)</f>
        <v>0</v>
      </c>
      <c r="BJ1168" s="15" t="s">
        <v>139</v>
      </c>
      <c r="BK1168" s="208">
        <f>ROUND(I1168*H1168,3)</f>
        <v>0</v>
      </c>
      <c r="BL1168" s="15" t="s">
        <v>217</v>
      </c>
      <c r="BM1168" s="15" t="s">
        <v>1632</v>
      </c>
    </row>
    <row r="1169" s="11" customFormat="1">
      <c r="B1169" s="209"/>
      <c r="C1169" s="210"/>
      <c r="D1169" s="211" t="s">
        <v>141</v>
      </c>
      <c r="E1169" s="212" t="s">
        <v>1</v>
      </c>
      <c r="F1169" s="213" t="s">
        <v>1628</v>
      </c>
      <c r="G1169" s="210"/>
      <c r="H1169" s="214">
        <v>82.439999999999998</v>
      </c>
      <c r="I1169" s="215"/>
      <c r="J1169" s="210"/>
      <c r="K1169" s="210"/>
      <c r="L1169" s="216"/>
      <c r="M1169" s="217"/>
      <c r="N1169" s="218"/>
      <c r="O1169" s="218"/>
      <c r="P1169" s="218"/>
      <c r="Q1169" s="218"/>
      <c r="R1169" s="218"/>
      <c r="S1169" s="218"/>
      <c r="T1169" s="219"/>
      <c r="AT1169" s="220" t="s">
        <v>141</v>
      </c>
      <c r="AU1169" s="220" t="s">
        <v>80</v>
      </c>
      <c r="AV1169" s="11" t="s">
        <v>80</v>
      </c>
      <c r="AW1169" s="11" t="s">
        <v>143</v>
      </c>
      <c r="AX1169" s="11" t="s">
        <v>74</v>
      </c>
      <c r="AY1169" s="220" t="s">
        <v>132</v>
      </c>
    </row>
    <row r="1170" s="12" customFormat="1">
      <c r="B1170" s="221"/>
      <c r="C1170" s="222"/>
      <c r="D1170" s="211" t="s">
        <v>141</v>
      </c>
      <c r="E1170" s="223" t="s">
        <v>1</v>
      </c>
      <c r="F1170" s="224" t="s">
        <v>146</v>
      </c>
      <c r="G1170" s="222"/>
      <c r="H1170" s="225">
        <v>82.439999999999998</v>
      </c>
      <c r="I1170" s="226"/>
      <c r="J1170" s="222"/>
      <c r="K1170" s="222"/>
      <c r="L1170" s="227"/>
      <c r="M1170" s="228"/>
      <c r="N1170" s="229"/>
      <c r="O1170" s="229"/>
      <c r="P1170" s="229"/>
      <c r="Q1170" s="229"/>
      <c r="R1170" s="229"/>
      <c r="S1170" s="229"/>
      <c r="T1170" s="230"/>
      <c r="AT1170" s="231" t="s">
        <v>141</v>
      </c>
      <c r="AU1170" s="231" t="s">
        <v>80</v>
      </c>
      <c r="AV1170" s="12" t="s">
        <v>138</v>
      </c>
      <c r="AW1170" s="12" t="s">
        <v>143</v>
      </c>
      <c r="AX1170" s="12" t="s">
        <v>21</v>
      </c>
      <c r="AY1170" s="231" t="s">
        <v>132</v>
      </c>
    </row>
    <row r="1171" s="1" customFormat="1" ht="16.5" customHeight="1">
      <c r="B1171" s="36"/>
      <c r="C1171" s="197" t="s">
        <v>1633</v>
      </c>
      <c r="D1171" s="197" t="s">
        <v>134</v>
      </c>
      <c r="E1171" s="198" t="s">
        <v>1634</v>
      </c>
      <c r="F1171" s="199" t="s">
        <v>1635</v>
      </c>
      <c r="G1171" s="200" t="s">
        <v>252</v>
      </c>
      <c r="H1171" s="201">
        <v>274.80000000000001</v>
      </c>
      <c r="I1171" s="202"/>
      <c r="J1171" s="201">
        <f>ROUND(I1171*H1171,3)</f>
        <v>0</v>
      </c>
      <c r="K1171" s="199" t="s">
        <v>1</v>
      </c>
      <c r="L1171" s="41"/>
      <c r="M1171" s="203" t="s">
        <v>1</v>
      </c>
      <c r="N1171" s="204" t="s">
        <v>48</v>
      </c>
      <c r="O1171" s="77"/>
      <c r="P1171" s="205">
        <f>O1171*H1171</f>
        <v>0</v>
      </c>
      <c r="Q1171" s="205">
        <v>0</v>
      </c>
      <c r="R1171" s="205">
        <f>Q1171*H1171</f>
        <v>0</v>
      </c>
      <c r="S1171" s="205">
        <v>0</v>
      </c>
      <c r="T1171" s="206">
        <f>S1171*H1171</f>
        <v>0</v>
      </c>
      <c r="AR1171" s="15" t="s">
        <v>217</v>
      </c>
      <c r="AT1171" s="15" t="s">
        <v>134</v>
      </c>
      <c r="AU1171" s="15" t="s">
        <v>80</v>
      </c>
      <c r="AY1171" s="15" t="s">
        <v>132</v>
      </c>
      <c r="BE1171" s="207">
        <f>IF(N1171="základní",J1171,0)</f>
        <v>0</v>
      </c>
      <c r="BF1171" s="207">
        <f>IF(N1171="snížená",J1171,0)</f>
        <v>0</v>
      </c>
      <c r="BG1171" s="207">
        <f>IF(N1171="zákl. přenesená",J1171,0)</f>
        <v>0</v>
      </c>
      <c r="BH1171" s="207">
        <f>IF(N1171="sníž. přenesená",J1171,0)</f>
        <v>0</v>
      </c>
      <c r="BI1171" s="207">
        <f>IF(N1171="nulová",J1171,0)</f>
        <v>0</v>
      </c>
      <c r="BJ1171" s="15" t="s">
        <v>139</v>
      </c>
      <c r="BK1171" s="208">
        <f>ROUND(I1171*H1171,3)</f>
        <v>0</v>
      </c>
      <c r="BL1171" s="15" t="s">
        <v>217</v>
      </c>
      <c r="BM1171" s="15" t="s">
        <v>1636</v>
      </c>
    </row>
    <row r="1172" s="11" customFormat="1">
      <c r="B1172" s="209"/>
      <c r="C1172" s="210"/>
      <c r="D1172" s="211" t="s">
        <v>141</v>
      </c>
      <c r="E1172" s="212" t="s">
        <v>1</v>
      </c>
      <c r="F1172" s="213" t="s">
        <v>1613</v>
      </c>
      <c r="G1172" s="210"/>
      <c r="H1172" s="214">
        <v>274.80000000000001</v>
      </c>
      <c r="I1172" s="215"/>
      <c r="J1172" s="210"/>
      <c r="K1172" s="210"/>
      <c r="L1172" s="216"/>
      <c r="M1172" s="217"/>
      <c r="N1172" s="218"/>
      <c r="O1172" s="218"/>
      <c r="P1172" s="218"/>
      <c r="Q1172" s="218"/>
      <c r="R1172" s="218"/>
      <c r="S1172" s="218"/>
      <c r="T1172" s="219"/>
      <c r="AT1172" s="220" t="s">
        <v>141</v>
      </c>
      <c r="AU1172" s="220" t="s">
        <v>80</v>
      </c>
      <c r="AV1172" s="11" t="s">
        <v>80</v>
      </c>
      <c r="AW1172" s="11" t="s">
        <v>143</v>
      </c>
      <c r="AX1172" s="11" t="s">
        <v>74</v>
      </c>
      <c r="AY1172" s="220" t="s">
        <v>132</v>
      </c>
    </row>
    <row r="1173" s="12" customFormat="1">
      <c r="B1173" s="221"/>
      <c r="C1173" s="222"/>
      <c r="D1173" s="211" t="s">
        <v>141</v>
      </c>
      <c r="E1173" s="223" t="s">
        <v>1</v>
      </c>
      <c r="F1173" s="224" t="s">
        <v>146</v>
      </c>
      <c r="G1173" s="222"/>
      <c r="H1173" s="225">
        <v>274.80000000000001</v>
      </c>
      <c r="I1173" s="226"/>
      <c r="J1173" s="222"/>
      <c r="K1173" s="222"/>
      <c r="L1173" s="227"/>
      <c r="M1173" s="228"/>
      <c r="N1173" s="229"/>
      <c r="O1173" s="229"/>
      <c r="P1173" s="229"/>
      <c r="Q1173" s="229"/>
      <c r="R1173" s="229"/>
      <c r="S1173" s="229"/>
      <c r="T1173" s="230"/>
      <c r="AT1173" s="231" t="s">
        <v>141</v>
      </c>
      <c r="AU1173" s="231" t="s">
        <v>80</v>
      </c>
      <c r="AV1173" s="12" t="s">
        <v>138</v>
      </c>
      <c r="AW1173" s="12" t="s">
        <v>143</v>
      </c>
      <c r="AX1173" s="12" t="s">
        <v>21</v>
      </c>
      <c r="AY1173" s="231" t="s">
        <v>132</v>
      </c>
    </row>
    <row r="1174" s="1" customFormat="1" ht="16.5" customHeight="1">
      <c r="B1174" s="36"/>
      <c r="C1174" s="197" t="s">
        <v>1637</v>
      </c>
      <c r="D1174" s="197" t="s">
        <v>134</v>
      </c>
      <c r="E1174" s="198" t="s">
        <v>1638</v>
      </c>
      <c r="F1174" s="199" t="s">
        <v>1639</v>
      </c>
      <c r="G1174" s="200" t="s">
        <v>137</v>
      </c>
      <c r="H1174" s="201">
        <v>82.439999999999998</v>
      </c>
      <c r="I1174" s="202"/>
      <c r="J1174" s="201">
        <f>ROUND(I1174*H1174,3)</f>
        <v>0</v>
      </c>
      <c r="K1174" s="199" t="s">
        <v>1</v>
      </c>
      <c r="L1174" s="41"/>
      <c r="M1174" s="203" t="s">
        <v>1</v>
      </c>
      <c r="N1174" s="204" t="s">
        <v>48</v>
      </c>
      <c r="O1174" s="77"/>
      <c r="P1174" s="205">
        <f>O1174*H1174</f>
        <v>0</v>
      </c>
      <c r="Q1174" s="205">
        <v>0</v>
      </c>
      <c r="R1174" s="205">
        <f>Q1174*H1174</f>
        <v>0</v>
      </c>
      <c r="S1174" s="205">
        <v>0</v>
      </c>
      <c r="T1174" s="206">
        <f>S1174*H1174</f>
        <v>0</v>
      </c>
      <c r="AR1174" s="15" t="s">
        <v>217</v>
      </c>
      <c r="AT1174" s="15" t="s">
        <v>134</v>
      </c>
      <c r="AU1174" s="15" t="s">
        <v>80</v>
      </c>
      <c r="AY1174" s="15" t="s">
        <v>132</v>
      </c>
      <c r="BE1174" s="207">
        <f>IF(N1174="základní",J1174,0)</f>
        <v>0</v>
      </c>
      <c r="BF1174" s="207">
        <f>IF(N1174="snížená",J1174,0)</f>
        <v>0</v>
      </c>
      <c r="BG1174" s="207">
        <f>IF(N1174="zákl. přenesená",J1174,0)</f>
        <v>0</v>
      </c>
      <c r="BH1174" s="207">
        <f>IF(N1174="sníž. přenesená",J1174,0)</f>
        <v>0</v>
      </c>
      <c r="BI1174" s="207">
        <f>IF(N1174="nulová",J1174,0)</f>
        <v>0</v>
      </c>
      <c r="BJ1174" s="15" t="s">
        <v>139</v>
      </c>
      <c r="BK1174" s="208">
        <f>ROUND(I1174*H1174,3)</f>
        <v>0</v>
      </c>
      <c r="BL1174" s="15" t="s">
        <v>217</v>
      </c>
      <c r="BM1174" s="15" t="s">
        <v>1640</v>
      </c>
    </row>
    <row r="1175" s="11" customFormat="1">
      <c r="B1175" s="209"/>
      <c r="C1175" s="210"/>
      <c r="D1175" s="211" t="s">
        <v>141</v>
      </c>
      <c r="E1175" s="212" t="s">
        <v>1</v>
      </c>
      <c r="F1175" s="213" t="s">
        <v>1628</v>
      </c>
      <c r="G1175" s="210"/>
      <c r="H1175" s="214">
        <v>82.439999999999998</v>
      </c>
      <c r="I1175" s="215"/>
      <c r="J1175" s="210"/>
      <c r="K1175" s="210"/>
      <c r="L1175" s="216"/>
      <c r="M1175" s="217"/>
      <c r="N1175" s="218"/>
      <c r="O1175" s="218"/>
      <c r="P1175" s="218"/>
      <c r="Q1175" s="218"/>
      <c r="R1175" s="218"/>
      <c r="S1175" s="218"/>
      <c r="T1175" s="219"/>
      <c r="AT1175" s="220" t="s">
        <v>141</v>
      </c>
      <c r="AU1175" s="220" t="s">
        <v>80</v>
      </c>
      <c r="AV1175" s="11" t="s">
        <v>80</v>
      </c>
      <c r="AW1175" s="11" t="s">
        <v>143</v>
      </c>
      <c r="AX1175" s="11" t="s">
        <v>74</v>
      </c>
      <c r="AY1175" s="220" t="s">
        <v>132</v>
      </c>
    </row>
    <row r="1176" s="12" customFormat="1">
      <c r="B1176" s="221"/>
      <c r="C1176" s="222"/>
      <c r="D1176" s="211" t="s">
        <v>141</v>
      </c>
      <c r="E1176" s="223" t="s">
        <v>1</v>
      </c>
      <c r="F1176" s="224" t="s">
        <v>146</v>
      </c>
      <c r="G1176" s="222"/>
      <c r="H1176" s="225">
        <v>82.439999999999998</v>
      </c>
      <c r="I1176" s="226"/>
      <c r="J1176" s="222"/>
      <c r="K1176" s="222"/>
      <c r="L1176" s="227"/>
      <c r="M1176" s="228"/>
      <c r="N1176" s="229"/>
      <c r="O1176" s="229"/>
      <c r="P1176" s="229"/>
      <c r="Q1176" s="229"/>
      <c r="R1176" s="229"/>
      <c r="S1176" s="229"/>
      <c r="T1176" s="230"/>
      <c r="AT1176" s="231" t="s">
        <v>141</v>
      </c>
      <c r="AU1176" s="231" t="s">
        <v>80</v>
      </c>
      <c r="AV1176" s="12" t="s">
        <v>138</v>
      </c>
      <c r="AW1176" s="12" t="s">
        <v>143</v>
      </c>
      <c r="AX1176" s="12" t="s">
        <v>21</v>
      </c>
      <c r="AY1176" s="231" t="s">
        <v>132</v>
      </c>
    </row>
    <row r="1177" s="1" customFormat="1" ht="16.5" customHeight="1">
      <c r="B1177" s="36"/>
      <c r="C1177" s="197" t="s">
        <v>1641</v>
      </c>
      <c r="D1177" s="197" t="s">
        <v>134</v>
      </c>
      <c r="E1177" s="198" t="s">
        <v>1642</v>
      </c>
      <c r="F1177" s="199" t="s">
        <v>1643</v>
      </c>
      <c r="G1177" s="200" t="s">
        <v>137</v>
      </c>
      <c r="H1177" s="201">
        <v>82.439999999999998</v>
      </c>
      <c r="I1177" s="202"/>
      <c r="J1177" s="201">
        <f>ROUND(I1177*H1177,3)</f>
        <v>0</v>
      </c>
      <c r="K1177" s="199" t="s">
        <v>1</v>
      </c>
      <c r="L1177" s="41"/>
      <c r="M1177" s="203" t="s">
        <v>1</v>
      </c>
      <c r="N1177" s="204" t="s">
        <v>48</v>
      </c>
      <c r="O1177" s="77"/>
      <c r="P1177" s="205">
        <f>O1177*H1177</f>
        <v>0</v>
      </c>
      <c r="Q1177" s="205">
        <v>0.00189</v>
      </c>
      <c r="R1177" s="205">
        <f>Q1177*H1177</f>
        <v>0.1558116</v>
      </c>
      <c r="S1177" s="205">
        <v>0</v>
      </c>
      <c r="T1177" s="206">
        <f>S1177*H1177</f>
        <v>0</v>
      </c>
      <c r="AR1177" s="15" t="s">
        <v>217</v>
      </c>
      <c r="AT1177" s="15" t="s">
        <v>134</v>
      </c>
      <c r="AU1177" s="15" t="s">
        <v>80</v>
      </c>
      <c r="AY1177" s="15" t="s">
        <v>132</v>
      </c>
      <c r="BE1177" s="207">
        <f>IF(N1177="základní",J1177,0)</f>
        <v>0</v>
      </c>
      <c r="BF1177" s="207">
        <f>IF(N1177="snížená",J1177,0)</f>
        <v>0</v>
      </c>
      <c r="BG1177" s="207">
        <f>IF(N1177="zákl. přenesená",J1177,0)</f>
        <v>0</v>
      </c>
      <c r="BH1177" s="207">
        <f>IF(N1177="sníž. přenesená",J1177,0)</f>
        <v>0</v>
      </c>
      <c r="BI1177" s="207">
        <f>IF(N1177="nulová",J1177,0)</f>
        <v>0</v>
      </c>
      <c r="BJ1177" s="15" t="s">
        <v>139</v>
      </c>
      <c r="BK1177" s="208">
        <f>ROUND(I1177*H1177,3)</f>
        <v>0</v>
      </c>
      <c r="BL1177" s="15" t="s">
        <v>217</v>
      </c>
      <c r="BM1177" s="15" t="s">
        <v>1644</v>
      </c>
    </row>
    <row r="1178" s="11" customFormat="1">
      <c r="B1178" s="209"/>
      <c r="C1178" s="210"/>
      <c r="D1178" s="211" t="s">
        <v>141</v>
      </c>
      <c r="E1178" s="212" t="s">
        <v>1</v>
      </c>
      <c r="F1178" s="213" t="s">
        <v>1628</v>
      </c>
      <c r="G1178" s="210"/>
      <c r="H1178" s="214">
        <v>82.439999999999998</v>
      </c>
      <c r="I1178" s="215"/>
      <c r="J1178" s="210"/>
      <c r="K1178" s="210"/>
      <c r="L1178" s="216"/>
      <c r="M1178" s="217"/>
      <c r="N1178" s="218"/>
      <c r="O1178" s="218"/>
      <c r="P1178" s="218"/>
      <c r="Q1178" s="218"/>
      <c r="R1178" s="218"/>
      <c r="S1178" s="218"/>
      <c r="T1178" s="219"/>
      <c r="AT1178" s="220" t="s">
        <v>141</v>
      </c>
      <c r="AU1178" s="220" t="s">
        <v>80</v>
      </c>
      <c r="AV1178" s="11" t="s">
        <v>80</v>
      </c>
      <c r="AW1178" s="11" t="s">
        <v>143</v>
      </c>
      <c r="AX1178" s="11" t="s">
        <v>74</v>
      </c>
      <c r="AY1178" s="220" t="s">
        <v>132</v>
      </c>
    </row>
    <row r="1179" s="12" customFormat="1">
      <c r="B1179" s="221"/>
      <c r="C1179" s="222"/>
      <c r="D1179" s="211" t="s">
        <v>141</v>
      </c>
      <c r="E1179" s="223" t="s">
        <v>1</v>
      </c>
      <c r="F1179" s="224" t="s">
        <v>146</v>
      </c>
      <c r="G1179" s="222"/>
      <c r="H1179" s="225">
        <v>82.439999999999998</v>
      </c>
      <c r="I1179" s="226"/>
      <c r="J1179" s="222"/>
      <c r="K1179" s="222"/>
      <c r="L1179" s="227"/>
      <c r="M1179" s="228"/>
      <c r="N1179" s="229"/>
      <c r="O1179" s="229"/>
      <c r="P1179" s="229"/>
      <c r="Q1179" s="229"/>
      <c r="R1179" s="229"/>
      <c r="S1179" s="229"/>
      <c r="T1179" s="230"/>
      <c r="AT1179" s="231" t="s">
        <v>141</v>
      </c>
      <c r="AU1179" s="231" t="s">
        <v>80</v>
      </c>
      <c r="AV1179" s="12" t="s">
        <v>138</v>
      </c>
      <c r="AW1179" s="12" t="s">
        <v>143</v>
      </c>
      <c r="AX1179" s="12" t="s">
        <v>21</v>
      </c>
      <c r="AY1179" s="231" t="s">
        <v>132</v>
      </c>
    </row>
    <row r="1180" s="1" customFormat="1" ht="16.5" customHeight="1">
      <c r="B1180" s="36"/>
      <c r="C1180" s="197" t="s">
        <v>1645</v>
      </c>
      <c r="D1180" s="197" t="s">
        <v>134</v>
      </c>
      <c r="E1180" s="198" t="s">
        <v>1646</v>
      </c>
      <c r="F1180" s="199" t="s">
        <v>1647</v>
      </c>
      <c r="G1180" s="200" t="s">
        <v>189</v>
      </c>
      <c r="H1180" s="201">
        <v>1.44</v>
      </c>
      <c r="I1180" s="202"/>
      <c r="J1180" s="201">
        <f>ROUND(I1180*H1180,3)</f>
        <v>0</v>
      </c>
      <c r="K1180" s="199" t="s">
        <v>1</v>
      </c>
      <c r="L1180" s="41"/>
      <c r="M1180" s="203" t="s">
        <v>1</v>
      </c>
      <c r="N1180" s="204" t="s">
        <v>48</v>
      </c>
      <c r="O1180" s="77"/>
      <c r="P1180" s="205">
        <f>O1180*H1180</f>
        <v>0</v>
      </c>
      <c r="Q1180" s="205">
        <v>0</v>
      </c>
      <c r="R1180" s="205">
        <f>Q1180*H1180</f>
        <v>0</v>
      </c>
      <c r="S1180" s="205">
        <v>0</v>
      </c>
      <c r="T1180" s="206">
        <f>S1180*H1180</f>
        <v>0</v>
      </c>
      <c r="AR1180" s="15" t="s">
        <v>217</v>
      </c>
      <c r="AT1180" s="15" t="s">
        <v>134</v>
      </c>
      <c r="AU1180" s="15" t="s">
        <v>80</v>
      </c>
      <c r="AY1180" s="15" t="s">
        <v>132</v>
      </c>
      <c r="BE1180" s="207">
        <f>IF(N1180="základní",J1180,0)</f>
        <v>0</v>
      </c>
      <c r="BF1180" s="207">
        <f>IF(N1180="snížená",J1180,0)</f>
        <v>0</v>
      </c>
      <c r="BG1180" s="207">
        <f>IF(N1180="zákl. přenesená",J1180,0)</f>
        <v>0</v>
      </c>
      <c r="BH1180" s="207">
        <f>IF(N1180="sníž. přenesená",J1180,0)</f>
        <v>0</v>
      </c>
      <c r="BI1180" s="207">
        <f>IF(N1180="nulová",J1180,0)</f>
        <v>0</v>
      </c>
      <c r="BJ1180" s="15" t="s">
        <v>139</v>
      </c>
      <c r="BK1180" s="208">
        <f>ROUND(I1180*H1180,3)</f>
        <v>0</v>
      </c>
      <c r="BL1180" s="15" t="s">
        <v>217</v>
      </c>
      <c r="BM1180" s="15" t="s">
        <v>1648</v>
      </c>
    </row>
    <row r="1181" s="10" customFormat="1" ht="22.8" customHeight="1">
      <c r="B1181" s="181"/>
      <c r="C1181" s="182"/>
      <c r="D1181" s="183" t="s">
        <v>73</v>
      </c>
      <c r="E1181" s="195" t="s">
        <v>1649</v>
      </c>
      <c r="F1181" s="195" t="s">
        <v>1650</v>
      </c>
      <c r="G1181" s="182"/>
      <c r="H1181" s="182"/>
      <c r="I1181" s="185"/>
      <c r="J1181" s="196">
        <f>BK1181</f>
        <v>0</v>
      </c>
      <c r="K1181" s="182"/>
      <c r="L1181" s="187"/>
      <c r="M1181" s="188"/>
      <c r="N1181" s="189"/>
      <c r="O1181" s="189"/>
      <c r="P1181" s="190">
        <f>SUM(P1182:P1218)</f>
        <v>0</v>
      </c>
      <c r="Q1181" s="189"/>
      <c r="R1181" s="190">
        <f>SUM(R1182:R1218)</f>
        <v>6.3221123399999994</v>
      </c>
      <c r="S1181" s="189"/>
      <c r="T1181" s="191">
        <f>SUM(T1182:T1218)</f>
        <v>0.67999999999999994</v>
      </c>
      <c r="AR1181" s="192" t="s">
        <v>80</v>
      </c>
      <c r="AT1181" s="193" t="s">
        <v>73</v>
      </c>
      <c r="AU1181" s="193" t="s">
        <v>21</v>
      </c>
      <c r="AY1181" s="192" t="s">
        <v>132</v>
      </c>
      <c r="BK1181" s="194">
        <f>SUM(BK1182:BK1218)</f>
        <v>0</v>
      </c>
    </row>
    <row r="1182" s="1" customFormat="1" ht="16.5" customHeight="1">
      <c r="B1182" s="36"/>
      <c r="C1182" s="197" t="s">
        <v>1651</v>
      </c>
      <c r="D1182" s="197" t="s">
        <v>134</v>
      </c>
      <c r="E1182" s="198" t="s">
        <v>1652</v>
      </c>
      <c r="F1182" s="199" t="s">
        <v>1653</v>
      </c>
      <c r="G1182" s="200" t="s">
        <v>137</v>
      </c>
      <c r="H1182" s="201">
        <v>25</v>
      </c>
      <c r="I1182" s="202"/>
      <c r="J1182" s="201">
        <f>ROUND(I1182*H1182,3)</f>
        <v>0</v>
      </c>
      <c r="K1182" s="199" t="s">
        <v>1</v>
      </c>
      <c r="L1182" s="41"/>
      <c r="M1182" s="203" t="s">
        <v>1</v>
      </c>
      <c r="N1182" s="204" t="s">
        <v>48</v>
      </c>
      <c r="O1182" s="77"/>
      <c r="P1182" s="205">
        <f>O1182*H1182</f>
        <v>0</v>
      </c>
      <c r="Q1182" s="205">
        <v>0</v>
      </c>
      <c r="R1182" s="205">
        <f>Q1182*H1182</f>
        <v>0</v>
      </c>
      <c r="S1182" s="205">
        <v>0.027199999999999998</v>
      </c>
      <c r="T1182" s="206">
        <f>S1182*H1182</f>
        <v>0.67999999999999994</v>
      </c>
      <c r="AR1182" s="15" t="s">
        <v>217</v>
      </c>
      <c r="AT1182" s="15" t="s">
        <v>134</v>
      </c>
      <c r="AU1182" s="15" t="s">
        <v>80</v>
      </c>
      <c r="AY1182" s="15" t="s">
        <v>132</v>
      </c>
      <c r="BE1182" s="207">
        <f>IF(N1182="základní",J1182,0)</f>
        <v>0</v>
      </c>
      <c r="BF1182" s="207">
        <f>IF(N1182="snížená",J1182,0)</f>
        <v>0</v>
      </c>
      <c r="BG1182" s="207">
        <f>IF(N1182="zákl. přenesená",J1182,0)</f>
        <v>0</v>
      </c>
      <c r="BH1182" s="207">
        <f>IF(N1182="sníž. přenesená",J1182,0)</f>
        <v>0</v>
      </c>
      <c r="BI1182" s="207">
        <f>IF(N1182="nulová",J1182,0)</f>
        <v>0</v>
      </c>
      <c r="BJ1182" s="15" t="s">
        <v>139</v>
      </c>
      <c r="BK1182" s="208">
        <f>ROUND(I1182*H1182,3)</f>
        <v>0</v>
      </c>
      <c r="BL1182" s="15" t="s">
        <v>217</v>
      </c>
      <c r="BM1182" s="15" t="s">
        <v>1654</v>
      </c>
    </row>
    <row r="1183" s="11" customFormat="1">
      <c r="B1183" s="209"/>
      <c r="C1183" s="210"/>
      <c r="D1183" s="211" t="s">
        <v>141</v>
      </c>
      <c r="E1183" s="212" t="s">
        <v>1</v>
      </c>
      <c r="F1183" s="213" t="s">
        <v>1655</v>
      </c>
      <c r="G1183" s="210"/>
      <c r="H1183" s="214">
        <v>25</v>
      </c>
      <c r="I1183" s="215"/>
      <c r="J1183" s="210"/>
      <c r="K1183" s="210"/>
      <c r="L1183" s="216"/>
      <c r="M1183" s="217"/>
      <c r="N1183" s="218"/>
      <c r="O1183" s="218"/>
      <c r="P1183" s="218"/>
      <c r="Q1183" s="218"/>
      <c r="R1183" s="218"/>
      <c r="S1183" s="218"/>
      <c r="T1183" s="219"/>
      <c r="AT1183" s="220" t="s">
        <v>141</v>
      </c>
      <c r="AU1183" s="220" t="s">
        <v>80</v>
      </c>
      <c r="AV1183" s="11" t="s">
        <v>80</v>
      </c>
      <c r="AW1183" s="11" t="s">
        <v>143</v>
      </c>
      <c r="AX1183" s="11" t="s">
        <v>74</v>
      </c>
      <c r="AY1183" s="220" t="s">
        <v>132</v>
      </c>
    </row>
    <row r="1184" s="12" customFormat="1">
      <c r="B1184" s="221"/>
      <c r="C1184" s="222"/>
      <c r="D1184" s="211" t="s">
        <v>141</v>
      </c>
      <c r="E1184" s="223" t="s">
        <v>1</v>
      </c>
      <c r="F1184" s="224" t="s">
        <v>146</v>
      </c>
      <c r="G1184" s="222"/>
      <c r="H1184" s="225">
        <v>25</v>
      </c>
      <c r="I1184" s="226"/>
      <c r="J1184" s="222"/>
      <c r="K1184" s="222"/>
      <c r="L1184" s="227"/>
      <c r="M1184" s="228"/>
      <c r="N1184" s="229"/>
      <c r="O1184" s="229"/>
      <c r="P1184" s="229"/>
      <c r="Q1184" s="229"/>
      <c r="R1184" s="229"/>
      <c r="S1184" s="229"/>
      <c r="T1184" s="230"/>
      <c r="AT1184" s="231" t="s">
        <v>141</v>
      </c>
      <c r="AU1184" s="231" t="s">
        <v>80</v>
      </c>
      <c r="AV1184" s="12" t="s">
        <v>138</v>
      </c>
      <c r="AW1184" s="12" t="s">
        <v>143</v>
      </c>
      <c r="AX1184" s="12" t="s">
        <v>21</v>
      </c>
      <c r="AY1184" s="231" t="s">
        <v>132</v>
      </c>
    </row>
    <row r="1185" s="1" customFormat="1" ht="16.5" customHeight="1">
      <c r="B1185" s="36"/>
      <c r="C1185" s="197" t="s">
        <v>1656</v>
      </c>
      <c r="D1185" s="197" t="s">
        <v>134</v>
      </c>
      <c r="E1185" s="198" t="s">
        <v>1657</v>
      </c>
      <c r="F1185" s="199" t="s">
        <v>1658</v>
      </c>
      <c r="G1185" s="200" t="s">
        <v>137</v>
      </c>
      <c r="H1185" s="201">
        <v>26.449999999999999</v>
      </c>
      <c r="I1185" s="202"/>
      <c r="J1185" s="201">
        <f>ROUND(I1185*H1185,3)</f>
        <v>0</v>
      </c>
      <c r="K1185" s="199" t="s">
        <v>1</v>
      </c>
      <c r="L1185" s="41"/>
      <c r="M1185" s="203" t="s">
        <v>1</v>
      </c>
      <c r="N1185" s="204" t="s">
        <v>48</v>
      </c>
      <c r="O1185" s="77"/>
      <c r="P1185" s="205">
        <f>O1185*H1185</f>
        <v>0</v>
      </c>
      <c r="Q1185" s="205">
        <v>0.0030000000000000001</v>
      </c>
      <c r="R1185" s="205">
        <f>Q1185*H1185</f>
        <v>0.079350000000000004</v>
      </c>
      <c r="S1185" s="205">
        <v>0</v>
      </c>
      <c r="T1185" s="206">
        <f>S1185*H1185</f>
        <v>0</v>
      </c>
      <c r="AR1185" s="15" t="s">
        <v>217</v>
      </c>
      <c r="AT1185" s="15" t="s">
        <v>134</v>
      </c>
      <c r="AU1185" s="15" t="s">
        <v>80</v>
      </c>
      <c r="AY1185" s="15" t="s">
        <v>132</v>
      </c>
      <c r="BE1185" s="207">
        <f>IF(N1185="základní",J1185,0)</f>
        <v>0</v>
      </c>
      <c r="BF1185" s="207">
        <f>IF(N1185="snížená",J1185,0)</f>
        <v>0</v>
      </c>
      <c r="BG1185" s="207">
        <f>IF(N1185="zákl. přenesená",J1185,0)</f>
        <v>0</v>
      </c>
      <c r="BH1185" s="207">
        <f>IF(N1185="sníž. přenesená",J1185,0)</f>
        <v>0</v>
      </c>
      <c r="BI1185" s="207">
        <f>IF(N1185="nulová",J1185,0)</f>
        <v>0</v>
      </c>
      <c r="BJ1185" s="15" t="s">
        <v>139</v>
      </c>
      <c r="BK1185" s="208">
        <f>ROUND(I1185*H1185,3)</f>
        <v>0</v>
      </c>
      <c r="BL1185" s="15" t="s">
        <v>217</v>
      </c>
      <c r="BM1185" s="15" t="s">
        <v>1659</v>
      </c>
    </row>
    <row r="1186" s="11" customFormat="1">
      <c r="B1186" s="209"/>
      <c r="C1186" s="210"/>
      <c r="D1186" s="211" t="s">
        <v>141</v>
      </c>
      <c r="E1186" s="212" t="s">
        <v>1</v>
      </c>
      <c r="F1186" s="213" t="s">
        <v>1660</v>
      </c>
      <c r="G1186" s="210"/>
      <c r="H1186" s="214">
        <v>1.45</v>
      </c>
      <c r="I1186" s="215"/>
      <c r="J1186" s="210"/>
      <c r="K1186" s="210"/>
      <c r="L1186" s="216"/>
      <c r="M1186" s="217"/>
      <c r="N1186" s="218"/>
      <c r="O1186" s="218"/>
      <c r="P1186" s="218"/>
      <c r="Q1186" s="218"/>
      <c r="R1186" s="218"/>
      <c r="S1186" s="218"/>
      <c r="T1186" s="219"/>
      <c r="AT1186" s="220" t="s">
        <v>141</v>
      </c>
      <c r="AU1186" s="220" t="s">
        <v>80</v>
      </c>
      <c r="AV1186" s="11" t="s">
        <v>80</v>
      </c>
      <c r="AW1186" s="11" t="s">
        <v>143</v>
      </c>
      <c r="AX1186" s="11" t="s">
        <v>74</v>
      </c>
      <c r="AY1186" s="220" t="s">
        <v>132</v>
      </c>
    </row>
    <row r="1187" s="11" customFormat="1">
      <c r="B1187" s="209"/>
      <c r="C1187" s="210"/>
      <c r="D1187" s="211" t="s">
        <v>141</v>
      </c>
      <c r="E1187" s="212" t="s">
        <v>1</v>
      </c>
      <c r="F1187" s="213" t="s">
        <v>1655</v>
      </c>
      <c r="G1187" s="210"/>
      <c r="H1187" s="214">
        <v>25</v>
      </c>
      <c r="I1187" s="215"/>
      <c r="J1187" s="210"/>
      <c r="K1187" s="210"/>
      <c r="L1187" s="216"/>
      <c r="M1187" s="217"/>
      <c r="N1187" s="218"/>
      <c r="O1187" s="218"/>
      <c r="P1187" s="218"/>
      <c r="Q1187" s="218"/>
      <c r="R1187" s="218"/>
      <c r="S1187" s="218"/>
      <c r="T1187" s="219"/>
      <c r="AT1187" s="220" t="s">
        <v>141</v>
      </c>
      <c r="AU1187" s="220" t="s">
        <v>80</v>
      </c>
      <c r="AV1187" s="11" t="s">
        <v>80</v>
      </c>
      <c r="AW1187" s="11" t="s">
        <v>143</v>
      </c>
      <c r="AX1187" s="11" t="s">
        <v>74</v>
      </c>
      <c r="AY1187" s="220" t="s">
        <v>132</v>
      </c>
    </row>
    <row r="1188" s="12" customFormat="1">
      <c r="B1188" s="221"/>
      <c r="C1188" s="222"/>
      <c r="D1188" s="211" t="s">
        <v>141</v>
      </c>
      <c r="E1188" s="223" t="s">
        <v>1</v>
      </c>
      <c r="F1188" s="224" t="s">
        <v>146</v>
      </c>
      <c r="G1188" s="222"/>
      <c r="H1188" s="225">
        <v>26.449999999999999</v>
      </c>
      <c r="I1188" s="226"/>
      <c r="J1188" s="222"/>
      <c r="K1188" s="222"/>
      <c r="L1188" s="227"/>
      <c r="M1188" s="228"/>
      <c r="N1188" s="229"/>
      <c r="O1188" s="229"/>
      <c r="P1188" s="229"/>
      <c r="Q1188" s="229"/>
      <c r="R1188" s="229"/>
      <c r="S1188" s="229"/>
      <c r="T1188" s="230"/>
      <c r="AT1188" s="231" t="s">
        <v>141</v>
      </c>
      <c r="AU1188" s="231" t="s">
        <v>80</v>
      </c>
      <c r="AV1188" s="12" t="s">
        <v>138</v>
      </c>
      <c r="AW1188" s="12" t="s">
        <v>143</v>
      </c>
      <c r="AX1188" s="12" t="s">
        <v>21</v>
      </c>
      <c r="AY1188" s="231" t="s">
        <v>132</v>
      </c>
    </row>
    <row r="1189" s="1" customFormat="1" ht="16.5" customHeight="1">
      <c r="B1189" s="36"/>
      <c r="C1189" s="242" t="s">
        <v>1661</v>
      </c>
      <c r="D1189" s="242" t="s">
        <v>199</v>
      </c>
      <c r="E1189" s="243" t="s">
        <v>1662</v>
      </c>
      <c r="F1189" s="244" t="s">
        <v>1663</v>
      </c>
      <c r="G1189" s="245" t="s">
        <v>137</v>
      </c>
      <c r="H1189" s="246">
        <v>29.094999999999999</v>
      </c>
      <c r="I1189" s="247"/>
      <c r="J1189" s="246">
        <f>ROUND(I1189*H1189,3)</f>
        <v>0</v>
      </c>
      <c r="K1189" s="244" t="s">
        <v>1</v>
      </c>
      <c r="L1189" s="248"/>
      <c r="M1189" s="249" t="s">
        <v>1</v>
      </c>
      <c r="N1189" s="250" t="s">
        <v>48</v>
      </c>
      <c r="O1189" s="77"/>
      <c r="P1189" s="205">
        <f>O1189*H1189</f>
        <v>0</v>
      </c>
      <c r="Q1189" s="205">
        <v>0.0118</v>
      </c>
      <c r="R1189" s="205">
        <f>Q1189*H1189</f>
        <v>0.34332099999999999</v>
      </c>
      <c r="S1189" s="205">
        <v>0</v>
      </c>
      <c r="T1189" s="206">
        <f>S1189*H1189</f>
        <v>0</v>
      </c>
      <c r="AR1189" s="15" t="s">
        <v>325</v>
      </c>
      <c r="AT1189" s="15" t="s">
        <v>199</v>
      </c>
      <c r="AU1189" s="15" t="s">
        <v>80</v>
      </c>
      <c r="AY1189" s="15" t="s">
        <v>132</v>
      </c>
      <c r="BE1189" s="207">
        <f>IF(N1189="základní",J1189,0)</f>
        <v>0</v>
      </c>
      <c r="BF1189" s="207">
        <f>IF(N1189="snížená",J1189,0)</f>
        <v>0</v>
      </c>
      <c r="BG1189" s="207">
        <f>IF(N1189="zákl. přenesená",J1189,0)</f>
        <v>0</v>
      </c>
      <c r="BH1189" s="207">
        <f>IF(N1189="sníž. přenesená",J1189,0)</f>
        <v>0</v>
      </c>
      <c r="BI1189" s="207">
        <f>IF(N1189="nulová",J1189,0)</f>
        <v>0</v>
      </c>
      <c r="BJ1189" s="15" t="s">
        <v>139</v>
      </c>
      <c r="BK1189" s="208">
        <f>ROUND(I1189*H1189,3)</f>
        <v>0</v>
      </c>
      <c r="BL1189" s="15" t="s">
        <v>217</v>
      </c>
      <c r="BM1189" s="15" t="s">
        <v>1664</v>
      </c>
    </row>
    <row r="1190" s="1" customFormat="1" ht="16.5" customHeight="1">
      <c r="B1190" s="36"/>
      <c r="C1190" s="197" t="s">
        <v>1665</v>
      </c>
      <c r="D1190" s="197" t="s">
        <v>134</v>
      </c>
      <c r="E1190" s="198" t="s">
        <v>1666</v>
      </c>
      <c r="F1190" s="199" t="s">
        <v>1667</v>
      </c>
      <c r="G1190" s="200" t="s">
        <v>137</v>
      </c>
      <c r="H1190" s="201">
        <v>26.449999999999999</v>
      </c>
      <c r="I1190" s="202"/>
      <c r="J1190" s="201">
        <f>ROUND(I1190*H1190,3)</f>
        <v>0</v>
      </c>
      <c r="K1190" s="199" t="s">
        <v>1</v>
      </c>
      <c r="L1190" s="41"/>
      <c r="M1190" s="203" t="s">
        <v>1</v>
      </c>
      <c r="N1190" s="204" t="s">
        <v>48</v>
      </c>
      <c r="O1190" s="77"/>
      <c r="P1190" s="205">
        <f>O1190*H1190</f>
        <v>0</v>
      </c>
      <c r="Q1190" s="205">
        <v>0</v>
      </c>
      <c r="R1190" s="205">
        <f>Q1190*H1190</f>
        <v>0</v>
      </c>
      <c r="S1190" s="205">
        <v>0</v>
      </c>
      <c r="T1190" s="206">
        <f>S1190*H1190</f>
        <v>0</v>
      </c>
      <c r="AR1190" s="15" t="s">
        <v>217</v>
      </c>
      <c r="AT1190" s="15" t="s">
        <v>134</v>
      </c>
      <c r="AU1190" s="15" t="s">
        <v>80</v>
      </c>
      <c r="AY1190" s="15" t="s">
        <v>132</v>
      </c>
      <c r="BE1190" s="207">
        <f>IF(N1190="základní",J1190,0)</f>
        <v>0</v>
      </c>
      <c r="BF1190" s="207">
        <f>IF(N1190="snížená",J1190,0)</f>
        <v>0</v>
      </c>
      <c r="BG1190" s="207">
        <f>IF(N1190="zákl. přenesená",J1190,0)</f>
        <v>0</v>
      </c>
      <c r="BH1190" s="207">
        <f>IF(N1190="sníž. přenesená",J1190,0)</f>
        <v>0</v>
      </c>
      <c r="BI1190" s="207">
        <f>IF(N1190="nulová",J1190,0)</f>
        <v>0</v>
      </c>
      <c r="BJ1190" s="15" t="s">
        <v>139</v>
      </c>
      <c r="BK1190" s="208">
        <f>ROUND(I1190*H1190,3)</f>
        <v>0</v>
      </c>
      <c r="BL1190" s="15" t="s">
        <v>217</v>
      </c>
      <c r="BM1190" s="15" t="s">
        <v>1668</v>
      </c>
    </row>
    <row r="1191" s="11" customFormat="1">
      <c r="B1191" s="209"/>
      <c r="C1191" s="210"/>
      <c r="D1191" s="211" t="s">
        <v>141</v>
      </c>
      <c r="E1191" s="212" t="s">
        <v>1</v>
      </c>
      <c r="F1191" s="213" t="s">
        <v>1660</v>
      </c>
      <c r="G1191" s="210"/>
      <c r="H1191" s="214">
        <v>1.45</v>
      </c>
      <c r="I1191" s="215"/>
      <c r="J1191" s="210"/>
      <c r="K1191" s="210"/>
      <c r="L1191" s="216"/>
      <c r="M1191" s="217"/>
      <c r="N1191" s="218"/>
      <c r="O1191" s="218"/>
      <c r="P1191" s="218"/>
      <c r="Q1191" s="218"/>
      <c r="R1191" s="218"/>
      <c r="S1191" s="218"/>
      <c r="T1191" s="219"/>
      <c r="AT1191" s="220" t="s">
        <v>141</v>
      </c>
      <c r="AU1191" s="220" t="s">
        <v>80</v>
      </c>
      <c r="AV1191" s="11" t="s">
        <v>80</v>
      </c>
      <c r="AW1191" s="11" t="s">
        <v>143</v>
      </c>
      <c r="AX1191" s="11" t="s">
        <v>74</v>
      </c>
      <c r="AY1191" s="220" t="s">
        <v>132</v>
      </c>
    </row>
    <row r="1192" s="11" customFormat="1">
      <c r="B1192" s="209"/>
      <c r="C1192" s="210"/>
      <c r="D1192" s="211" t="s">
        <v>141</v>
      </c>
      <c r="E1192" s="212" t="s">
        <v>1</v>
      </c>
      <c r="F1192" s="213" t="s">
        <v>1655</v>
      </c>
      <c r="G1192" s="210"/>
      <c r="H1192" s="214">
        <v>25</v>
      </c>
      <c r="I1192" s="215"/>
      <c r="J1192" s="210"/>
      <c r="K1192" s="210"/>
      <c r="L1192" s="216"/>
      <c r="M1192" s="217"/>
      <c r="N1192" s="218"/>
      <c r="O1192" s="218"/>
      <c r="P1192" s="218"/>
      <c r="Q1192" s="218"/>
      <c r="R1192" s="218"/>
      <c r="S1192" s="218"/>
      <c r="T1192" s="219"/>
      <c r="AT1192" s="220" t="s">
        <v>141</v>
      </c>
      <c r="AU1192" s="220" t="s">
        <v>80</v>
      </c>
      <c r="AV1192" s="11" t="s">
        <v>80</v>
      </c>
      <c r="AW1192" s="11" t="s">
        <v>143</v>
      </c>
      <c r="AX1192" s="11" t="s">
        <v>74</v>
      </c>
      <c r="AY1192" s="220" t="s">
        <v>132</v>
      </c>
    </row>
    <row r="1193" s="12" customFormat="1">
      <c r="B1193" s="221"/>
      <c r="C1193" s="222"/>
      <c r="D1193" s="211" t="s">
        <v>141</v>
      </c>
      <c r="E1193" s="223" t="s">
        <v>1</v>
      </c>
      <c r="F1193" s="224" t="s">
        <v>146</v>
      </c>
      <c r="G1193" s="222"/>
      <c r="H1193" s="225">
        <v>26.449999999999999</v>
      </c>
      <c r="I1193" s="226"/>
      <c r="J1193" s="222"/>
      <c r="K1193" s="222"/>
      <c r="L1193" s="227"/>
      <c r="M1193" s="228"/>
      <c r="N1193" s="229"/>
      <c r="O1193" s="229"/>
      <c r="P1193" s="229"/>
      <c r="Q1193" s="229"/>
      <c r="R1193" s="229"/>
      <c r="S1193" s="229"/>
      <c r="T1193" s="230"/>
      <c r="AT1193" s="231" t="s">
        <v>141</v>
      </c>
      <c r="AU1193" s="231" t="s">
        <v>80</v>
      </c>
      <c r="AV1193" s="12" t="s">
        <v>138</v>
      </c>
      <c r="AW1193" s="12" t="s">
        <v>143</v>
      </c>
      <c r="AX1193" s="12" t="s">
        <v>21</v>
      </c>
      <c r="AY1193" s="231" t="s">
        <v>132</v>
      </c>
    </row>
    <row r="1194" s="1" customFormat="1" ht="16.5" customHeight="1">
      <c r="B1194" s="36"/>
      <c r="C1194" s="197" t="s">
        <v>1669</v>
      </c>
      <c r="D1194" s="197" t="s">
        <v>134</v>
      </c>
      <c r="E1194" s="198" t="s">
        <v>1670</v>
      </c>
      <c r="F1194" s="199" t="s">
        <v>1671</v>
      </c>
      <c r="G1194" s="200" t="s">
        <v>137</v>
      </c>
      <c r="H1194" s="201">
        <v>26.449999999999999</v>
      </c>
      <c r="I1194" s="202"/>
      <c r="J1194" s="201">
        <f>ROUND(I1194*H1194,3)</f>
        <v>0</v>
      </c>
      <c r="K1194" s="199" t="s">
        <v>1</v>
      </c>
      <c r="L1194" s="41"/>
      <c r="M1194" s="203" t="s">
        <v>1</v>
      </c>
      <c r="N1194" s="204" t="s">
        <v>48</v>
      </c>
      <c r="O1194" s="77"/>
      <c r="P1194" s="205">
        <f>O1194*H1194</f>
        <v>0</v>
      </c>
      <c r="Q1194" s="205">
        <v>0.00029999999999999997</v>
      </c>
      <c r="R1194" s="205">
        <f>Q1194*H1194</f>
        <v>0.0079349999999999993</v>
      </c>
      <c r="S1194" s="205">
        <v>0</v>
      </c>
      <c r="T1194" s="206">
        <f>S1194*H1194</f>
        <v>0</v>
      </c>
      <c r="AR1194" s="15" t="s">
        <v>217</v>
      </c>
      <c r="AT1194" s="15" t="s">
        <v>134</v>
      </c>
      <c r="AU1194" s="15" t="s">
        <v>80</v>
      </c>
      <c r="AY1194" s="15" t="s">
        <v>132</v>
      </c>
      <c r="BE1194" s="207">
        <f>IF(N1194="základní",J1194,0)</f>
        <v>0</v>
      </c>
      <c r="BF1194" s="207">
        <f>IF(N1194="snížená",J1194,0)</f>
        <v>0</v>
      </c>
      <c r="BG1194" s="207">
        <f>IF(N1194="zákl. přenesená",J1194,0)</f>
        <v>0</v>
      </c>
      <c r="BH1194" s="207">
        <f>IF(N1194="sníž. přenesená",J1194,0)</f>
        <v>0</v>
      </c>
      <c r="BI1194" s="207">
        <f>IF(N1194="nulová",J1194,0)</f>
        <v>0</v>
      </c>
      <c r="BJ1194" s="15" t="s">
        <v>139</v>
      </c>
      <c r="BK1194" s="208">
        <f>ROUND(I1194*H1194,3)</f>
        <v>0</v>
      </c>
      <c r="BL1194" s="15" t="s">
        <v>217</v>
      </c>
      <c r="BM1194" s="15" t="s">
        <v>1672</v>
      </c>
    </row>
    <row r="1195" s="11" customFormat="1">
      <c r="B1195" s="209"/>
      <c r="C1195" s="210"/>
      <c r="D1195" s="211" t="s">
        <v>141</v>
      </c>
      <c r="E1195" s="212" t="s">
        <v>1</v>
      </c>
      <c r="F1195" s="213" t="s">
        <v>1660</v>
      </c>
      <c r="G1195" s="210"/>
      <c r="H1195" s="214">
        <v>1.45</v>
      </c>
      <c r="I1195" s="215"/>
      <c r="J1195" s="210"/>
      <c r="K1195" s="210"/>
      <c r="L1195" s="216"/>
      <c r="M1195" s="217"/>
      <c r="N1195" s="218"/>
      <c r="O1195" s="218"/>
      <c r="P1195" s="218"/>
      <c r="Q1195" s="218"/>
      <c r="R1195" s="218"/>
      <c r="S1195" s="218"/>
      <c r="T1195" s="219"/>
      <c r="AT1195" s="220" t="s">
        <v>141</v>
      </c>
      <c r="AU1195" s="220" t="s">
        <v>80</v>
      </c>
      <c r="AV1195" s="11" t="s">
        <v>80</v>
      </c>
      <c r="AW1195" s="11" t="s">
        <v>143</v>
      </c>
      <c r="AX1195" s="11" t="s">
        <v>74</v>
      </c>
      <c r="AY1195" s="220" t="s">
        <v>132</v>
      </c>
    </row>
    <row r="1196" s="11" customFormat="1">
      <c r="B1196" s="209"/>
      <c r="C1196" s="210"/>
      <c r="D1196" s="211" t="s">
        <v>141</v>
      </c>
      <c r="E1196" s="212" t="s">
        <v>1</v>
      </c>
      <c r="F1196" s="213" t="s">
        <v>1655</v>
      </c>
      <c r="G1196" s="210"/>
      <c r="H1196" s="214">
        <v>25</v>
      </c>
      <c r="I1196" s="215"/>
      <c r="J1196" s="210"/>
      <c r="K1196" s="210"/>
      <c r="L1196" s="216"/>
      <c r="M1196" s="217"/>
      <c r="N1196" s="218"/>
      <c r="O1196" s="218"/>
      <c r="P1196" s="218"/>
      <c r="Q1196" s="218"/>
      <c r="R1196" s="218"/>
      <c r="S1196" s="218"/>
      <c r="T1196" s="219"/>
      <c r="AT1196" s="220" t="s">
        <v>141</v>
      </c>
      <c r="AU1196" s="220" t="s">
        <v>80</v>
      </c>
      <c r="AV1196" s="11" t="s">
        <v>80</v>
      </c>
      <c r="AW1196" s="11" t="s">
        <v>143</v>
      </c>
      <c r="AX1196" s="11" t="s">
        <v>74</v>
      </c>
      <c r="AY1196" s="220" t="s">
        <v>132</v>
      </c>
    </row>
    <row r="1197" s="12" customFormat="1">
      <c r="B1197" s="221"/>
      <c r="C1197" s="222"/>
      <c r="D1197" s="211" t="s">
        <v>141</v>
      </c>
      <c r="E1197" s="223" t="s">
        <v>1</v>
      </c>
      <c r="F1197" s="224" t="s">
        <v>146</v>
      </c>
      <c r="G1197" s="222"/>
      <c r="H1197" s="225">
        <v>26.449999999999999</v>
      </c>
      <c r="I1197" s="226"/>
      <c r="J1197" s="222"/>
      <c r="K1197" s="222"/>
      <c r="L1197" s="227"/>
      <c r="M1197" s="228"/>
      <c r="N1197" s="229"/>
      <c r="O1197" s="229"/>
      <c r="P1197" s="229"/>
      <c r="Q1197" s="229"/>
      <c r="R1197" s="229"/>
      <c r="S1197" s="229"/>
      <c r="T1197" s="230"/>
      <c r="AT1197" s="231" t="s">
        <v>141</v>
      </c>
      <c r="AU1197" s="231" t="s">
        <v>80</v>
      </c>
      <c r="AV1197" s="12" t="s">
        <v>138</v>
      </c>
      <c r="AW1197" s="12" t="s">
        <v>143</v>
      </c>
      <c r="AX1197" s="12" t="s">
        <v>21</v>
      </c>
      <c r="AY1197" s="231" t="s">
        <v>132</v>
      </c>
    </row>
    <row r="1198" s="1" customFormat="1" ht="16.5" customHeight="1">
      <c r="B1198" s="36"/>
      <c r="C1198" s="197" t="s">
        <v>1673</v>
      </c>
      <c r="D1198" s="197" t="s">
        <v>134</v>
      </c>
      <c r="E1198" s="198" t="s">
        <v>1674</v>
      </c>
      <c r="F1198" s="199" t="s">
        <v>1675</v>
      </c>
      <c r="G1198" s="200" t="s">
        <v>252</v>
      </c>
      <c r="H1198" s="201">
        <v>24</v>
      </c>
      <c r="I1198" s="202"/>
      <c r="J1198" s="201">
        <f>ROUND(I1198*H1198,3)</f>
        <v>0</v>
      </c>
      <c r="K1198" s="199" t="s">
        <v>1</v>
      </c>
      <c r="L1198" s="41"/>
      <c r="M1198" s="203" t="s">
        <v>1</v>
      </c>
      <c r="N1198" s="204" t="s">
        <v>48</v>
      </c>
      <c r="O1198" s="77"/>
      <c r="P1198" s="205">
        <f>O1198*H1198</f>
        <v>0</v>
      </c>
      <c r="Q1198" s="205">
        <v>3.0000000000000001E-05</v>
      </c>
      <c r="R1198" s="205">
        <f>Q1198*H1198</f>
        <v>0.00072000000000000005</v>
      </c>
      <c r="S1198" s="205">
        <v>0</v>
      </c>
      <c r="T1198" s="206">
        <f>S1198*H1198</f>
        <v>0</v>
      </c>
      <c r="AR1198" s="15" t="s">
        <v>217</v>
      </c>
      <c r="AT1198" s="15" t="s">
        <v>134</v>
      </c>
      <c r="AU1198" s="15" t="s">
        <v>80</v>
      </c>
      <c r="AY1198" s="15" t="s">
        <v>132</v>
      </c>
      <c r="BE1198" s="207">
        <f>IF(N1198="základní",J1198,0)</f>
        <v>0</v>
      </c>
      <c r="BF1198" s="207">
        <f>IF(N1198="snížená",J1198,0)</f>
        <v>0</v>
      </c>
      <c r="BG1198" s="207">
        <f>IF(N1198="zákl. přenesená",J1198,0)</f>
        <v>0</v>
      </c>
      <c r="BH1198" s="207">
        <f>IF(N1198="sníž. přenesená",J1198,0)</f>
        <v>0</v>
      </c>
      <c r="BI1198" s="207">
        <f>IF(N1198="nulová",J1198,0)</f>
        <v>0</v>
      </c>
      <c r="BJ1198" s="15" t="s">
        <v>139</v>
      </c>
      <c r="BK1198" s="208">
        <f>ROUND(I1198*H1198,3)</f>
        <v>0</v>
      </c>
      <c r="BL1198" s="15" t="s">
        <v>217</v>
      </c>
      <c r="BM1198" s="15" t="s">
        <v>1676</v>
      </c>
    </row>
    <row r="1199" s="11" customFormat="1">
      <c r="B1199" s="209"/>
      <c r="C1199" s="210"/>
      <c r="D1199" s="211" t="s">
        <v>141</v>
      </c>
      <c r="E1199" s="212" t="s">
        <v>1</v>
      </c>
      <c r="F1199" s="213" t="s">
        <v>1677</v>
      </c>
      <c r="G1199" s="210"/>
      <c r="H1199" s="214">
        <v>4</v>
      </c>
      <c r="I1199" s="215"/>
      <c r="J1199" s="210"/>
      <c r="K1199" s="210"/>
      <c r="L1199" s="216"/>
      <c r="M1199" s="217"/>
      <c r="N1199" s="218"/>
      <c r="O1199" s="218"/>
      <c r="P1199" s="218"/>
      <c r="Q1199" s="218"/>
      <c r="R1199" s="218"/>
      <c r="S1199" s="218"/>
      <c r="T1199" s="219"/>
      <c r="AT1199" s="220" t="s">
        <v>141</v>
      </c>
      <c r="AU1199" s="220" t="s">
        <v>80</v>
      </c>
      <c r="AV1199" s="11" t="s">
        <v>80</v>
      </c>
      <c r="AW1199" s="11" t="s">
        <v>143</v>
      </c>
      <c r="AX1199" s="11" t="s">
        <v>74</v>
      </c>
      <c r="AY1199" s="220" t="s">
        <v>132</v>
      </c>
    </row>
    <row r="1200" s="11" customFormat="1">
      <c r="B1200" s="209"/>
      <c r="C1200" s="210"/>
      <c r="D1200" s="211" t="s">
        <v>141</v>
      </c>
      <c r="E1200" s="212" t="s">
        <v>1</v>
      </c>
      <c r="F1200" s="213" t="s">
        <v>1678</v>
      </c>
      <c r="G1200" s="210"/>
      <c r="H1200" s="214">
        <v>20</v>
      </c>
      <c r="I1200" s="215"/>
      <c r="J1200" s="210"/>
      <c r="K1200" s="210"/>
      <c r="L1200" s="216"/>
      <c r="M1200" s="217"/>
      <c r="N1200" s="218"/>
      <c r="O1200" s="218"/>
      <c r="P1200" s="218"/>
      <c r="Q1200" s="218"/>
      <c r="R1200" s="218"/>
      <c r="S1200" s="218"/>
      <c r="T1200" s="219"/>
      <c r="AT1200" s="220" t="s">
        <v>141</v>
      </c>
      <c r="AU1200" s="220" t="s">
        <v>80</v>
      </c>
      <c r="AV1200" s="11" t="s">
        <v>80</v>
      </c>
      <c r="AW1200" s="11" t="s">
        <v>143</v>
      </c>
      <c r="AX1200" s="11" t="s">
        <v>74</v>
      </c>
      <c r="AY1200" s="220" t="s">
        <v>132</v>
      </c>
    </row>
    <row r="1201" s="12" customFormat="1">
      <c r="B1201" s="221"/>
      <c r="C1201" s="222"/>
      <c r="D1201" s="211" t="s">
        <v>141</v>
      </c>
      <c r="E1201" s="223" t="s">
        <v>1</v>
      </c>
      <c r="F1201" s="224" t="s">
        <v>146</v>
      </c>
      <c r="G1201" s="222"/>
      <c r="H1201" s="225">
        <v>24</v>
      </c>
      <c r="I1201" s="226"/>
      <c r="J1201" s="222"/>
      <c r="K1201" s="222"/>
      <c r="L1201" s="227"/>
      <c r="M1201" s="228"/>
      <c r="N1201" s="229"/>
      <c r="O1201" s="229"/>
      <c r="P1201" s="229"/>
      <c r="Q1201" s="229"/>
      <c r="R1201" s="229"/>
      <c r="S1201" s="229"/>
      <c r="T1201" s="230"/>
      <c r="AT1201" s="231" t="s">
        <v>141</v>
      </c>
      <c r="AU1201" s="231" t="s">
        <v>80</v>
      </c>
      <c r="AV1201" s="12" t="s">
        <v>138</v>
      </c>
      <c r="AW1201" s="12" t="s">
        <v>143</v>
      </c>
      <c r="AX1201" s="12" t="s">
        <v>21</v>
      </c>
      <c r="AY1201" s="231" t="s">
        <v>132</v>
      </c>
    </row>
    <row r="1202" s="1" customFormat="1" ht="16.5" customHeight="1">
      <c r="B1202" s="36"/>
      <c r="C1202" s="197" t="s">
        <v>1679</v>
      </c>
      <c r="D1202" s="197" t="s">
        <v>134</v>
      </c>
      <c r="E1202" s="198" t="s">
        <v>1680</v>
      </c>
      <c r="F1202" s="199" t="s">
        <v>1681</v>
      </c>
      <c r="G1202" s="200" t="s">
        <v>252</v>
      </c>
      <c r="H1202" s="201">
        <v>6.5940000000000003</v>
      </c>
      <c r="I1202" s="202"/>
      <c r="J1202" s="201">
        <f>ROUND(I1202*H1202,3)</f>
        <v>0</v>
      </c>
      <c r="K1202" s="199" t="s">
        <v>1</v>
      </c>
      <c r="L1202" s="41"/>
      <c r="M1202" s="203" t="s">
        <v>1</v>
      </c>
      <c r="N1202" s="204" t="s">
        <v>48</v>
      </c>
      <c r="O1202" s="77"/>
      <c r="P1202" s="205">
        <f>O1202*H1202</f>
        <v>0</v>
      </c>
      <c r="Q1202" s="205">
        <v>0.00174</v>
      </c>
      <c r="R1202" s="205">
        <f>Q1202*H1202</f>
        <v>0.011473560000000001</v>
      </c>
      <c r="S1202" s="205">
        <v>0</v>
      </c>
      <c r="T1202" s="206">
        <f>S1202*H1202</f>
        <v>0</v>
      </c>
      <c r="AR1202" s="15" t="s">
        <v>217</v>
      </c>
      <c r="AT1202" s="15" t="s">
        <v>134</v>
      </c>
      <c r="AU1202" s="15" t="s">
        <v>80</v>
      </c>
      <c r="AY1202" s="15" t="s">
        <v>132</v>
      </c>
      <c r="BE1202" s="207">
        <f>IF(N1202="základní",J1202,0)</f>
        <v>0</v>
      </c>
      <c r="BF1202" s="207">
        <f>IF(N1202="snížená",J1202,0)</f>
        <v>0</v>
      </c>
      <c r="BG1202" s="207">
        <f>IF(N1202="zákl. přenesená",J1202,0)</f>
        <v>0</v>
      </c>
      <c r="BH1202" s="207">
        <f>IF(N1202="sníž. přenesená",J1202,0)</f>
        <v>0</v>
      </c>
      <c r="BI1202" s="207">
        <f>IF(N1202="nulová",J1202,0)</f>
        <v>0</v>
      </c>
      <c r="BJ1202" s="15" t="s">
        <v>139</v>
      </c>
      <c r="BK1202" s="208">
        <f>ROUND(I1202*H1202,3)</f>
        <v>0</v>
      </c>
      <c r="BL1202" s="15" t="s">
        <v>217</v>
      </c>
      <c r="BM1202" s="15" t="s">
        <v>1682</v>
      </c>
    </row>
    <row r="1203" s="11" customFormat="1">
      <c r="B1203" s="209"/>
      <c r="C1203" s="210"/>
      <c r="D1203" s="211" t="s">
        <v>141</v>
      </c>
      <c r="E1203" s="212" t="s">
        <v>1</v>
      </c>
      <c r="F1203" s="213" t="s">
        <v>1683</v>
      </c>
      <c r="G1203" s="210"/>
      <c r="H1203" s="214">
        <v>6.5940000000000003</v>
      </c>
      <c r="I1203" s="215"/>
      <c r="J1203" s="210"/>
      <c r="K1203" s="210"/>
      <c r="L1203" s="216"/>
      <c r="M1203" s="217"/>
      <c r="N1203" s="218"/>
      <c r="O1203" s="218"/>
      <c r="P1203" s="218"/>
      <c r="Q1203" s="218"/>
      <c r="R1203" s="218"/>
      <c r="S1203" s="218"/>
      <c r="T1203" s="219"/>
      <c r="AT1203" s="220" t="s">
        <v>141</v>
      </c>
      <c r="AU1203" s="220" t="s">
        <v>80</v>
      </c>
      <c r="AV1203" s="11" t="s">
        <v>80</v>
      </c>
      <c r="AW1203" s="11" t="s">
        <v>143</v>
      </c>
      <c r="AX1203" s="11" t="s">
        <v>74</v>
      </c>
      <c r="AY1203" s="220" t="s">
        <v>132</v>
      </c>
    </row>
    <row r="1204" s="12" customFormat="1">
      <c r="B1204" s="221"/>
      <c r="C1204" s="222"/>
      <c r="D1204" s="211" t="s">
        <v>141</v>
      </c>
      <c r="E1204" s="223" t="s">
        <v>1</v>
      </c>
      <c r="F1204" s="224" t="s">
        <v>146</v>
      </c>
      <c r="G1204" s="222"/>
      <c r="H1204" s="225">
        <v>6.5940000000000003</v>
      </c>
      <c r="I1204" s="226"/>
      <c r="J1204" s="222"/>
      <c r="K1204" s="222"/>
      <c r="L1204" s="227"/>
      <c r="M1204" s="228"/>
      <c r="N1204" s="229"/>
      <c r="O1204" s="229"/>
      <c r="P1204" s="229"/>
      <c r="Q1204" s="229"/>
      <c r="R1204" s="229"/>
      <c r="S1204" s="229"/>
      <c r="T1204" s="230"/>
      <c r="AT1204" s="231" t="s">
        <v>141</v>
      </c>
      <c r="AU1204" s="231" t="s">
        <v>80</v>
      </c>
      <c r="AV1204" s="12" t="s">
        <v>138</v>
      </c>
      <c r="AW1204" s="12" t="s">
        <v>143</v>
      </c>
      <c r="AX1204" s="12" t="s">
        <v>21</v>
      </c>
      <c r="AY1204" s="231" t="s">
        <v>132</v>
      </c>
    </row>
    <row r="1205" s="1" customFormat="1" ht="16.5" customHeight="1">
      <c r="B1205" s="36"/>
      <c r="C1205" s="242" t="s">
        <v>1684</v>
      </c>
      <c r="D1205" s="242" t="s">
        <v>199</v>
      </c>
      <c r="E1205" s="243" t="s">
        <v>1685</v>
      </c>
      <c r="F1205" s="244" t="s">
        <v>1686</v>
      </c>
      <c r="G1205" s="245" t="s">
        <v>248</v>
      </c>
      <c r="H1205" s="246">
        <v>66.599000000000004</v>
      </c>
      <c r="I1205" s="247"/>
      <c r="J1205" s="246">
        <f>ROUND(I1205*H1205,3)</f>
        <v>0</v>
      </c>
      <c r="K1205" s="244" t="s">
        <v>1</v>
      </c>
      <c r="L1205" s="248"/>
      <c r="M1205" s="249" t="s">
        <v>1</v>
      </c>
      <c r="N1205" s="250" t="s">
        <v>48</v>
      </c>
      <c r="O1205" s="77"/>
      <c r="P1205" s="205">
        <f>O1205*H1205</f>
        <v>0</v>
      </c>
      <c r="Q1205" s="205">
        <v>0.00022000000000000001</v>
      </c>
      <c r="R1205" s="205">
        <f>Q1205*H1205</f>
        <v>0.014651780000000001</v>
      </c>
      <c r="S1205" s="205">
        <v>0</v>
      </c>
      <c r="T1205" s="206">
        <f>S1205*H1205</f>
        <v>0</v>
      </c>
      <c r="AR1205" s="15" t="s">
        <v>325</v>
      </c>
      <c r="AT1205" s="15" t="s">
        <v>199</v>
      </c>
      <c r="AU1205" s="15" t="s">
        <v>80</v>
      </c>
      <c r="AY1205" s="15" t="s">
        <v>132</v>
      </c>
      <c r="BE1205" s="207">
        <f>IF(N1205="základní",J1205,0)</f>
        <v>0</v>
      </c>
      <c r="BF1205" s="207">
        <f>IF(N1205="snížená",J1205,0)</f>
        <v>0</v>
      </c>
      <c r="BG1205" s="207">
        <f>IF(N1205="zákl. přenesená",J1205,0)</f>
        <v>0</v>
      </c>
      <c r="BH1205" s="207">
        <f>IF(N1205="sníž. přenesená",J1205,0)</f>
        <v>0</v>
      </c>
      <c r="BI1205" s="207">
        <f>IF(N1205="nulová",J1205,0)</f>
        <v>0</v>
      </c>
      <c r="BJ1205" s="15" t="s">
        <v>139</v>
      </c>
      <c r="BK1205" s="208">
        <f>ROUND(I1205*H1205,3)</f>
        <v>0</v>
      </c>
      <c r="BL1205" s="15" t="s">
        <v>217</v>
      </c>
      <c r="BM1205" s="15" t="s">
        <v>1687</v>
      </c>
    </row>
    <row r="1206" s="1" customFormat="1" ht="16.5" customHeight="1">
      <c r="B1206" s="36"/>
      <c r="C1206" s="197" t="s">
        <v>1688</v>
      </c>
      <c r="D1206" s="197" t="s">
        <v>134</v>
      </c>
      <c r="E1206" s="198" t="s">
        <v>1689</v>
      </c>
      <c r="F1206" s="199" t="s">
        <v>1690</v>
      </c>
      <c r="G1206" s="200" t="s">
        <v>137</v>
      </c>
      <c r="H1206" s="201">
        <v>149.46000000000001</v>
      </c>
      <c r="I1206" s="202"/>
      <c r="J1206" s="201">
        <f>ROUND(I1206*H1206,3)</f>
        <v>0</v>
      </c>
      <c r="K1206" s="199" t="s">
        <v>1</v>
      </c>
      <c r="L1206" s="41"/>
      <c r="M1206" s="203" t="s">
        <v>1</v>
      </c>
      <c r="N1206" s="204" t="s">
        <v>48</v>
      </c>
      <c r="O1206" s="77"/>
      <c r="P1206" s="205">
        <f>O1206*H1206</f>
        <v>0</v>
      </c>
      <c r="Q1206" s="205">
        <v>0.0030000000000000001</v>
      </c>
      <c r="R1206" s="205">
        <f>Q1206*H1206</f>
        <v>0.44838000000000006</v>
      </c>
      <c r="S1206" s="205">
        <v>0</v>
      </c>
      <c r="T1206" s="206">
        <f>S1206*H1206</f>
        <v>0</v>
      </c>
      <c r="AR1206" s="15" t="s">
        <v>217</v>
      </c>
      <c r="AT1206" s="15" t="s">
        <v>134</v>
      </c>
      <c r="AU1206" s="15" t="s">
        <v>80</v>
      </c>
      <c r="AY1206" s="15" t="s">
        <v>132</v>
      </c>
      <c r="BE1206" s="207">
        <f>IF(N1206="základní",J1206,0)</f>
        <v>0</v>
      </c>
      <c r="BF1206" s="207">
        <f>IF(N1206="snížená",J1206,0)</f>
        <v>0</v>
      </c>
      <c r="BG1206" s="207">
        <f>IF(N1206="zákl. přenesená",J1206,0)</f>
        <v>0</v>
      </c>
      <c r="BH1206" s="207">
        <f>IF(N1206="sníž. přenesená",J1206,0)</f>
        <v>0</v>
      </c>
      <c r="BI1206" s="207">
        <f>IF(N1206="nulová",J1206,0)</f>
        <v>0</v>
      </c>
      <c r="BJ1206" s="15" t="s">
        <v>139</v>
      </c>
      <c r="BK1206" s="208">
        <f>ROUND(I1206*H1206,3)</f>
        <v>0</v>
      </c>
      <c r="BL1206" s="15" t="s">
        <v>217</v>
      </c>
      <c r="BM1206" s="15" t="s">
        <v>1691</v>
      </c>
    </row>
    <row r="1207" s="11" customFormat="1">
      <c r="B1207" s="209"/>
      <c r="C1207" s="210"/>
      <c r="D1207" s="211" t="s">
        <v>141</v>
      </c>
      <c r="E1207" s="212" t="s">
        <v>1</v>
      </c>
      <c r="F1207" s="213" t="s">
        <v>459</v>
      </c>
      <c r="G1207" s="210"/>
      <c r="H1207" s="214">
        <v>130</v>
      </c>
      <c r="I1207" s="215"/>
      <c r="J1207" s="210"/>
      <c r="K1207" s="210"/>
      <c r="L1207" s="216"/>
      <c r="M1207" s="217"/>
      <c r="N1207" s="218"/>
      <c r="O1207" s="218"/>
      <c r="P1207" s="218"/>
      <c r="Q1207" s="218"/>
      <c r="R1207" s="218"/>
      <c r="S1207" s="218"/>
      <c r="T1207" s="219"/>
      <c r="AT1207" s="220" t="s">
        <v>141</v>
      </c>
      <c r="AU1207" s="220" t="s">
        <v>80</v>
      </c>
      <c r="AV1207" s="11" t="s">
        <v>80</v>
      </c>
      <c r="AW1207" s="11" t="s">
        <v>143</v>
      </c>
      <c r="AX1207" s="11" t="s">
        <v>74</v>
      </c>
      <c r="AY1207" s="220" t="s">
        <v>132</v>
      </c>
    </row>
    <row r="1208" s="11" customFormat="1">
      <c r="B1208" s="209"/>
      <c r="C1208" s="210"/>
      <c r="D1208" s="211" t="s">
        <v>141</v>
      </c>
      <c r="E1208" s="212" t="s">
        <v>1</v>
      </c>
      <c r="F1208" s="213" t="s">
        <v>1692</v>
      </c>
      <c r="G1208" s="210"/>
      <c r="H1208" s="214">
        <v>19.460000000000001</v>
      </c>
      <c r="I1208" s="215"/>
      <c r="J1208" s="210"/>
      <c r="K1208" s="210"/>
      <c r="L1208" s="216"/>
      <c r="M1208" s="217"/>
      <c r="N1208" s="218"/>
      <c r="O1208" s="218"/>
      <c r="P1208" s="218"/>
      <c r="Q1208" s="218"/>
      <c r="R1208" s="218"/>
      <c r="S1208" s="218"/>
      <c r="T1208" s="219"/>
      <c r="AT1208" s="220" t="s">
        <v>141</v>
      </c>
      <c r="AU1208" s="220" t="s">
        <v>80</v>
      </c>
      <c r="AV1208" s="11" t="s">
        <v>80</v>
      </c>
      <c r="AW1208" s="11" t="s">
        <v>143</v>
      </c>
      <c r="AX1208" s="11" t="s">
        <v>74</v>
      </c>
      <c r="AY1208" s="220" t="s">
        <v>132</v>
      </c>
    </row>
    <row r="1209" s="12" customFormat="1">
      <c r="B1209" s="221"/>
      <c r="C1209" s="222"/>
      <c r="D1209" s="211" t="s">
        <v>141</v>
      </c>
      <c r="E1209" s="223" t="s">
        <v>1</v>
      </c>
      <c r="F1209" s="224" t="s">
        <v>146</v>
      </c>
      <c r="G1209" s="222"/>
      <c r="H1209" s="225">
        <v>149.46000000000001</v>
      </c>
      <c r="I1209" s="226"/>
      <c r="J1209" s="222"/>
      <c r="K1209" s="222"/>
      <c r="L1209" s="227"/>
      <c r="M1209" s="228"/>
      <c r="N1209" s="229"/>
      <c r="O1209" s="229"/>
      <c r="P1209" s="229"/>
      <c r="Q1209" s="229"/>
      <c r="R1209" s="229"/>
      <c r="S1209" s="229"/>
      <c r="T1209" s="230"/>
      <c r="AT1209" s="231" t="s">
        <v>141</v>
      </c>
      <c r="AU1209" s="231" t="s">
        <v>80</v>
      </c>
      <c r="AV1209" s="12" t="s">
        <v>138</v>
      </c>
      <c r="AW1209" s="12" t="s">
        <v>143</v>
      </c>
      <c r="AX1209" s="12" t="s">
        <v>21</v>
      </c>
      <c r="AY1209" s="231" t="s">
        <v>132</v>
      </c>
    </row>
    <row r="1210" s="1" customFormat="1" ht="16.5" customHeight="1">
      <c r="B1210" s="36"/>
      <c r="C1210" s="242" t="s">
        <v>1693</v>
      </c>
      <c r="D1210" s="242" t="s">
        <v>199</v>
      </c>
      <c r="E1210" s="243" t="s">
        <v>1694</v>
      </c>
      <c r="F1210" s="244" t="s">
        <v>1695</v>
      </c>
      <c r="G1210" s="245" t="s">
        <v>137</v>
      </c>
      <c r="H1210" s="246">
        <v>161.417</v>
      </c>
      <c r="I1210" s="247"/>
      <c r="J1210" s="246">
        <f>ROUND(I1210*H1210,3)</f>
        <v>0</v>
      </c>
      <c r="K1210" s="244" t="s">
        <v>1</v>
      </c>
      <c r="L1210" s="248"/>
      <c r="M1210" s="249" t="s">
        <v>1</v>
      </c>
      <c r="N1210" s="250" t="s">
        <v>48</v>
      </c>
      <c r="O1210" s="77"/>
      <c r="P1210" s="205">
        <f>O1210*H1210</f>
        <v>0</v>
      </c>
      <c r="Q1210" s="205">
        <v>0.033000000000000002</v>
      </c>
      <c r="R1210" s="205">
        <f>Q1210*H1210</f>
        <v>5.3267610000000003</v>
      </c>
      <c r="S1210" s="205">
        <v>0</v>
      </c>
      <c r="T1210" s="206">
        <f>S1210*H1210</f>
        <v>0</v>
      </c>
      <c r="AR1210" s="15" t="s">
        <v>325</v>
      </c>
      <c r="AT1210" s="15" t="s">
        <v>199</v>
      </c>
      <c r="AU1210" s="15" t="s">
        <v>80</v>
      </c>
      <c r="AY1210" s="15" t="s">
        <v>132</v>
      </c>
      <c r="BE1210" s="207">
        <f>IF(N1210="základní",J1210,0)</f>
        <v>0</v>
      </c>
      <c r="BF1210" s="207">
        <f>IF(N1210="snížená",J1210,0)</f>
        <v>0</v>
      </c>
      <c r="BG1210" s="207">
        <f>IF(N1210="zákl. přenesená",J1210,0)</f>
        <v>0</v>
      </c>
      <c r="BH1210" s="207">
        <f>IF(N1210="sníž. přenesená",J1210,0)</f>
        <v>0</v>
      </c>
      <c r="BI1210" s="207">
        <f>IF(N1210="nulová",J1210,0)</f>
        <v>0</v>
      </c>
      <c r="BJ1210" s="15" t="s">
        <v>139</v>
      </c>
      <c r="BK1210" s="208">
        <f>ROUND(I1210*H1210,3)</f>
        <v>0</v>
      </c>
      <c r="BL1210" s="15" t="s">
        <v>217</v>
      </c>
      <c r="BM1210" s="15" t="s">
        <v>1696</v>
      </c>
    </row>
    <row r="1211" s="1" customFormat="1" ht="16.5" customHeight="1">
      <c r="B1211" s="36"/>
      <c r="C1211" s="197" t="s">
        <v>1697</v>
      </c>
      <c r="D1211" s="197" t="s">
        <v>134</v>
      </c>
      <c r="E1211" s="198" t="s">
        <v>1698</v>
      </c>
      <c r="F1211" s="199" t="s">
        <v>1699</v>
      </c>
      <c r="G1211" s="200" t="s">
        <v>137</v>
      </c>
      <c r="H1211" s="201">
        <v>5</v>
      </c>
      <c r="I1211" s="202"/>
      <c r="J1211" s="201">
        <f>ROUND(I1211*H1211,3)</f>
        <v>0</v>
      </c>
      <c r="K1211" s="199" t="s">
        <v>1</v>
      </c>
      <c r="L1211" s="41"/>
      <c r="M1211" s="203" t="s">
        <v>1</v>
      </c>
      <c r="N1211" s="204" t="s">
        <v>48</v>
      </c>
      <c r="O1211" s="77"/>
      <c r="P1211" s="205">
        <f>O1211*H1211</f>
        <v>0</v>
      </c>
      <c r="Q1211" s="205">
        <v>0.0030000000000000001</v>
      </c>
      <c r="R1211" s="205">
        <f>Q1211*H1211</f>
        <v>0.014999999999999999</v>
      </c>
      <c r="S1211" s="205">
        <v>0</v>
      </c>
      <c r="T1211" s="206">
        <f>S1211*H1211</f>
        <v>0</v>
      </c>
      <c r="AR1211" s="15" t="s">
        <v>217</v>
      </c>
      <c r="AT1211" s="15" t="s">
        <v>134</v>
      </c>
      <c r="AU1211" s="15" t="s">
        <v>80</v>
      </c>
      <c r="AY1211" s="15" t="s">
        <v>132</v>
      </c>
      <c r="BE1211" s="207">
        <f>IF(N1211="základní",J1211,0)</f>
        <v>0</v>
      </c>
      <c r="BF1211" s="207">
        <f>IF(N1211="snížená",J1211,0)</f>
        <v>0</v>
      </c>
      <c r="BG1211" s="207">
        <f>IF(N1211="zákl. přenesená",J1211,0)</f>
        <v>0</v>
      </c>
      <c r="BH1211" s="207">
        <f>IF(N1211="sníž. přenesená",J1211,0)</f>
        <v>0</v>
      </c>
      <c r="BI1211" s="207">
        <f>IF(N1211="nulová",J1211,0)</f>
        <v>0</v>
      </c>
      <c r="BJ1211" s="15" t="s">
        <v>139</v>
      </c>
      <c r="BK1211" s="208">
        <f>ROUND(I1211*H1211,3)</f>
        <v>0</v>
      </c>
      <c r="BL1211" s="15" t="s">
        <v>217</v>
      </c>
      <c r="BM1211" s="15" t="s">
        <v>1700</v>
      </c>
    </row>
    <row r="1212" s="11" customFormat="1">
      <c r="B1212" s="209"/>
      <c r="C1212" s="210"/>
      <c r="D1212" s="211" t="s">
        <v>141</v>
      </c>
      <c r="E1212" s="212" t="s">
        <v>1</v>
      </c>
      <c r="F1212" s="213" t="s">
        <v>1701</v>
      </c>
      <c r="G1212" s="210"/>
      <c r="H1212" s="214">
        <v>5</v>
      </c>
      <c r="I1212" s="215"/>
      <c r="J1212" s="210"/>
      <c r="K1212" s="210"/>
      <c r="L1212" s="216"/>
      <c r="M1212" s="217"/>
      <c r="N1212" s="218"/>
      <c r="O1212" s="218"/>
      <c r="P1212" s="218"/>
      <c r="Q1212" s="218"/>
      <c r="R1212" s="218"/>
      <c r="S1212" s="218"/>
      <c r="T1212" s="219"/>
      <c r="AT1212" s="220" t="s">
        <v>141</v>
      </c>
      <c r="AU1212" s="220" t="s">
        <v>80</v>
      </c>
      <c r="AV1212" s="11" t="s">
        <v>80</v>
      </c>
      <c r="AW1212" s="11" t="s">
        <v>143</v>
      </c>
      <c r="AX1212" s="11" t="s">
        <v>74</v>
      </c>
      <c r="AY1212" s="220" t="s">
        <v>132</v>
      </c>
    </row>
    <row r="1213" s="12" customFormat="1">
      <c r="B1213" s="221"/>
      <c r="C1213" s="222"/>
      <c r="D1213" s="211" t="s">
        <v>141</v>
      </c>
      <c r="E1213" s="223" t="s">
        <v>1</v>
      </c>
      <c r="F1213" s="224" t="s">
        <v>146</v>
      </c>
      <c r="G1213" s="222"/>
      <c r="H1213" s="225">
        <v>5</v>
      </c>
      <c r="I1213" s="226"/>
      <c r="J1213" s="222"/>
      <c r="K1213" s="222"/>
      <c r="L1213" s="227"/>
      <c r="M1213" s="228"/>
      <c r="N1213" s="229"/>
      <c r="O1213" s="229"/>
      <c r="P1213" s="229"/>
      <c r="Q1213" s="229"/>
      <c r="R1213" s="229"/>
      <c r="S1213" s="229"/>
      <c r="T1213" s="230"/>
      <c r="AT1213" s="231" t="s">
        <v>141</v>
      </c>
      <c r="AU1213" s="231" t="s">
        <v>80</v>
      </c>
      <c r="AV1213" s="12" t="s">
        <v>138</v>
      </c>
      <c r="AW1213" s="12" t="s">
        <v>143</v>
      </c>
      <c r="AX1213" s="12" t="s">
        <v>21</v>
      </c>
      <c r="AY1213" s="231" t="s">
        <v>132</v>
      </c>
    </row>
    <row r="1214" s="1" customFormat="1" ht="16.5" customHeight="1">
      <c r="B1214" s="36"/>
      <c r="C1214" s="242" t="s">
        <v>1702</v>
      </c>
      <c r="D1214" s="242" t="s">
        <v>199</v>
      </c>
      <c r="E1214" s="243" t="s">
        <v>1703</v>
      </c>
      <c r="F1214" s="244" t="s">
        <v>1704</v>
      </c>
      <c r="G1214" s="245" t="s">
        <v>137</v>
      </c>
      <c r="H1214" s="246">
        <v>5.4000000000000004</v>
      </c>
      <c r="I1214" s="247"/>
      <c r="J1214" s="246">
        <f>ROUND(I1214*H1214,3)</f>
        <v>0</v>
      </c>
      <c r="K1214" s="244" t="s">
        <v>1</v>
      </c>
      <c r="L1214" s="248"/>
      <c r="M1214" s="249" t="s">
        <v>1</v>
      </c>
      <c r="N1214" s="250" t="s">
        <v>48</v>
      </c>
      <c r="O1214" s="77"/>
      <c r="P1214" s="205">
        <f>O1214*H1214</f>
        <v>0</v>
      </c>
      <c r="Q1214" s="205">
        <v>0.0138</v>
      </c>
      <c r="R1214" s="205">
        <f>Q1214*H1214</f>
        <v>0.074520000000000003</v>
      </c>
      <c r="S1214" s="205">
        <v>0</v>
      </c>
      <c r="T1214" s="206">
        <f>S1214*H1214</f>
        <v>0</v>
      </c>
      <c r="AR1214" s="15" t="s">
        <v>325</v>
      </c>
      <c r="AT1214" s="15" t="s">
        <v>199</v>
      </c>
      <c r="AU1214" s="15" t="s">
        <v>80</v>
      </c>
      <c r="AY1214" s="15" t="s">
        <v>132</v>
      </c>
      <c r="BE1214" s="207">
        <f>IF(N1214="základní",J1214,0)</f>
        <v>0</v>
      </c>
      <c r="BF1214" s="207">
        <f>IF(N1214="snížená",J1214,0)</f>
        <v>0</v>
      </c>
      <c r="BG1214" s="207">
        <f>IF(N1214="zákl. přenesená",J1214,0)</f>
        <v>0</v>
      </c>
      <c r="BH1214" s="207">
        <f>IF(N1214="sníž. přenesená",J1214,0)</f>
        <v>0</v>
      </c>
      <c r="BI1214" s="207">
        <f>IF(N1214="nulová",J1214,0)</f>
        <v>0</v>
      </c>
      <c r="BJ1214" s="15" t="s">
        <v>139</v>
      </c>
      <c r="BK1214" s="208">
        <f>ROUND(I1214*H1214,3)</f>
        <v>0</v>
      </c>
      <c r="BL1214" s="15" t="s">
        <v>217</v>
      </c>
      <c r="BM1214" s="15" t="s">
        <v>1705</v>
      </c>
    </row>
    <row r="1215" s="1" customFormat="1" ht="16.5" customHeight="1">
      <c r="B1215" s="36"/>
      <c r="C1215" s="197" t="s">
        <v>1706</v>
      </c>
      <c r="D1215" s="197" t="s">
        <v>134</v>
      </c>
      <c r="E1215" s="198" t="s">
        <v>1707</v>
      </c>
      <c r="F1215" s="199" t="s">
        <v>1708</v>
      </c>
      <c r="G1215" s="200" t="s">
        <v>137</v>
      </c>
      <c r="H1215" s="201">
        <v>5</v>
      </c>
      <c r="I1215" s="202"/>
      <c r="J1215" s="201">
        <f>ROUND(I1215*H1215,3)</f>
        <v>0</v>
      </c>
      <c r="K1215" s="199" t="s">
        <v>1</v>
      </c>
      <c r="L1215" s="41"/>
      <c r="M1215" s="203" t="s">
        <v>1</v>
      </c>
      <c r="N1215" s="204" t="s">
        <v>48</v>
      </c>
      <c r="O1215" s="77"/>
      <c r="P1215" s="205">
        <f>O1215*H1215</f>
        <v>0</v>
      </c>
      <c r="Q1215" s="205">
        <v>0</v>
      </c>
      <c r="R1215" s="205">
        <f>Q1215*H1215</f>
        <v>0</v>
      </c>
      <c r="S1215" s="205">
        <v>0</v>
      </c>
      <c r="T1215" s="206">
        <f>S1215*H1215</f>
        <v>0</v>
      </c>
      <c r="AR1215" s="15" t="s">
        <v>217</v>
      </c>
      <c r="AT1215" s="15" t="s">
        <v>134</v>
      </c>
      <c r="AU1215" s="15" t="s">
        <v>80</v>
      </c>
      <c r="AY1215" s="15" t="s">
        <v>132</v>
      </c>
      <c r="BE1215" s="207">
        <f>IF(N1215="základní",J1215,0)</f>
        <v>0</v>
      </c>
      <c r="BF1215" s="207">
        <f>IF(N1215="snížená",J1215,0)</f>
        <v>0</v>
      </c>
      <c r="BG1215" s="207">
        <f>IF(N1215="zákl. přenesená",J1215,0)</f>
        <v>0</v>
      </c>
      <c r="BH1215" s="207">
        <f>IF(N1215="sníž. přenesená",J1215,0)</f>
        <v>0</v>
      </c>
      <c r="BI1215" s="207">
        <f>IF(N1215="nulová",J1215,0)</f>
        <v>0</v>
      </c>
      <c r="BJ1215" s="15" t="s">
        <v>139</v>
      </c>
      <c r="BK1215" s="208">
        <f>ROUND(I1215*H1215,3)</f>
        <v>0</v>
      </c>
      <c r="BL1215" s="15" t="s">
        <v>217</v>
      </c>
      <c r="BM1215" s="15" t="s">
        <v>1709</v>
      </c>
    </row>
    <row r="1216" s="11" customFormat="1">
      <c r="B1216" s="209"/>
      <c r="C1216" s="210"/>
      <c r="D1216" s="211" t="s">
        <v>141</v>
      </c>
      <c r="E1216" s="212" t="s">
        <v>1</v>
      </c>
      <c r="F1216" s="213" t="s">
        <v>1701</v>
      </c>
      <c r="G1216" s="210"/>
      <c r="H1216" s="214">
        <v>5</v>
      </c>
      <c r="I1216" s="215"/>
      <c r="J1216" s="210"/>
      <c r="K1216" s="210"/>
      <c r="L1216" s="216"/>
      <c r="M1216" s="217"/>
      <c r="N1216" s="218"/>
      <c r="O1216" s="218"/>
      <c r="P1216" s="218"/>
      <c r="Q1216" s="218"/>
      <c r="R1216" s="218"/>
      <c r="S1216" s="218"/>
      <c r="T1216" s="219"/>
      <c r="AT1216" s="220" t="s">
        <v>141</v>
      </c>
      <c r="AU1216" s="220" t="s">
        <v>80</v>
      </c>
      <c r="AV1216" s="11" t="s">
        <v>80</v>
      </c>
      <c r="AW1216" s="11" t="s">
        <v>143</v>
      </c>
      <c r="AX1216" s="11" t="s">
        <v>74</v>
      </c>
      <c r="AY1216" s="220" t="s">
        <v>132</v>
      </c>
    </row>
    <row r="1217" s="12" customFormat="1">
      <c r="B1217" s="221"/>
      <c r="C1217" s="222"/>
      <c r="D1217" s="211" t="s">
        <v>141</v>
      </c>
      <c r="E1217" s="223" t="s">
        <v>1</v>
      </c>
      <c r="F1217" s="224" t="s">
        <v>146</v>
      </c>
      <c r="G1217" s="222"/>
      <c r="H1217" s="225">
        <v>5</v>
      </c>
      <c r="I1217" s="226"/>
      <c r="J1217" s="222"/>
      <c r="K1217" s="222"/>
      <c r="L1217" s="227"/>
      <c r="M1217" s="228"/>
      <c r="N1217" s="229"/>
      <c r="O1217" s="229"/>
      <c r="P1217" s="229"/>
      <c r="Q1217" s="229"/>
      <c r="R1217" s="229"/>
      <c r="S1217" s="229"/>
      <c r="T1217" s="230"/>
      <c r="AT1217" s="231" t="s">
        <v>141</v>
      </c>
      <c r="AU1217" s="231" t="s">
        <v>80</v>
      </c>
      <c r="AV1217" s="12" t="s">
        <v>138</v>
      </c>
      <c r="AW1217" s="12" t="s">
        <v>143</v>
      </c>
      <c r="AX1217" s="12" t="s">
        <v>21</v>
      </c>
      <c r="AY1217" s="231" t="s">
        <v>132</v>
      </c>
    </row>
    <row r="1218" s="1" customFormat="1" ht="16.5" customHeight="1">
      <c r="B1218" s="36"/>
      <c r="C1218" s="197" t="s">
        <v>1710</v>
      </c>
      <c r="D1218" s="197" t="s">
        <v>134</v>
      </c>
      <c r="E1218" s="198" t="s">
        <v>1711</v>
      </c>
      <c r="F1218" s="199" t="s">
        <v>1712</v>
      </c>
      <c r="G1218" s="200" t="s">
        <v>189</v>
      </c>
      <c r="H1218" s="201">
        <v>6.3220000000000001</v>
      </c>
      <c r="I1218" s="202"/>
      <c r="J1218" s="201">
        <f>ROUND(I1218*H1218,3)</f>
        <v>0</v>
      </c>
      <c r="K1218" s="199" t="s">
        <v>1</v>
      </c>
      <c r="L1218" s="41"/>
      <c r="M1218" s="203" t="s">
        <v>1</v>
      </c>
      <c r="N1218" s="204" t="s">
        <v>48</v>
      </c>
      <c r="O1218" s="77"/>
      <c r="P1218" s="205">
        <f>O1218*H1218</f>
        <v>0</v>
      </c>
      <c r="Q1218" s="205">
        <v>0</v>
      </c>
      <c r="R1218" s="205">
        <f>Q1218*H1218</f>
        <v>0</v>
      </c>
      <c r="S1218" s="205">
        <v>0</v>
      </c>
      <c r="T1218" s="206">
        <f>S1218*H1218</f>
        <v>0</v>
      </c>
      <c r="AR1218" s="15" t="s">
        <v>217</v>
      </c>
      <c r="AT1218" s="15" t="s">
        <v>134</v>
      </c>
      <c r="AU1218" s="15" t="s">
        <v>80</v>
      </c>
      <c r="AY1218" s="15" t="s">
        <v>132</v>
      </c>
      <c r="BE1218" s="207">
        <f>IF(N1218="základní",J1218,0)</f>
        <v>0</v>
      </c>
      <c r="BF1218" s="207">
        <f>IF(N1218="snížená",J1218,0)</f>
        <v>0</v>
      </c>
      <c r="BG1218" s="207">
        <f>IF(N1218="zákl. přenesená",J1218,0)</f>
        <v>0</v>
      </c>
      <c r="BH1218" s="207">
        <f>IF(N1218="sníž. přenesená",J1218,0)</f>
        <v>0</v>
      </c>
      <c r="BI1218" s="207">
        <f>IF(N1218="nulová",J1218,0)</f>
        <v>0</v>
      </c>
      <c r="BJ1218" s="15" t="s">
        <v>139</v>
      </c>
      <c r="BK1218" s="208">
        <f>ROUND(I1218*H1218,3)</f>
        <v>0</v>
      </c>
      <c r="BL1218" s="15" t="s">
        <v>217</v>
      </c>
      <c r="BM1218" s="15" t="s">
        <v>1713</v>
      </c>
    </row>
    <row r="1219" s="10" customFormat="1" ht="22.8" customHeight="1">
      <c r="B1219" s="181"/>
      <c r="C1219" s="182"/>
      <c r="D1219" s="183" t="s">
        <v>73</v>
      </c>
      <c r="E1219" s="195" t="s">
        <v>1714</v>
      </c>
      <c r="F1219" s="195" t="s">
        <v>1715</v>
      </c>
      <c r="G1219" s="182"/>
      <c r="H1219" s="182"/>
      <c r="I1219" s="185"/>
      <c r="J1219" s="196">
        <f>BK1219</f>
        <v>0</v>
      </c>
      <c r="K1219" s="182"/>
      <c r="L1219" s="187"/>
      <c r="M1219" s="188"/>
      <c r="N1219" s="189"/>
      <c r="O1219" s="189"/>
      <c r="P1219" s="190">
        <f>SUM(P1220:P1298)</f>
        <v>0</v>
      </c>
      <c r="Q1219" s="189"/>
      <c r="R1219" s="190">
        <f>SUM(R1220:R1298)</f>
        <v>1.2772794700000001</v>
      </c>
      <c r="S1219" s="189"/>
      <c r="T1219" s="191">
        <f>SUM(T1220:T1298)</f>
        <v>0</v>
      </c>
      <c r="AR1219" s="192" t="s">
        <v>80</v>
      </c>
      <c r="AT1219" s="193" t="s">
        <v>73</v>
      </c>
      <c r="AU1219" s="193" t="s">
        <v>21</v>
      </c>
      <c r="AY1219" s="192" t="s">
        <v>132</v>
      </c>
      <c r="BK1219" s="194">
        <f>SUM(BK1220:BK1298)</f>
        <v>0</v>
      </c>
    </row>
    <row r="1220" s="1" customFormat="1" ht="16.5" customHeight="1">
      <c r="B1220" s="36"/>
      <c r="C1220" s="197" t="s">
        <v>1716</v>
      </c>
      <c r="D1220" s="197" t="s">
        <v>134</v>
      </c>
      <c r="E1220" s="198" t="s">
        <v>1717</v>
      </c>
      <c r="F1220" s="199" t="s">
        <v>1718</v>
      </c>
      <c r="G1220" s="200" t="s">
        <v>137</v>
      </c>
      <c r="H1220" s="201">
        <v>823.03999999999996</v>
      </c>
      <c r="I1220" s="202"/>
      <c r="J1220" s="201">
        <f>ROUND(I1220*H1220,3)</f>
        <v>0</v>
      </c>
      <c r="K1220" s="199" t="s">
        <v>1</v>
      </c>
      <c r="L1220" s="41"/>
      <c r="M1220" s="203" t="s">
        <v>1</v>
      </c>
      <c r="N1220" s="204" t="s">
        <v>48</v>
      </c>
      <c r="O1220" s="77"/>
      <c r="P1220" s="205">
        <f>O1220*H1220</f>
        <v>0</v>
      </c>
      <c r="Q1220" s="205">
        <v>2.0000000000000002E-05</v>
      </c>
      <c r="R1220" s="205">
        <f>Q1220*H1220</f>
        <v>0.016460800000000001</v>
      </c>
      <c r="S1220" s="205">
        <v>0</v>
      </c>
      <c r="T1220" s="206">
        <f>S1220*H1220</f>
        <v>0</v>
      </c>
      <c r="AR1220" s="15" t="s">
        <v>217</v>
      </c>
      <c r="AT1220" s="15" t="s">
        <v>134</v>
      </c>
      <c r="AU1220" s="15" t="s">
        <v>80</v>
      </c>
      <c r="AY1220" s="15" t="s">
        <v>132</v>
      </c>
      <c r="BE1220" s="207">
        <f>IF(N1220="základní",J1220,0)</f>
        <v>0</v>
      </c>
      <c r="BF1220" s="207">
        <f>IF(N1220="snížená",J1220,0)</f>
        <v>0</v>
      </c>
      <c r="BG1220" s="207">
        <f>IF(N1220="zákl. přenesená",J1220,0)</f>
        <v>0</v>
      </c>
      <c r="BH1220" s="207">
        <f>IF(N1220="sníž. přenesená",J1220,0)</f>
        <v>0</v>
      </c>
      <c r="BI1220" s="207">
        <f>IF(N1220="nulová",J1220,0)</f>
        <v>0</v>
      </c>
      <c r="BJ1220" s="15" t="s">
        <v>139</v>
      </c>
      <c r="BK1220" s="208">
        <f>ROUND(I1220*H1220,3)</f>
        <v>0</v>
      </c>
      <c r="BL1220" s="15" t="s">
        <v>217</v>
      </c>
      <c r="BM1220" s="15" t="s">
        <v>1719</v>
      </c>
    </row>
    <row r="1221" s="11" customFormat="1">
      <c r="B1221" s="209"/>
      <c r="C1221" s="210"/>
      <c r="D1221" s="211" t="s">
        <v>141</v>
      </c>
      <c r="E1221" s="212" t="s">
        <v>1</v>
      </c>
      <c r="F1221" s="213" t="s">
        <v>1720</v>
      </c>
      <c r="G1221" s="210"/>
      <c r="H1221" s="214">
        <v>368</v>
      </c>
      <c r="I1221" s="215"/>
      <c r="J1221" s="210"/>
      <c r="K1221" s="210"/>
      <c r="L1221" s="216"/>
      <c r="M1221" s="217"/>
      <c r="N1221" s="218"/>
      <c r="O1221" s="218"/>
      <c r="P1221" s="218"/>
      <c r="Q1221" s="218"/>
      <c r="R1221" s="218"/>
      <c r="S1221" s="218"/>
      <c r="T1221" s="219"/>
      <c r="AT1221" s="220" t="s">
        <v>141</v>
      </c>
      <c r="AU1221" s="220" t="s">
        <v>80</v>
      </c>
      <c r="AV1221" s="11" t="s">
        <v>80</v>
      </c>
      <c r="AW1221" s="11" t="s">
        <v>143</v>
      </c>
      <c r="AX1221" s="11" t="s">
        <v>74</v>
      </c>
      <c r="AY1221" s="220" t="s">
        <v>132</v>
      </c>
    </row>
    <row r="1222" s="11" customFormat="1">
      <c r="B1222" s="209"/>
      <c r="C1222" s="210"/>
      <c r="D1222" s="211" t="s">
        <v>141</v>
      </c>
      <c r="E1222" s="212" t="s">
        <v>1</v>
      </c>
      <c r="F1222" s="213" t="s">
        <v>1721</v>
      </c>
      <c r="G1222" s="210"/>
      <c r="H1222" s="214">
        <v>115.92</v>
      </c>
      <c r="I1222" s="215"/>
      <c r="J1222" s="210"/>
      <c r="K1222" s="210"/>
      <c r="L1222" s="216"/>
      <c r="M1222" s="217"/>
      <c r="N1222" s="218"/>
      <c r="O1222" s="218"/>
      <c r="P1222" s="218"/>
      <c r="Q1222" s="218"/>
      <c r="R1222" s="218"/>
      <c r="S1222" s="218"/>
      <c r="T1222" s="219"/>
      <c r="AT1222" s="220" t="s">
        <v>141</v>
      </c>
      <c r="AU1222" s="220" t="s">
        <v>80</v>
      </c>
      <c r="AV1222" s="11" t="s">
        <v>80</v>
      </c>
      <c r="AW1222" s="11" t="s">
        <v>143</v>
      </c>
      <c r="AX1222" s="11" t="s">
        <v>74</v>
      </c>
      <c r="AY1222" s="220" t="s">
        <v>132</v>
      </c>
    </row>
    <row r="1223" s="11" customFormat="1">
      <c r="B1223" s="209"/>
      <c r="C1223" s="210"/>
      <c r="D1223" s="211" t="s">
        <v>141</v>
      </c>
      <c r="E1223" s="212" t="s">
        <v>1</v>
      </c>
      <c r="F1223" s="213" t="s">
        <v>1722</v>
      </c>
      <c r="G1223" s="210"/>
      <c r="H1223" s="214">
        <v>339.12</v>
      </c>
      <c r="I1223" s="215"/>
      <c r="J1223" s="210"/>
      <c r="K1223" s="210"/>
      <c r="L1223" s="216"/>
      <c r="M1223" s="217"/>
      <c r="N1223" s="218"/>
      <c r="O1223" s="218"/>
      <c r="P1223" s="218"/>
      <c r="Q1223" s="218"/>
      <c r="R1223" s="218"/>
      <c r="S1223" s="218"/>
      <c r="T1223" s="219"/>
      <c r="AT1223" s="220" t="s">
        <v>141</v>
      </c>
      <c r="AU1223" s="220" t="s">
        <v>80</v>
      </c>
      <c r="AV1223" s="11" t="s">
        <v>80</v>
      </c>
      <c r="AW1223" s="11" t="s">
        <v>143</v>
      </c>
      <c r="AX1223" s="11" t="s">
        <v>74</v>
      </c>
      <c r="AY1223" s="220" t="s">
        <v>132</v>
      </c>
    </row>
    <row r="1224" s="12" customFormat="1">
      <c r="B1224" s="221"/>
      <c r="C1224" s="222"/>
      <c r="D1224" s="211" t="s">
        <v>141</v>
      </c>
      <c r="E1224" s="223" t="s">
        <v>1</v>
      </c>
      <c r="F1224" s="224" t="s">
        <v>146</v>
      </c>
      <c r="G1224" s="222"/>
      <c r="H1224" s="225">
        <v>823.03999999999996</v>
      </c>
      <c r="I1224" s="226"/>
      <c r="J1224" s="222"/>
      <c r="K1224" s="222"/>
      <c r="L1224" s="227"/>
      <c r="M1224" s="228"/>
      <c r="N1224" s="229"/>
      <c r="O1224" s="229"/>
      <c r="P1224" s="229"/>
      <c r="Q1224" s="229"/>
      <c r="R1224" s="229"/>
      <c r="S1224" s="229"/>
      <c r="T1224" s="230"/>
      <c r="AT1224" s="231" t="s">
        <v>141</v>
      </c>
      <c r="AU1224" s="231" t="s">
        <v>80</v>
      </c>
      <c r="AV1224" s="12" t="s">
        <v>138</v>
      </c>
      <c r="AW1224" s="12" t="s">
        <v>143</v>
      </c>
      <c r="AX1224" s="12" t="s">
        <v>21</v>
      </c>
      <c r="AY1224" s="231" t="s">
        <v>132</v>
      </c>
    </row>
    <row r="1225" s="1" customFormat="1" ht="16.5" customHeight="1">
      <c r="B1225" s="36"/>
      <c r="C1225" s="197" t="s">
        <v>1723</v>
      </c>
      <c r="D1225" s="197" t="s">
        <v>134</v>
      </c>
      <c r="E1225" s="198" t="s">
        <v>1724</v>
      </c>
      <c r="F1225" s="199" t="s">
        <v>1725</v>
      </c>
      <c r="G1225" s="200" t="s">
        <v>137</v>
      </c>
      <c r="H1225" s="201">
        <v>1083.6800000000001</v>
      </c>
      <c r="I1225" s="202"/>
      <c r="J1225" s="201">
        <f>ROUND(I1225*H1225,3)</f>
        <v>0</v>
      </c>
      <c r="K1225" s="199" t="s">
        <v>1</v>
      </c>
      <c r="L1225" s="41"/>
      <c r="M1225" s="203" t="s">
        <v>1</v>
      </c>
      <c r="N1225" s="204" t="s">
        <v>48</v>
      </c>
      <c r="O1225" s="77"/>
      <c r="P1225" s="205">
        <f>O1225*H1225</f>
        <v>0</v>
      </c>
      <c r="Q1225" s="205">
        <v>2.0000000000000002E-05</v>
      </c>
      <c r="R1225" s="205">
        <f>Q1225*H1225</f>
        <v>0.021673600000000005</v>
      </c>
      <c r="S1225" s="205">
        <v>0</v>
      </c>
      <c r="T1225" s="206">
        <f>S1225*H1225</f>
        <v>0</v>
      </c>
      <c r="AR1225" s="15" t="s">
        <v>217</v>
      </c>
      <c r="AT1225" s="15" t="s">
        <v>134</v>
      </c>
      <c r="AU1225" s="15" t="s">
        <v>80</v>
      </c>
      <c r="AY1225" s="15" t="s">
        <v>132</v>
      </c>
      <c r="BE1225" s="207">
        <f>IF(N1225="základní",J1225,0)</f>
        <v>0</v>
      </c>
      <c r="BF1225" s="207">
        <f>IF(N1225="snížená",J1225,0)</f>
        <v>0</v>
      </c>
      <c r="BG1225" s="207">
        <f>IF(N1225="zákl. přenesená",J1225,0)</f>
        <v>0</v>
      </c>
      <c r="BH1225" s="207">
        <f>IF(N1225="sníž. přenesená",J1225,0)</f>
        <v>0</v>
      </c>
      <c r="BI1225" s="207">
        <f>IF(N1225="nulová",J1225,0)</f>
        <v>0</v>
      </c>
      <c r="BJ1225" s="15" t="s">
        <v>139</v>
      </c>
      <c r="BK1225" s="208">
        <f>ROUND(I1225*H1225,3)</f>
        <v>0</v>
      </c>
      <c r="BL1225" s="15" t="s">
        <v>217</v>
      </c>
      <c r="BM1225" s="15" t="s">
        <v>1726</v>
      </c>
    </row>
    <row r="1226" s="11" customFormat="1">
      <c r="B1226" s="209"/>
      <c r="C1226" s="210"/>
      <c r="D1226" s="211" t="s">
        <v>141</v>
      </c>
      <c r="E1226" s="212" t="s">
        <v>1</v>
      </c>
      <c r="F1226" s="213" t="s">
        <v>1720</v>
      </c>
      <c r="G1226" s="210"/>
      <c r="H1226" s="214">
        <v>368</v>
      </c>
      <c r="I1226" s="215"/>
      <c r="J1226" s="210"/>
      <c r="K1226" s="210"/>
      <c r="L1226" s="216"/>
      <c r="M1226" s="217"/>
      <c r="N1226" s="218"/>
      <c r="O1226" s="218"/>
      <c r="P1226" s="218"/>
      <c r="Q1226" s="218"/>
      <c r="R1226" s="218"/>
      <c r="S1226" s="218"/>
      <c r="T1226" s="219"/>
      <c r="AT1226" s="220" t="s">
        <v>141</v>
      </c>
      <c r="AU1226" s="220" t="s">
        <v>80</v>
      </c>
      <c r="AV1226" s="11" t="s">
        <v>80</v>
      </c>
      <c r="AW1226" s="11" t="s">
        <v>143</v>
      </c>
      <c r="AX1226" s="11" t="s">
        <v>74</v>
      </c>
      <c r="AY1226" s="220" t="s">
        <v>132</v>
      </c>
    </row>
    <row r="1227" s="11" customFormat="1">
      <c r="B1227" s="209"/>
      <c r="C1227" s="210"/>
      <c r="D1227" s="211" t="s">
        <v>141</v>
      </c>
      <c r="E1227" s="212" t="s">
        <v>1</v>
      </c>
      <c r="F1227" s="213" t="s">
        <v>1727</v>
      </c>
      <c r="G1227" s="210"/>
      <c r="H1227" s="214">
        <v>231.84</v>
      </c>
      <c r="I1227" s="215"/>
      <c r="J1227" s="210"/>
      <c r="K1227" s="210"/>
      <c r="L1227" s="216"/>
      <c r="M1227" s="217"/>
      <c r="N1227" s="218"/>
      <c r="O1227" s="218"/>
      <c r="P1227" s="218"/>
      <c r="Q1227" s="218"/>
      <c r="R1227" s="218"/>
      <c r="S1227" s="218"/>
      <c r="T1227" s="219"/>
      <c r="AT1227" s="220" t="s">
        <v>141</v>
      </c>
      <c r="AU1227" s="220" t="s">
        <v>80</v>
      </c>
      <c r="AV1227" s="11" t="s">
        <v>80</v>
      </c>
      <c r="AW1227" s="11" t="s">
        <v>143</v>
      </c>
      <c r="AX1227" s="11" t="s">
        <v>74</v>
      </c>
      <c r="AY1227" s="220" t="s">
        <v>132</v>
      </c>
    </row>
    <row r="1228" s="11" customFormat="1">
      <c r="B1228" s="209"/>
      <c r="C1228" s="210"/>
      <c r="D1228" s="211" t="s">
        <v>141</v>
      </c>
      <c r="E1228" s="212" t="s">
        <v>1</v>
      </c>
      <c r="F1228" s="213" t="s">
        <v>1722</v>
      </c>
      <c r="G1228" s="210"/>
      <c r="H1228" s="214">
        <v>339.12</v>
      </c>
      <c r="I1228" s="215"/>
      <c r="J1228" s="210"/>
      <c r="K1228" s="210"/>
      <c r="L1228" s="216"/>
      <c r="M1228" s="217"/>
      <c r="N1228" s="218"/>
      <c r="O1228" s="218"/>
      <c r="P1228" s="218"/>
      <c r="Q1228" s="218"/>
      <c r="R1228" s="218"/>
      <c r="S1228" s="218"/>
      <c r="T1228" s="219"/>
      <c r="AT1228" s="220" t="s">
        <v>141</v>
      </c>
      <c r="AU1228" s="220" t="s">
        <v>80</v>
      </c>
      <c r="AV1228" s="11" t="s">
        <v>80</v>
      </c>
      <c r="AW1228" s="11" t="s">
        <v>143</v>
      </c>
      <c r="AX1228" s="11" t="s">
        <v>74</v>
      </c>
      <c r="AY1228" s="220" t="s">
        <v>132</v>
      </c>
    </row>
    <row r="1229" s="11" customFormat="1">
      <c r="B1229" s="209"/>
      <c r="C1229" s="210"/>
      <c r="D1229" s="211" t="s">
        <v>141</v>
      </c>
      <c r="E1229" s="212" t="s">
        <v>1</v>
      </c>
      <c r="F1229" s="213" t="s">
        <v>1728</v>
      </c>
      <c r="G1229" s="210"/>
      <c r="H1229" s="214">
        <v>144.72</v>
      </c>
      <c r="I1229" s="215"/>
      <c r="J1229" s="210"/>
      <c r="K1229" s="210"/>
      <c r="L1229" s="216"/>
      <c r="M1229" s="217"/>
      <c r="N1229" s="218"/>
      <c r="O1229" s="218"/>
      <c r="P1229" s="218"/>
      <c r="Q1229" s="218"/>
      <c r="R1229" s="218"/>
      <c r="S1229" s="218"/>
      <c r="T1229" s="219"/>
      <c r="AT1229" s="220" t="s">
        <v>141</v>
      </c>
      <c r="AU1229" s="220" t="s">
        <v>80</v>
      </c>
      <c r="AV1229" s="11" t="s">
        <v>80</v>
      </c>
      <c r="AW1229" s="11" t="s">
        <v>143</v>
      </c>
      <c r="AX1229" s="11" t="s">
        <v>74</v>
      </c>
      <c r="AY1229" s="220" t="s">
        <v>132</v>
      </c>
    </row>
    <row r="1230" s="12" customFormat="1">
      <c r="B1230" s="221"/>
      <c r="C1230" s="222"/>
      <c r="D1230" s="211" t="s">
        <v>141</v>
      </c>
      <c r="E1230" s="223" t="s">
        <v>1</v>
      </c>
      <c r="F1230" s="224" t="s">
        <v>146</v>
      </c>
      <c r="G1230" s="222"/>
      <c r="H1230" s="225">
        <v>1083.6800000000001</v>
      </c>
      <c r="I1230" s="226"/>
      <c r="J1230" s="222"/>
      <c r="K1230" s="222"/>
      <c r="L1230" s="227"/>
      <c r="M1230" s="228"/>
      <c r="N1230" s="229"/>
      <c r="O1230" s="229"/>
      <c r="P1230" s="229"/>
      <c r="Q1230" s="229"/>
      <c r="R1230" s="229"/>
      <c r="S1230" s="229"/>
      <c r="T1230" s="230"/>
      <c r="AT1230" s="231" t="s">
        <v>141</v>
      </c>
      <c r="AU1230" s="231" t="s">
        <v>80</v>
      </c>
      <c r="AV1230" s="12" t="s">
        <v>138</v>
      </c>
      <c r="AW1230" s="12" t="s">
        <v>143</v>
      </c>
      <c r="AX1230" s="12" t="s">
        <v>21</v>
      </c>
      <c r="AY1230" s="231" t="s">
        <v>132</v>
      </c>
    </row>
    <row r="1231" s="1" customFormat="1" ht="16.5" customHeight="1">
      <c r="B1231" s="36"/>
      <c r="C1231" s="197" t="s">
        <v>1729</v>
      </c>
      <c r="D1231" s="197" t="s">
        <v>134</v>
      </c>
      <c r="E1231" s="198" t="s">
        <v>1730</v>
      </c>
      <c r="F1231" s="199" t="s">
        <v>1731</v>
      </c>
      <c r="G1231" s="200" t="s">
        <v>137</v>
      </c>
      <c r="H1231" s="201">
        <v>1083.6800000000001</v>
      </c>
      <c r="I1231" s="202"/>
      <c r="J1231" s="201">
        <f>ROUND(I1231*H1231,3)</f>
        <v>0</v>
      </c>
      <c r="K1231" s="199" t="s">
        <v>1</v>
      </c>
      <c r="L1231" s="41"/>
      <c r="M1231" s="203" t="s">
        <v>1</v>
      </c>
      <c r="N1231" s="204" t="s">
        <v>48</v>
      </c>
      <c r="O1231" s="77"/>
      <c r="P1231" s="205">
        <f>O1231*H1231</f>
        <v>0</v>
      </c>
      <c r="Q1231" s="205">
        <v>0</v>
      </c>
      <c r="R1231" s="205">
        <f>Q1231*H1231</f>
        <v>0</v>
      </c>
      <c r="S1231" s="205">
        <v>0</v>
      </c>
      <c r="T1231" s="206">
        <f>S1231*H1231</f>
        <v>0</v>
      </c>
      <c r="AR1231" s="15" t="s">
        <v>217</v>
      </c>
      <c r="AT1231" s="15" t="s">
        <v>134</v>
      </c>
      <c r="AU1231" s="15" t="s">
        <v>80</v>
      </c>
      <c r="AY1231" s="15" t="s">
        <v>132</v>
      </c>
      <c r="BE1231" s="207">
        <f>IF(N1231="základní",J1231,0)</f>
        <v>0</v>
      </c>
      <c r="BF1231" s="207">
        <f>IF(N1231="snížená",J1231,0)</f>
        <v>0</v>
      </c>
      <c r="BG1231" s="207">
        <f>IF(N1231="zákl. přenesená",J1231,0)</f>
        <v>0</v>
      </c>
      <c r="BH1231" s="207">
        <f>IF(N1231="sníž. přenesená",J1231,0)</f>
        <v>0</v>
      </c>
      <c r="BI1231" s="207">
        <f>IF(N1231="nulová",J1231,0)</f>
        <v>0</v>
      </c>
      <c r="BJ1231" s="15" t="s">
        <v>139</v>
      </c>
      <c r="BK1231" s="208">
        <f>ROUND(I1231*H1231,3)</f>
        <v>0</v>
      </c>
      <c r="BL1231" s="15" t="s">
        <v>217</v>
      </c>
      <c r="BM1231" s="15" t="s">
        <v>1732</v>
      </c>
    </row>
    <row r="1232" s="11" customFormat="1">
      <c r="B1232" s="209"/>
      <c r="C1232" s="210"/>
      <c r="D1232" s="211" t="s">
        <v>141</v>
      </c>
      <c r="E1232" s="212" t="s">
        <v>1</v>
      </c>
      <c r="F1232" s="213" t="s">
        <v>1720</v>
      </c>
      <c r="G1232" s="210"/>
      <c r="H1232" s="214">
        <v>368</v>
      </c>
      <c r="I1232" s="215"/>
      <c r="J1232" s="210"/>
      <c r="K1232" s="210"/>
      <c r="L1232" s="216"/>
      <c r="M1232" s="217"/>
      <c r="N1232" s="218"/>
      <c r="O1232" s="218"/>
      <c r="P1232" s="218"/>
      <c r="Q1232" s="218"/>
      <c r="R1232" s="218"/>
      <c r="S1232" s="218"/>
      <c r="T1232" s="219"/>
      <c r="AT1232" s="220" t="s">
        <v>141</v>
      </c>
      <c r="AU1232" s="220" t="s">
        <v>80</v>
      </c>
      <c r="AV1232" s="11" t="s">
        <v>80</v>
      </c>
      <c r="AW1232" s="11" t="s">
        <v>143</v>
      </c>
      <c r="AX1232" s="11" t="s">
        <v>74</v>
      </c>
      <c r="AY1232" s="220" t="s">
        <v>132</v>
      </c>
    </row>
    <row r="1233" s="11" customFormat="1">
      <c r="B1233" s="209"/>
      <c r="C1233" s="210"/>
      <c r="D1233" s="211" t="s">
        <v>141</v>
      </c>
      <c r="E1233" s="212" t="s">
        <v>1</v>
      </c>
      <c r="F1233" s="213" t="s">
        <v>1727</v>
      </c>
      <c r="G1233" s="210"/>
      <c r="H1233" s="214">
        <v>231.84</v>
      </c>
      <c r="I1233" s="215"/>
      <c r="J1233" s="210"/>
      <c r="K1233" s="210"/>
      <c r="L1233" s="216"/>
      <c r="M1233" s="217"/>
      <c r="N1233" s="218"/>
      <c r="O1233" s="218"/>
      <c r="P1233" s="218"/>
      <c r="Q1233" s="218"/>
      <c r="R1233" s="218"/>
      <c r="S1233" s="218"/>
      <c r="T1233" s="219"/>
      <c r="AT1233" s="220" t="s">
        <v>141</v>
      </c>
      <c r="AU1233" s="220" t="s">
        <v>80</v>
      </c>
      <c r="AV1233" s="11" t="s">
        <v>80</v>
      </c>
      <c r="AW1233" s="11" t="s">
        <v>143</v>
      </c>
      <c r="AX1233" s="11" t="s">
        <v>74</v>
      </c>
      <c r="AY1233" s="220" t="s">
        <v>132</v>
      </c>
    </row>
    <row r="1234" s="11" customFormat="1">
      <c r="B1234" s="209"/>
      <c r="C1234" s="210"/>
      <c r="D1234" s="211" t="s">
        <v>141</v>
      </c>
      <c r="E1234" s="212" t="s">
        <v>1</v>
      </c>
      <c r="F1234" s="213" t="s">
        <v>1722</v>
      </c>
      <c r="G1234" s="210"/>
      <c r="H1234" s="214">
        <v>339.12</v>
      </c>
      <c r="I1234" s="215"/>
      <c r="J1234" s="210"/>
      <c r="K1234" s="210"/>
      <c r="L1234" s="216"/>
      <c r="M1234" s="217"/>
      <c r="N1234" s="218"/>
      <c r="O1234" s="218"/>
      <c r="P1234" s="218"/>
      <c r="Q1234" s="218"/>
      <c r="R1234" s="218"/>
      <c r="S1234" s="218"/>
      <c r="T1234" s="219"/>
      <c r="AT1234" s="220" t="s">
        <v>141</v>
      </c>
      <c r="AU1234" s="220" t="s">
        <v>80</v>
      </c>
      <c r="AV1234" s="11" t="s">
        <v>80</v>
      </c>
      <c r="AW1234" s="11" t="s">
        <v>143</v>
      </c>
      <c r="AX1234" s="11" t="s">
        <v>74</v>
      </c>
      <c r="AY1234" s="220" t="s">
        <v>132</v>
      </c>
    </row>
    <row r="1235" s="11" customFormat="1">
      <c r="B1235" s="209"/>
      <c r="C1235" s="210"/>
      <c r="D1235" s="211" t="s">
        <v>141</v>
      </c>
      <c r="E1235" s="212" t="s">
        <v>1</v>
      </c>
      <c r="F1235" s="213" t="s">
        <v>1728</v>
      </c>
      <c r="G1235" s="210"/>
      <c r="H1235" s="214">
        <v>144.72</v>
      </c>
      <c r="I1235" s="215"/>
      <c r="J1235" s="210"/>
      <c r="K1235" s="210"/>
      <c r="L1235" s="216"/>
      <c r="M1235" s="217"/>
      <c r="N1235" s="218"/>
      <c r="O1235" s="218"/>
      <c r="P1235" s="218"/>
      <c r="Q1235" s="218"/>
      <c r="R1235" s="218"/>
      <c r="S1235" s="218"/>
      <c r="T1235" s="219"/>
      <c r="AT1235" s="220" t="s">
        <v>141</v>
      </c>
      <c r="AU1235" s="220" t="s">
        <v>80</v>
      </c>
      <c r="AV1235" s="11" t="s">
        <v>80</v>
      </c>
      <c r="AW1235" s="11" t="s">
        <v>143</v>
      </c>
      <c r="AX1235" s="11" t="s">
        <v>74</v>
      </c>
      <c r="AY1235" s="220" t="s">
        <v>132</v>
      </c>
    </row>
    <row r="1236" s="12" customFormat="1">
      <c r="B1236" s="221"/>
      <c r="C1236" s="222"/>
      <c r="D1236" s="211" t="s">
        <v>141</v>
      </c>
      <c r="E1236" s="223" t="s">
        <v>1</v>
      </c>
      <c r="F1236" s="224" t="s">
        <v>146</v>
      </c>
      <c r="G1236" s="222"/>
      <c r="H1236" s="225">
        <v>1083.6800000000001</v>
      </c>
      <c r="I1236" s="226"/>
      <c r="J1236" s="222"/>
      <c r="K1236" s="222"/>
      <c r="L1236" s="227"/>
      <c r="M1236" s="228"/>
      <c r="N1236" s="229"/>
      <c r="O1236" s="229"/>
      <c r="P1236" s="229"/>
      <c r="Q1236" s="229"/>
      <c r="R1236" s="229"/>
      <c r="S1236" s="229"/>
      <c r="T1236" s="230"/>
      <c r="AT1236" s="231" t="s">
        <v>141</v>
      </c>
      <c r="AU1236" s="231" t="s">
        <v>80</v>
      </c>
      <c r="AV1236" s="12" t="s">
        <v>138</v>
      </c>
      <c r="AW1236" s="12" t="s">
        <v>143</v>
      </c>
      <c r="AX1236" s="12" t="s">
        <v>21</v>
      </c>
      <c r="AY1236" s="231" t="s">
        <v>132</v>
      </c>
    </row>
    <row r="1237" s="1" customFormat="1" ht="16.5" customHeight="1">
      <c r="B1237" s="36"/>
      <c r="C1237" s="197" t="s">
        <v>1733</v>
      </c>
      <c r="D1237" s="197" t="s">
        <v>134</v>
      </c>
      <c r="E1237" s="198" t="s">
        <v>1734</v>
      </c>
      <c r="F1237" s="199" t="s">
        <v>1735</v>
      </c>
      <c r="G1237" s="200" t="s">
        <v>137</v>
      </c>
      <c r="H1237" s="201">
        <v>1083.6800000000001</v>
      </c>
      <c r="I1237" s="202"/>
      <c r="J1237" s="201">
        <f>ROUND(I1237*H1237,3)</f>
        <v>0</v>
      </c>
      <c r="K1237" s="199" t="s">
        <v>1</v>
      </c>
      <c r="L1237" s="41"/>
      <c r="M1237" s="203" t="s">
        <v>1</v>
      </c>
      <c r="N1237" s="204" t="s">
        <v>48</v>
      </c>
      <c r="O1237" s="77"/>
      <c r="P1237" s="205">
        <f>O1237*H1237</f>
        <v>0</v>
      </c>
      <c r="Q1237" s="205">
        <v>0.00035</v>
      </c>
      <c r="R1237" s="205">
        <f>Q1237*H1237</f>
        <v>0.37928800000000001</v>
      </c>
      <c r="S1237" s="205">
        <v>0</v>
      </c>
      <c r="T1237" s="206">
        <f>S1237*H1237</f>
        <v>0</v>
      </c>
      <c r="AR1237" s="15" t="s">
        <v>217</v>
      </c>
      <c r="AT1237" s="15" t="s">
        <v>134</v>
      </c>
      <c r="AU1237" s="15" t="s">
        <v>80</v>
      </c>
      <c r="AY1237" s="15" t="s">
        <v>132</v>
      </c>
      <c r="BE1237" s="207">
        <f>IF(N1237="základní",J1237,0)</f>
        <v>0</v>
      </c>
      <c r="BF1237" s="207">
        <f>IF(N1237="snížená",J1237,0)</f>
        <v>0</v>
      </c>
      <c r="BG1237" s="207">
        <f>IF(N1237="zákl. přenesená",J1237,0)</f>
        <v>0</v>
      </c>
      <c r="BH1237" s="207">
        <f>IF(N1237="sníž. přenesená",J1237,0)</f>
        <v>0</v>
      </c>
      <c r="BI1237" s="207">
        <f>IF(N1237="nulová",J1237,0)</f>
        <v>0</v>
      </c>
      <c r="BJ1237" s="15" t="s">
        <v>139</v>
      </c>
      <c r="BK1237" s="208">
        <f>ROUND(I1237*H1237,3)</f>
        <v>0</v>
      </c>
      <c r="BL1237" s="15" t="s">
        <v>217</v>
      </c>
      <c r="BM1237" s="15" t="s">
        <v>1736</v>
      </c>
    </row>
    <row r="1238" s="11" customFormat="1">
      <c r="B1238" s="209"/>
      <c r="C1238" s="210"/>
      <c r="D1238" s="211" t="s">
        <v>141</v>
      </c>
      <c r="E1238" s="212" t="s">
        <v>1</v>
      </c>
      <c r="F1238" s="213" t="s">
        <v>1720</v>
      </c>
      <c r="G1238" s="210"/>
      <c r="H1238" s="214">
        <v>368</v>
      </c>
      <c r="I1238" s="215"/>
      <c r="J1238" s="210"/>
      <c r="K1238" s="210"/>
      <c r="L1238" s="216"/>
      <c r="M1238" s="217"/>
      <c r="N1238" s="218"/>
      <c r="O1238" s="218"/>
      <c r="P1238" s="218"/>
      <c r="Q1238" s="218"/>
      <c r="R1238" s="218"/>
      <c r="S1238" s="218"/>
      <c r="T1238" s="219"/>
      <c r="AT1238" s="220" t="s">
        <v>141</v>
      </c>
      <c r="AU1238" s="220" t="s">
        <v>80</v>
      </c>
      <c r="AV1238" s="11" t="s">
        <v>80</v>
      </c>
      <c r="AW1238" s="11" t="s">
        <v>143</v>
      </c>
      <c r="AX1238" s="11" t="s">
        <v>74</v>
      </c>
      <c r="AY1238" s="220" t="s">
        <v>132</v>
      </c>
    </row>
    <row r="1239" s="11" customFormat="1">
      <c r="B1239" s="209"/>
      <c r="C1239" s="210"/>
      <c r="D1239" s="211" t="s">
        <v>141</v>
      </c>
      <c r="E1239" s="212" t="s">
        <v>1</v>
      </c>
      <c r="F1239" s="213" t="s">
        <v>1727</v>
      </c>
      <c r="G1239" s="210"/>
      <c r="H1239" s="214">
        <v>231.84</v>
      </c>
      <c r="I1239" s="215"/>
      <c r="J1239" s="210"/>
      <c r="K1239" s="210"/>
      <c r="L1239" s="216"/>
      <c r="M1239" s="217"/>
      <c r="N1239" s="218"/>
      <c r="O1239" s="218"/>
      <c r="P1239" s="218"/>
      <c r="Q1239" s="218"/>
      <c r="R1239" s="218"/>
      <c r="S1239" s="218"/>
      <c r="T1239" s="219"/>
      <c r="AT1239" s="220" t="s">
        <v>141</v>
      </c>
      <c r="AU1239" s="220" t="s">
        <v>80</v>
      </c>
      <c r="AV1239" s="11" t="s">
        <v>80</v>
      </c>
      <c r="AW1239" s="11" t="s">
        <v>143</v>
      </c>
      <c r="AX1239" s="11" t="s">
        <v>74</v>
      </c>
      <c r="AY1239" s="220" t="s">
        <v>132</v>
      </c>
    </row>
    <row r="1240" s="11" customFormat="1">
      <c r="B1240" s="209"/>
      <c r="C1240" s="210"/>
      <c r="D1240" s="211" t="s">
        <v>141</v>
      </c>
      <c r="E1240" s="212" t="s">
        <v>1</v>
      </c>
      <c r="F1240" s="213" t="s">
        <v>1722</v>
      </c>
      <c r="G1240" s="210"/>
      <c r="H1240" s="214">
        <v>339.12</v>
      </c>
      <c r="I1240" s="215"/>
      <c r="J1240" s="210"/>
      <c r="K1240" s="210"/>
      <c r="L1240" s="216"/>
      <c r="M1240" s="217"/>
      <c r="N1240" s="218"/>
      <c r="O1240" s="218"/>
      <c r="P1240" s="218"/>
      <c r="Q1240" s="218"/>
      <c r="R1240" s="218"/>
      <c r="S1240" s="218"/>
      <c r="T1240" s="219"/>
      <c r="AT1240" s="220" t="s">
        <v>141</v>
      </c>
      <c r="AU1240" s="220" t="s">
        <v>80</v>
      </c>
      <c r="AV1240" s="11" t="s">
        <v>80</v>
      </c>
      <c r="AW1240" s="11" t="s">
        <v>143</v>
      </c>
      <c r="AX1240" s="11" t="s">
        <v>74</v>
      </c>
      <c r="AY1240" s="220" t="s">
        <v>132</v>
      </c>
    </row>
    <row r="1241" s="11" customFormat="1">
      <c r="B1241" s="209"/>
      <c r="C1241" s="210"/>
      <c r="D1241" s="211" t="s">
        <v>141</v>
      </c>
      <c r="E1241" s="212" t="s">
        <v>1</v>
      </c>
      <c r="F1241" s="213" t="s">
        <v>1728</v>
      </c>
      <c r="G1241" s="210"/>
      <c r="H1241" s="214">
        <v>144.72</v>
      </c>
      <c r="I1241" s="215"/>
      <c r="J1241" s="210"/>
      <c r="K1241" s="210"/>
      <c r="L1241" s="216"/>
      <c r="M1241" s="217"/>
      <c r="N1241" s="218"/>
      <c r="O1241" s="218"/>
      <c r="P1241" s="218"/>
      <c r="Q1241" s="218"/>
      <c r="R1241" s="218"/>
      <c r="S1241" s="218"/>
      <c r="T1241" s="219"/>
      <c r="AT1241" s="220" t="s">
        <v>141</v>
      </c>
      <c r="AU1241" s="220" t="s">
        <v>80</v>
      </c>
      <c r="AV1241" s="11" t="s">
        <v>80</v>
      </c>
      <c r="AW1241" s="11" t="s">
        <v>143</v>
      </c>
      <c r="AX1241" s="11" t="s">
        <v>74</v>
      </c>
      <c r="AY1241" s="220" t="s">
        <v>132</v>
      </c>
    </row>
    <row r="1242" s="12" customFormat="1">
      <c r="B1242" s="221"/>
      <c r="C1242" s="222"/>
      <c r="D1242" s="211" t="s">
        <v>141</v>
      </c>
      <c r="E1242" s="223" t="s">
        <v>1</v>
      </c>
      <c r="F1242" s="224" t="s">
        <v>146</v>
      </c>
      <c r="G1242" s="222"/>
      <c r="H1242" s="225">
        <v>1083.6800000000001</v>
      </c>
      <c r="I1242" s="226"/>
      <c r="J1242" s="222"/>
      <c r="K1242" s="222"/>
      <c r="L1242" s="227"/>
      <c r="M1242" s="228"/>
      <c r="N1242" s="229"/>
      <c r="O1242" s="229"/>
      <c r="P1242" s="229"/>
      <c r="Q1242" s="229"/>
      <c r="R1242" s="229"/>
      <c r="S1242" s="229"/>
      <c r="T1242" s="230"/>
      <c r="AT1242" s="231" t="s">
        <v>141</v>
      </c>
      <c r="AU1242" s="231" t="s">
        <v>80</v>
      </c>
      <c r="AV1242" s="12" t="s">
        <v>138</v>
      </c>
      <c r="AW1242" s="12" t="s">
        <v>143</v>
      </c>
      <c r="AX1242" s="12" t="s">
        <v>21</v>
      </c>
      <c r="AY1242" s="231" t="s">
        <v>132</v>
      </c>
    </row>
    <row r="1243" s="1" customFormat="1" ht="16.5" customHeight="1">
      <c r="B1243" s="36"/>
      <c r="C1243" s="197" t="s">
        <v>1737</v>
      </c>
      <c r="D1243" s="197" t="s">
        <v>134</v>
      </c>
      <c r="E1243" s="198" t="s">
        <v>1738</v>
      </c>
      <c r="F1243" s="199" t="s">
        <v>1739</v>
      </c>
      <c r="G1243" s="200" t="s">
        <v>137</v>
      </c>
      <c r="H1243" s="201">
        <v>1083.6800000000001</v>
      </c>
      <c r="I1243" s="202"/>
      <c r="J1243" s="201">
        <f>ROUND(I1243*H1243,3)</f>
        <v>0</v>
      </c>
      <c r="K1243" s="199" t="s">
        <v>1</v>
      </c>
      <c r="L1243" s="41"/>
      <c r="M1243" s="203" t="s">
        <v>1</v>
      </c>
      <c r="N1243" s="204" t="s">
        <v>48</v>
      </c>
      <c r="O1243" s="77"/>
      <c r="P1243" s="205">
        <f>O1243*H1243</f>
        <v>0</v>
      </c>
      <c r="Q1243" s="205">
        <v>0.00014999999999999999</v>
      </c>
      <c r="R1243" s="205">
        <f>Q1243*H1243</f>
        <v>0.162552</v>
      </c>
      <c r="S1243" s="205">
        <v>0</v>
      </c>
      <c r="T1243" s="206">
        <f>S1243*H1243</f>
        <v>0</v>
      </c>
      <c r="AR1243" s="15" t="s">
        <v>217</v>
      </c>
      <c r="AT1243" s="15" t="s">
        <v>134</v>
      </c>
      <c r="AU1243" s="15" t="s">
        <v>80</v>
      </c>
      <c r="AY1243" s="15" t="s">
        <v>132</v>
      </c>
      <c r="BE1243" s="207">
        <f>IF(N1243="základní",J1243,0)</f>
        <v>0</v>
      </c>
      <c r="BF1243" s="207">
        <f>IF(N1243="snížená",J1243,0)</f>
        <v>0</v>
      </c>
      <c r="BG1243" s="207">
        <f>IF(N1243="zákl. přenesená",J1243,0)</f>
        <v>0</v>
      </c>
      <c r="BH1243" s="207">
        <f>IF(N1243="sníž. přenesená",J1243,0)</f>
        <v>0</v>
      </c>
      <c r="BI1243" s="207">
        <f>IF(N1243="nulová",J1243,0)</f>
        <v>0</v>
      </c>
      <c r="BJ1243" s="15" t="s">
        <v>139</v>
      </c>
      <c r="BK1243" s="208">
        <f>ROUND(I1243*H1243,3)</f>
        <v>0</v>
      </c>
      <c r="BL1243" s="15" t="s">
        <v>217</v>
      </c>
      <c r="BM1243" s="15" t="s">
        <v>1740</v>
      </c>
    </row>
    <row r="1244" s="11" customFormat="1">
      <c r="B1244" s="209"/>
      <c r="C1244" s="210"/>
      <c r="D1244" s="211" t="s">
        <v>141</v>
      </c>
      <c r="E1244" s="212" t="s">
        <v>1</v>
      </c>
      <c r="F1244" s="213" t="s">
        <v>1720</v>
      </c>
      <c r="G1244" s="210"/>
      <c r="H1244" s="214">
        <v>368</v>
      </c>
      <c r="I1244" s="215"/>
      <c r="J1244" s="210"/>
      <c r="K1244" s="210"/>
      <c r="L1244" s="216"/>
      <c r="M1244" s="217"/>
      <c r="N1244" s="218"/>
      <c r="O1244" s="218"/>
      <c r="P1244" s="218"/>
      <c r="Q1244" s="218"/>
      <c r="R1244" s="218"/>
      <c r="S1244" s="218"/>
      <c r="T1244" s="219"/>
      <c r="AT1244" s="220" t="s">
        <v>141</v>
      </c>
      <c r="AU1244" s="220" t="s">
        <v>80</v>
      </c>
      <c r="AV1244" s="11" t="s">
        <v>80</v>
      </c>
      <c r="AW1244" s="11" t="s">
        <v>143</v>
      </c>
      <c r="AX1244" s="11" t="s">
        <v>74</v>
      </c>
      <c r="AY1244" s="220" t="s">
        <v>132</v>
      </c>
    </row>
    <row r="1245" s="11" customFormat="1">
      <c r="B1245" s="209"/>
      <c r="C1245" s="210"/>
      <c r="D1245" s="211" t="s">
        <v>141</v>
      </c>
      <c r="E1245" s="212" t="s">
        <v>1</v>
      </c>
      <c r="F1245" s="213" t="s">
        <v>1727</v>
      </c>
      <c r="G1245" s="210"/>
      <c r="H1245" s="214">
        <v>231.84</v>
      </c>
      <c r="I1245" s="215"/>
      <c r="J1245" s="210"/>
      <c r="K1245" s="210"/>
      <c r="L1245" s="216"/>
      <c r="M1245" s="217"/>
      <c r="N1245" s="218"/>
      <c r="O1245" s="218"/>
      <c r="P1245" s="218"/>
      <c r="Q1245" s="218"/>
      <c r="R1245" s="218"/>
      <c r="S1245" s="218"/>
      <c r="T1245" s="219"/>
      <c r="AT1245" s="220" t="s">
        <v>141</v>
      </c>
      <c r="AU1245" s="220" t="s">
        <v>80</v>
      </c>
      <c r="AV1245" s="11" t="s">
        <v>80</v>
      </c>
      <c r="AW1245" s="11" t="s">
        <v>143</v>
      </c>
      <c r="AX1245" s="11" t="s">
        <v>74</v>
      </c>
      <c r="AY1245" s="220" t="s">
        <v>132</v>
      </c>
    </row>
    <row r="1246" s="11" customFormat="1">
      <c r="B1246" s="209"/>
      <c r="C1246" s="210"/>
      <c r="D1246" s="211" t="s">
        <v>141</v>
      </c>
      <c r="E1246" s="212" t="s">
        <v>1</v>
      </c>
      <c r="F1246" s="213" t="s">
        <v>1722</v>
      </c>
      <c r="G1246" s="210"/>
      <c r="H1246" s="214">
        <v>339.12</v>
      </c>
      <c r="I1246" s="215"/>
      <c r="J1246" s="210"/>
      <c r="K1246" s="210"/>
      <c r="L1246" s="216"/>
      <c r="M1246" s="217"/>
      <c r="N1246" s="218"/>
      <c r="O1246" s="218"/>
      <c r="P1246" s="218"/>
      <c r="Q1246" s="218"/>
      <c r="R1246" s="218"/>
      <c r="S1246" s="218"/>
      <c r="T1246" s="219"/>
      <c r="AT1246" s="220" t="s">
        <v>141</v>
      </c>
      <c r="AU1246" s="220" t="s">
        <v>80</v>
      </c>
      <c r="AV1246" s="11" t="s">
        <v>80</v>
      </c>
      <c r="AW1246" s="11" t="s">
        <v>143</v>
      </c>
      <c r="AX1246" s="11" t="s">
        <v>74</v>
      </c>
      <c r="AY1246" s="220" t="s">
        <v>132</v>
      </c>
    </row>
    <row r="1247" s="11" customFormat="1">
      <c r="B1247" s="209"/>
      <c r="C1247" s="210"/>
      <c r="D1247" s="211" t="s">
        <v>141</v>
      </c>
      <c r="E1247" s="212" t="s">
        <v>1</v>
      </c>
      <c r="F1247" s="213" t="s">
        <v>1728</v>
      </c>
      <c r="G1247" s="210"/>
      <c r="H1247" s="214">
        <v>144.72</v>
      </c>
      <c r="I1247" s="215"/>
      <c r="J1247" s="210"/>
      <c r="K1247" s="210"/>
      <c r="L1247" s="216"/>
      <c r="M1247" s="217"/>
      <c r="N1247" s="218"/>
      <c r="O1247" s="218"/>
      <c r="P1247" s="218"/>
      <c r="Q1247" s="218"/>
      <c r="R1247" s="218"/>
      <c r="S1247" s="218"/>
      <c r="T1247" s="219"/>
      <c r="AT1247" s="220" t="s">
        <v>141</v>
      </c>
      <c r="AU1247" s="220" t="s">
        <v>80</v>
      </c>
      <c r="AV1247" s="11" t="s">
        <v>80</v>
      </c>
      <c r="AW1247" s="11" t="s">
        <v>143</v>
      </c>
      <c r="AX1247" s="11" t="s">
        <v>74</v>
      </c>
      <c r="AY1247" s="220" t="s">
        <v>132</v>
      </c>
    </row>
    <row r="1248" s="12" customFormat="1">
      <c r="B1248" s="221"/>
      <c r="C1248" s="222"/>
      <c r="D1248" s="211" t="s">
        <v>141</v>
      </c>
      <c r="E1248" s="223" t="s">
        <v>1</v>
      </c>
      <c r="F1248" s="224" t="s">
        <v>146</v>
      </c>
      <c r="G1248" s="222"/>
      <c r="H1248" s="225">
        <v>1083.6800000000001</v>
      </c>
      <c r="I1248" s="226"/>
      <c r="J1248" s="222"/>
      <c r="K1248" s="222"/>
      <c r="L1248" s="227"/>
      <c r="M1248" s="228"/>
      <c r="N1248" s="229"/>
      <c r="O1248" s="229"/>
      <c r="P1248" s="229"/>
      <c r="Q1248" s="229"/>
      <c r="R1248" s="229"/>
      <c r="S1248" s="229"/>
      <c r="T1248" s="230"/>
      <c r="AT1248" s="231" t="s">
        <v>141</v>
      </c>
      <c r="AU1248" s="231" t="s">
        <v>80</v>
      </c>
      <c r="AV1248" s="12" t="s">
        <v>138</v>
      </c>
      <c r="AW1248" s="12" t="s">
        <v>143</v>
      </c>
      <c r="AX1248" s="12" t="s">
        <v>21</v>
      </c>
      <c r="AY1248" s="231" t="s">
        <v>132</v>
      </c>
    </row>
    <row r="1249" s="1" customFormat="1" ht="16.5" customHeight="1">
      <c r="B1249" s="36"/>
      <c r="C1249" s="197" t="s">
        <v>1741</v>
      </c>
      <c r="D1249" s="197" t="s">
        <v>134</v>
      </c>
      <c r="E1249" s="198" t="s">
        <v>1742</v>
      </c>
      <c r="F1249" s="199" t="s">
        <v>1743</v>
      </c>
      <c r="G1249" s="200" t="s">
        <v>137</v>
      </c>
      <c r="H1249" s="201">
        <v>1799.3599999999999</v>
      </c>
      <c r="I1249" s="202"/>
      <c r="J1249" s="201">
        <f>ROUND(I1249*H1249,3)</f>
        <v>0</v>
      </c>
      <c r="K1249" s="199" t="s">
        <v>1</v>
      </c>
      <c r="L1249" s="41"/>
      <c r="M1249" s="203" t="s">
        <v>1</v>
      </c>
      <c r="N1249" s="204" t="s">
        <v>48</v>
      </c>
      <c r="O1249" s="77"/>
      <c r="P1249" s="205">
        <f>O1249*H1249</f>
        <v>0</v>
      </c>
      <c r="Q1249" s="205">
        <v>0.00012</v>
      </c>
      <c r="R1249" s="205">
        <f>Q1249*H1249</f>
        <v>0.21592319999999998</v>
      </c>
      <c r="S1249" s="205">
        <v>0</v>
      </c>
      <c r="T1249" s="206">
        <f>S1249*H1249</f>
        <v>0</v>
      </c>
      <c r="AR1249" s="15" t="s">
        <v>217</v>
      </c>
      <c r="AT1249" s="15" t="s">
        <v>134</v>
      </c>
      <c r="AU1249" s="15" t="s">
        <v>80</v>
      </c>
      <c r="AY1249" s="15" t="s">
        <v>132</v>
      </c>
      <c r="BE1249" s="207">
        <f>IF(N1249="základní",J1249,0)</f>
        <v>0</v>
      </c>
      <c r="BF1249" s="207">
        <f>IF(N1249="snížená",J1249,0)</f>
        <v>0</v>
      </c>
      <c r="BG1249" s="207">
        <f>IF(N1249="zákl. přenesená",J1249,0)</f>
        <v>0</v>
      </c>
      <c r="BH1249" s="207">
        <f>IF(N1249="sníž. přenesená",J1249,0)</f>
        <v>0</v>
      </c>
      <c r="BI1249" s="207">
        <f>IF(N1249="nulová",J1249,0)</f>
        <v>0</v>
      </c>
      <c r="BJ1249" s="15" t="s">
        <v>139</v>
      </c>
      <c r="BK1249" s="208">
        <f>ROUND(I1249*H1249,3)</f>
        <v>0</v>
      </c>
      <c r="BL1249" s="15" t="s">
        <v>217</v>
      </c>
      <c r="BM1249" s="15" t="s">
        <v>1744</v>
      </c>
    </row>
    <row r="1250" s="11" customFormat="1">
      <c r="B1250" s="209"/>
      <c r="C1250" s="210"/>
      <c r="D1250" s="211" t="s">
        <v>141</v>
      </c>
      <c r="E1250" s="212" t="s">
        <v>1</v>
      </c>
      <c r="F1250" s="213" t="s">
        <v>1720</v>
      </c>
      <c r="G1250" s="210"/>
      <c r="H1250" s="214">
        <v>368</v>
      </c>
      <c r="I1250" s="215"/>
      <c r="J1250" s="210"/>
      <c r="K1250" s="210"/>
      <c r="L1250" s="216"/>
      <c r="M1250" s="217"/>
      <c r="N1250" s="218"/>
      <c r="O1250" s="218"/>
      <c r="P1250" s="218"/>
      <c r="Q1250" s="218"/>
      <c r="R1250" s="218"/>
      <c r="S1250" s="218"/>
      <c r="T1250" s="219"/>
      <c r="AT1250" s="220" t="s">
        <v>141</v>
      </c>
      <c r="AU1250" s="220" t="s">
        <v>80</v>
      </c>
      <c r="AV1250" s="11" t="s">
        <v>80</v>
      </c>
      <c r="AW1250" s="11" t="s">
        <v>143</v>
      </c>
      <c r="AX1250" s="11" t="s">
        <v>74</v>
      </c>
      <c r="AY1250" s="220" t="s">
        <v>132</v>
      </c>
    </row>
    <row r="1251" s="11" customFormat="1">
      <c r="B1251" s="209"/>
      <c r="C1251" s="210"/>
      <c r="D1251" s="211" t="s">
        <v>141</v>
      </c>
      <c r="E1251" s="212" t="s">
        <v>1</v>
      </c>
      <c r="F1251" s="213" t="s">
        <v>1745</v>
      </c>
      <c r="G1251" s="210"/>
      <c r="H1251" s="214">
        <v>463.68000000000001</v>
      </c>
      <c r="I1251" s="215"/>
      <c r="J1251" s="210"/>
      <c r="K1251" s="210"/>
      <c r="L1251" s="216"/>
      <c r="M1251" s="217"/>
      <c r="N1251" s="218"/>
      <c r="O1251" s="218"/>
      <c r="P1251" s="218"/>
      <c r="Q1251" s="218"/>
      <c r="R1251" s="218"/>
      <c r="S1251" s="218"/>
      <c r="T1251" s="219"/>
      <c r="AT1251" s="220" t="s">
        <v>141</v>
      </c>
      <c r="AU1251" s="220" t="s">
        <v>80</v>
      </c>
      <c r="AV1251" s="11" t="s">
        <v>80</v>
      </c>
      <c r="AW1251" s="11" t="s">
        <v>143</v>
      </c>
      <c r="AX1251" s="11" t="s">
        <v>74</v>
      </c>
      <c r="AY1251" s="220" t="s">
        <v>132</v>
      </c>
    </row>
    <row r="1252" s="11" customFormat="1">
      <c r="B1252" s="209"/>
      <c r="C1252" s="210"/>
      <c r="D1252" s="211" t="s">
        <v>141</v>
      </c>
      <c r="E1252" s="212" t="s">
        <v>1</v>
      </c>
      <c r="F1252" s="213" t="s">
        <v>1746</v>
      </c>
      <c r="G1252" s="210"/>
      <c r="H1252" s="214">
        <v>678.24000000000001</v>
      </c>
      <c r="I1252" s="215"/>
      <c r="J1252" s="210"/>
      <c r="K1252" s="210"/>
      <c r="L1252" s="216"/>
      <c r="M1252" s="217"/>
      <c r="N1252" s="218"/>
      <c r="O1252" s="218"/>
      <c r="P1252" s="218"/>
      <c r="Q1252" s="218"/>
      <c r="R1252" s="218"/>
      <c r="S1252" s="218"/>
      <c r="T1252" s="219"/>
      <c r="AT1252" s="220" t="s">
        <v>141</v>
      </c>
      <c r="AU1252" s="220" t="s">
        <v>80</v>
      </c>
      <c r="AV1252" s="11" t="s">
        <v>80</v>
      </c>
      <c r="AW1252" s="11" t="s">
        <v>143</v>
      </c>
      <c r="AX1252" s="11" t="s">
        <v>74</v>
      </c>
      <c r="AY1252" s="220" t="s">
        <v>132</v>
      </c>
    </row>
    <row r="1253" s="11" customFormat="1">
      <c r="B1253" s="209"/>
      <c r="C1253" s="210"/>
      <c r="D1253" s="211" t="s">
        <v>141</v>
      </c>
      <c r="E1253" s="212" t="s">
        <v>1</v>
      </c>
      <c r="F1253" s="213" t="s">
        <v>1747</v>
      </c>
      <c r="G1253" s="210"/>
      <c r="H1253" s="214">
        <v>289.44</v>
      </c>
      <c r="I1253" s="215"/>
      <c r="J1253" s="210"/>
      <c r="K1253" s="210"/>
      <c r="L1253" s="216"/>
      <c r="M1253" s="217"/>
      <c r="N1253" s="218"/>
      <c r="O1253" s="218"/>
      <c r="P1253" s="218"/>
      <c r="Q1253" s="218"/>
      <c r="R1253" s="218"/>
      <c r="S1253" s="218"/>
      <c r="T1253" s="219"/>
      <c r="AT1253" s="220" t="s">
        <v>141</v>
      </c>
      <c r="AU1253" s="220" t="s">
        <v>80</v>
      </c>
      <c r="AV1253" s="11" t="s">
        <v>80</v>
      </c>
      <c r="AW1253" s="11" t="s">
        <v>143</v>
      </c>
      <c r="AX1253" s="11" t="s">
        <v>74</v>
      </c>
      <c r="AY1253" s="220" t="s">
        <v>132</v>
      </c>
    </row>
    <row r="1254" s="12" customFormat="1">
      <c r="B1254" s="221"/>
      <c r="C1254" s="222"/>
      <c r="D1254" s="211" t="s">
        <v>141</v>
      </c>
      <c r="E1254" s="223" t="s">
        <v>1</v>
      </c>
      <c r="F1254" s="224" t="s">
        <v>146</v>
      </c>
      <c r="G1254" s="222"/>
      <c r="H1254" s="225">
        <v>1799.3599999999999</v>
      </c>
      <c r="I1254" s="226"/>
      <c r="J1254" s="222"/>
      <c r="K1254" s="222"/>
      <c r="L1254" s="227"/>
      <c r="M1254" s="228"/>
      <c r="N1254" s="229"/>
      <c r="O1254" s="229"/>
      <c r="P1254" s="229"/>
      <c r="Q1254" s="229"/>
      <c r="R1254" s="229"/>
      <c r="S1254" s="229"/>
      <c r="T1254" s="230"/>
      <c r="AT1254" s="231" t="s">
        <v>141</v>
      </c>
      <c r="AU1254" s="231" t="s">
        <v>80</v>
      </c>
      <c r="AV1254" s="12" t="s">
        <v>138</v>
      </c>
      <c r="AW1254" s="12" t="s">
        <v>143</v>
      </c>
      <c r="AX1254" s="12" t="s">
        <v>21</v>
      </c>
      <c r="AY1254" s="231" t="s">
        <v>132</v>
      </c>
    </row>
    <row r="1255" s="1" customFormat="1" ht="16.5" customHeight="1">
      <c r="B1255" s="36"/>
      <c r="C1255" s="197" t="s">
        <v>1748</v>
      </c>
      <c r="D1255" s="197" t="s">
        <v>134</v>
      </c>
      <c r="E1255" s="198" t="s">
        <v>1749</v>
      </c>
      <c r="F1255" s="199" t="s">
        <v>1750</v>
      </c>
      <c r="G1255" s="200" t="s">
        <v>137</v>
      </c>
      <c r="H1255" s="201">
        <v>262.52699999999999</v>
      </c>
      <c r="I1255" s="202"/>
      <c r="J1255" s="201">
        <f>ROUND(I1255*H1255,3)</f>
        <v>0</v>
      </c>
      <c r="K1255" s="199" t="s">
        <v>1</v>
      </c>
      <c r="L1255" s="41"/>
      <c r="M1255" s="203" t="s">
        <v>1</v>
      </c>
      <c r="N1255" s="204" t="s">
        <v>48</v>
      </c>
      <c r="O1255" s="77"/>
      <c r="P1255" s="205">
        <f>O1255*H1255</f>
        <v>0</v>
      </c>
      <c r="Q1255" s="205">
        <v>0</v>
      </c>
      <c r="R1255" s="205">
        <f>Q1255*H1255</f>
        <v>0</v>
      </c>
      <c r="S1255" s="205">
        <v>0</v>
      </c>
      <c r="T1255" s="206">
        <f>S1255*H1255</f>
        <v>0</v>
      </c>
      <c r="AR1255" s="15" t="s">
        <v>217</v>
      </c>
      <c r="AT1255" s="15" t="s">
        <v>134</v>
      </c>
      <c r="AU1255" s="15" t="s">
        <v>80</v>
      </c>
      <c r="AY1255" s="15" t="s">
        <v>132</v>
      </c>
      <c r="BE1255" s="207">
        <f>IF(N1255="základní",J1255,0)</f>
        <v>0</v>
      </c>
      <c r="BF1255" s="207">
        <f>IF(N1255="snížená",J1255,0)</f>
        <v>0</v>
      </c>
      <c r="BG1255" s="207">
        <f>IF(N1255="zákl. přenesená",J1255,0)</f>
        <v>0</v>
      </c>
      <c r="BH1255" s="207">
        <f>IF(N1255="sníž. přenesená",J1255,0)</f>
        <v>0</v>
      </c>
      <c r="BI1255" s="207">
        <f>IF(N1255="nulová",J1255,0)</f>
        <v>0</v>
      </c>
      <c r="BJ1255" s="15" t="s">
        <v>139</v>
      </c>
      <c r="BK1255" s="208">
        <f>ROUND(I1255*H1255,3)</f>
        <v>0</v>
      </c>
      <c r="BL1255" s="15" t="s">
        <v>217</v>
      </c>
      <c r="BM1255" s="15" t="s">
        <v>1751</v>
      </c>
    </row>
    <row r="1256" s="11" customFormat="1">
      <c r="B1256" s="209"/>
      <c r="C1256" s="210"/>
      <c r="D1256" s="211" t="s">
        <v>141</v>
      </c>
      <c r="E1256" s="212" t="s">
        <v>1</v>
      </c>
      <c r="F1256" s="213" t="s">
        <v>1752</v>
      </c>
      <c r="G1256" s="210"/>
      <c r="H1256" s="214">
        <v>201.82650000000001</v>
      </c>
      <c r="I1256" s="215"/>
      <c r="J1256" s="210"/>
      <c r="K1256" s="210"/>
      <c r="L1256" s="216"/>
      <c r="M1256" s="217"/>
      <c r="N1256" s="218"/>
      <c r="O1256" s="218"/>
      <c r="P1256" s="218"/>
      <c r="Q1256" s="218"/>
      <c r="R1256" s="218"/>
      <c r="S1256" s="218"/>
      <c r="T1256" s="219"/>
      <c r="AT1256" s="220" t="s">
        <v>141</v>
      </c>
      <c r="AU1256" s="220" t="s">
        <v>80</v>
      </c>
      <c r="AV1256" s="11" t="s">
        <v>80</v>
      </c>
      <c r="AW1256" s="11" t="s">
        <v>143</v>
      </c>
      <c r="AX1256" s="11" t="s">
        <v>74</v>
      </c>
      <c r="AY1256" s="220" t="s">
        <v>132</v>
      </c>
    </row>
    <row r="1257" s="11" customFormat="1">
      <c r="B1257" s="209"/>
      <c r="C1257" s="210"/>
      <c r="D1257" s="211" t="s">
        <v>141</v>
      </c>
      <c r="E1257" s="212" t="s">
        <v>1</v>
      </c>
      <c r="F1257" s="213" t="s">
        <v>1753</v>
      </c>
      <c r="G1257" s="210"/>
      <c r="H1257" s="214">
        <v>1.8200000000000001</v>
      </c>
      <c r="I1257" s="215"/>
      <c r="J1257" s="210"/>
      <c r="K1257" s="210"/>
      <c r="L1257" s="216"/>
      <c r="M1257" s="217"/>
      <c r="N1257" s="218"/>
      <c r="O1257" s="218"/>
      <c r="P1257" s="218"/>
      <c r="Q1257" s="218"/>
      <c r="R1257" s="218"/>
      <c r="S1257" s="218"/>
      <c r="T1257" s="219"/>
      <c r="AT1257" s="220" t="s">
        <v>141</v>
      </c>
      <c r="AU1257" s="220" t="s">
        <v>80</v>
      </c>
      <c r="AV1257" s="11" t="s">
        <v>80</v>
      </c>
      <c r="AW1257" s="11" t="s">
        <v>143</v>
      </c>
      <c r="AX1257" s="11" t="s">
        <v>74</v>
      </c>
      <c r="AY1257" s="220" t="s">
        <v>132</v>
      </c>
    </row>
    <row r="1258" s="11" customFormat="1">
      <c r="B1258" s="209"/>
      <c r="C1258" s="210"/>
      <c r="D1258" s="211" t="s">
        <v>141</v>
      </c>
      <c r="E1258" s="212" t="s">
        <v>1</v>
      </c>
      <c r="F1258" s="213" t="s">
        <v>1754</v>
      </c>
      <c r="G1258" s="210"/>
      <c r="H1258" s="214">
        <v>4.4800000000000004</v>
      </c>
      <c r="I1258" s="215"/>
      <c r="J1258" s="210"/>
      <c r="K1258" s="210"/>
      <c r="L1258" s="216"/>
      <c r="M1258" s="217"/>
      <c r="N1258" s="218"/>
      <c r="O1258" s="218"/>
      <c r="P1258" s="218"/>
      <c r="Q1258" s="218"/>
      <c r="R1258" s="218"/>
      <c r="S1258" s="218"/>
      <c r="T1258" s="219"/>
      <c r="AT1258" s="220" t="s">
        <v>141</v>
      </c>
      <c r="AU1258" s="220" t="s">
        <v>80</v>
      </c>
      <c r="AV1258" s="11" t="s">
        <v>80</v>
      </c>
      <c r="AW1258" s="11" t="s">
        <v>143</v>
      </c>
      <c r="AX1258" s="11" t="s">
        <v>74</v>
      </c>
      <c r="AY1258" s="220" t="s">
        <v>132</v>
      </c>
    </row>
    <row r="1259" s="11" customFormat="1">
      <c r="B1259" s="209"/>
      <c r="C1259" s="210"/>
      <c r="D1259" s="211" t="s">
        <v>141</v>
      </c>
      <c r="E1259" s="212" t="s">
        <v>1</v>
      </c>
      <c r="F1259" s="213" t="s">
        <v>1755</v>
      </c>
      <c r="G1259" s="210"/>
      <c r="H1259" s="214">
        <v>5</v>
      </c>
      <c r="I1259" s="215"/>
      <c r="J1259" s="210"/>
      <c r="K1259" s="210"/>
      <c r="L1259" s="216"/>
      <c r="M1259" s="217"/>
      <c r="N1259" s="218"/>
      <c r="O1259" s="218"/>
      <c r="P1259" s="218"/>
      <c r="Q1259" s="218"/>
      <c r="R1259" s="218"/>
      <c r="S1259" s="218"/>
      <c r="T1259" s="219"/>
      <c r="AT1259" s="220" t="s">
        <v>141</v>
      </c>
      <c r="AU1259" s="220" t="s">
        <v>80</v>
      </c>
      <c r="AV1259" s="11" t="s">
        <v>80</v>
      </c>
      <c r="AW1259" s="11" t="s">
        <v>143</v>
      </c>
      <c r="AX1259" s="11" t="s">
        <v>74</v>
      </c>
      <c r="AY1259" s="220" t="s">
        <v>132</v>
      </c>
    </row>
    <row r="1260" s="11" customFormat="1">
      <c r="B1260" s="209"/>
      <c r="C1260" s="210"/>
      <c r="D1260" s="211" t="s">
        <v>141</v>
      </c>
      <c r="E1260" s="212" t="s">
        <v>1</v>
      </c>
      <c r="F1260" s="213" t="s">
        <v>1756</v>
      </c>
      <c r="G1260" s="210"/>
      <c r="H1260" s="214">
        <v>33.799999999999997</v>
      </c>
      <c r="I1260" s="215"/>
      <c r="J1260" s="210"/>
      <c r="K1260" s="210"/>
      <c r="L1260" s="216"/>
      <c r="M1260" s="217"/>
      <c r="N1260" s="218"/>
      <c r="O1260" s="218"/>
      <c r="P1260" s="218"/>
      <c r="Q1260" s="218"/>
      <c r="R1260" s="218"/>
      <c r="S1260" s="218"/>
      <c r="T1260" s="219"/>
      <c r="AT1260" s="220" t="s">
        <v>141</v>
      </c>
      <c r="AU1260" s="220" t="s">
        <v>80</v>
      </c>
      <c r="AV1260" s="11" t="s">
        <v>80</v>
      </c>
      <c r="AW1260" s="11" t="s">
        <v>143</v>
      </c>
      <c r="AX1260" s="11" t="s">
        <v>74</v>
      </c>
      <c r="AY1260" s="220" t="s">
        <v>132</v>
      </c>
    </row>
    <row r="1261" s="11" customFormat="1">
      <c r="B1261" s="209"/>
      <c r="C1261" s="210"/>
      <c r="D1261" s="211" t="s">
        <v>141</v>
      </c>
      <c r="E1261" s="212" t="s">
        <v>1</v>
      </c>
      <c r="F1261" s="213" t="s">
        <v>1757</v>
      </c>
      <c r="G1261" s="210"/>
      <c r="H1261" s="214">
        <v>15.6</v>
      </c>
      <c r="I1261" s="215"/>
      <c r="J1261" s="210"/>
      <c r="K1261" s="210"/>
      <c r="L1261" s="216"/>
      <c r="M1261" s="217"/>
      <c r="N1261" s="218"/>
      <c r="O1261" s="218"/>
      <c r="P1261" s="218"/>
      <c r="Q1261" s="218"/>
      <c r="R1261" s="218"/>
      <c r="S1261" s="218"/>
      <c r="T1261" s="219"/>
      <c r="AT1261" s="220" t="s">
        <v>141</v>
      </c>
      <c r="AU1261" s="220" t="s">
        <v>80</v>
      </c>
      <c r="AV1261" s="11" t="s">
        <v>80</v>
      </c>
      <c r="AW1261" s="11" t="s">
        <v>143</v>
      </c>
      <c r="AX1261" s="11" t="s">
        <v>74</v>
      </c>
      <c r="AY1261" s="220" t="s">
        <v>132</v>
      </c>
    </row>
    <row r="1262" s="12" customFormat="1">
      <c r="B1262" s="221"/>
      <c r="C1262" s="222"/>
      <c r="D1262" s="211" t="s">
        <v>141</v>
      </c>
      <c r="E1262" s="223" t="s">
        <v>1</v>
      </c>
      <c r="F1262" s="224" t="s">
        <v>146</v>
      </c>
      <c r="G1262" s="222"/>
      <c r="H1262" s="225">
        <v>262.5265</v>
      </c>
      <c r="I1262" s="226"/>
      <c r="J1262" s="222"/>
      <c r="K1262" s="222"/>
      <c r="L1262" s="227"/>
      <c r="M1262" s="228"/>
      <c r="N1262" s="229"/>
      <c r="O1262" s="229"/>
      <c r="P1262" s="229"/>
      <c r="Q1262" s="229"/>
      <c r="R1262" s="229"/>
      <c r="S1262" s="229"/>
      <c r="T1262" s="230"/>
      <c r="AT1262" s="231" t="s">
        <v>141</v>
      </c>
      <c r="AU1262" s="231" t="s">
        <v>80</v>
      </c>
      <c r="AV1262" s="12" t="s">
        <v>138</v>
      </c>
      <c r="AW1262" s="12" t="s">
        <v>143</v>
      </c>
      <c r="AX1262" s="12" t="s">
        <v>21</v>
      </c>
      <c r="AY1262" s="231" t="s">
        <v>132</v>
      </c>
    </row>
    <row r="1263" s="1" customFormat="1" ht="16.5" customHeight="1">
      <c r="B1263" s="36"/>
      <c r="C1263" s="197" t="s">
        <v>1758</v>
      </c>
      <c r="D1263" s="197" t="s">
        <v>134</v>
      </c>
      <c r="E1263" s="198" t="s">
        <v>1759</v>
      </c>
      <c r="F1263" s="199" t="s">
        <v>1760</v>
      </c>
      <c r="G1263" s="200" t="s">
        <v>137</v>
      </c>
      <c r="H1263" s="201">
        <v>262.52699999999999</v>
      </c>
      <c r="I1263" s="202"/>
      <c r="J1263" s="201">
        <f>ROUND(I1263*H1263,3)</f>
        <v>0</v>
      </c>
      <c r="K1263" s="199" t="s">
        <v>1</v>
      </c>
      <c r="L1263" s="41"/>
      <c r="M1263" s="203" t="s">
        <v>1</v>
      </c>
      <c r="N1263" s="204" t="s">
        <v>48</v>
      </c>
      <c r="O1263" s="77"/>
      <c r="P1263" s="205">
        <f>O1263*H1263</f>
        <v>0</v>
      </c>
      <c r="Q1263" s="205">
        <v>0.00013999999999999999</v>
      </c>
      <c r="R1263" s="205">
        <f>Q1263*H1263</f>
        <v>0.036753779999999993</v>
      </c>
      <c r="S1263" s="205">
        <v>0</v>
      </c>
      <c r="T1263" s="206">
        <f>S1263*H1263</f>
        <v>0</v>
      </c>
      <c r="AR1263" s="15" t="s">
        <v>217</v>
      </c>
      <c r="AT1263" s="15" t="s">
        <v>134</v>
      </c>
      <c r="AU1263" s="15" t="s">
        <v>80</v>
      </c>
      <c r="AY1263" s="15" t="s">
        <v>132</v>
      </c>
      <c r="BE1263" s="207">
        <f>IF(N1263="základní",J1263,0)</f>
        <v>0</v>
      </c>
      <c r="BF1263" s="207">
        <f>IF(N1263="snížená",J1263,0)</f>
        <v>0</v>
      </c>
      <c r="BG1263" s="207">
        <f>IF(N1263="zákl. přenesená",J1263,0)</f>
        <v>0</v>
      </c>
      <c r="BH1263" s="207">
        <f>IF(N1263="sníž. přenesená",J1263,0)</f>
        <v>0</v>
      </c>
      <c r="BI1263" s="207">
        <f>IF(N1263="nulová",J1263,0)</f>
        <v>0</v>
      </c>
      <c r="BJ1263" s="15" t="s">
        <v>139</v>
      </c>
      <c r="BK1263" s="208">
        <f>ROUND(I1263*H1263,3)</f>
        <v>0</v>
      </c>
      <c r="BL1263" s="15" t="s">
        <v>217</v>
      </c>
      <c r="BM1263" s="15" t="s">
        <v>1761</v>
      </c>
    </row>
    <row r="1264" s="11" customFormat="1">
      <c r="B1264" s="209"/>
      <c r="C1264" s="210"/>
      <c r="D1264" s="211" t="s">
        <v>141</v>
      </c>
      <c r="E1264" s="212" t="s">
        <v>1</v>
      </c>
      <c r="F1264" s="213" t="s">
        <v>1752</v>
      </c>
      <c r="G1264" s="210"/>
      <c r="H1264" s="214">
        <v>201.82650000000001</v>
      </c>
      <c r="I1264" s="215"/>
      <c r="J1264" s="210"/>
      <c r="K1264" s="210"/>
      <c r="L1264" s="216"/>
      <c r="M1264" s="217"/>
      <c r="N1264" s="218"/>
      <c r="O1264" s="218"/>
      <c r="P1264" s="218"/>
      <c r="Q1264" s="218"/>
      <c r="R1264" s="218"/>
      <c r="S1264" s="218"/>
      <c r="T1264" s="219"/>
      <c r="AT1264" s="220" t="s">
        <v>141</v>
      </c>
      <c r="AU1264" s="220" t="s">
        <v>80</v>
      </c>
      <c r="AV1264" s="11" t="s">
        <v>80</v>
      </c>
      <c r="AW1264" s="11" t="s">
        <v>143</v>
      </c>
      <c r="AX1264" s="11" t="s">
        <v>74</v>
      </c>
      <c r="AY1264" s="220" t="s">
        <v>132</v>
      </c>
    </row>
    <row r="1265" s="11" customFormat="1">
      <c r="B1265" s="209"/>
      <c r="C1265" s="210"/>
      <c r="D1265" s="211" t="s">
        <v>141</v>
      </c>
      <c r="E1265" s="212" t="s">
        <v>1</v>
      </c>
      <c r="F1265" s="213" t="s">
        <v>1753</v>
      </c>
      <c r="G1265" s="210"/>
      <c r="H1265" s="214">
        <v>1.8200000000000001</v>
      </c>
      <c r="I1265" s="215"/>
      <c r="J1265" s="210"/>
      <c r="K1265" s="210"/>
      <c r="L1265" s="216"/>
      <c r="M1265" s="217"/>
      <c r="N1265" s="218"/>
      <c r="O1265" s="218"/>
      <c r="P1265" s="218"/>
      <c r="Q1265" s="218"/>
      <c r="R1265" s="218"/>
      <c r="S1265" s="218"/>
      <c r="T1265" s="219"/>
      <c r="AT1265" s="220" t="s">
        <v>141</v>
      </c>
      <c r="AU1265" s="220" t="s">
        <v>80</v>
      </c>
      <c r="AV1265" s="11" t="s">
        <v>80</v>
      </c>
      <c r="AW1265" s="11" t="s">
        <v>143</v>
      </c>
      <c r="AX1265" s="11" t="s">
        <v>74</v>
      </c>
      <c r="AY1265" s="220" t="s">
        <v>132</v>
      </c>
    </row>
    <row r="1266" s="11" customFormat="1">
      <c r="B1266" s="209"/>
      <c r="C1266" s="210"/>
      <c r="D1266" s="211" t="s">
        <v>141</v>
      </c>
      <c r="E1266" s="212" t="s">
        <v>1</v>
      </c>
      <c r="F1266" s="213" t="s">
        <v>1754</v>
      </c>
      <c r="G1266" s="210"/>
      <c r="H1266" s="214">
        <v>4.4800000000000004</v>
      </c>
      <c r="I1266" s="215"/>
      <c r="J1266" s="210"/>
      <c r="K1266" s="210"/>
      <c r="L1266" s="216"/>
      <c r="M1266" s="217"/>
      <c r="N1266" s="218"/>
      <c r="O1266" s="218"/>
      <c r="P1266" s="218"/>
      <c r="Q1266" s="218"/>
      <c r="R1266" s="218"/>
      <c r="S1266" s="218"/>
      <c r="T1266" s="219"/>
      <c r="AT1266" s="220" t="s">
        <v>141</v>
      </c>
      <c r="AU1266" s="220" t="s">
        <v>80</v>
      </c>
      <c r="AV1266" s="11" t="s">
        <v>80</v>
      </c>
      <c r="AW1266" s="11" t="s">
        <v>143</v>
      </c>
      <c r="AX1266" s="11" t="s">
        <v>74</v>
      </c>
      <c r="AY1266" s="220" t="s">
        <v>132</v>
      </c>
    </row>
    <row r="1267" s="11" customFormat="1">
      <c r="B1267" s="209"/>
      <c r="C1267" s="210"/>
      <c r="D1267" s="211" t="s">
        <v>141</v>
      </c>
      <c r="E1267" s="212" t="s">
        <v>1</v>
      </c>
      <c r="F1267" s="213" t="s">
        <v>1755</v>
      </c>
      <c r="G1267" s="210"/>
      <c r="H1267" s="214">
        <v>5</v>
      </c>
      <c r="I1267" s="215"/>
      <c r="J1267" s="210"/>
      <c r="K1267" s="210"/>
      <c r="L1267" s="216"/>
      <c r="M1267" s="217"/>
      <c r="N1267" s="218"/>
      <c r="O1267" s="218"/>
      <c r="P1267" s="218"/>
      <c r="Q1267" s="218"/>
      <c r="R1267" s="218"/>
      <c r="S1267" s="218"/>
      <c r="T1267" s="219"/>
      <c r="AT1267" s="220" t="s">
        <v>141</v>
      </c>
      <c r="AU1267" s="220" t="s">
        <v>80</v>
      </c>
      <c r="AV1267" s="11" t="s">
        <v>80</v>
      </c>
      <c r="AW1267" s="11" t="s">
        <v>143</v>
      </c>
      <c r="AX1267" s="11" t="s">
        <v>74</v>
      </c>
      <c r="AY1267" s="220" t="s">
        <v>132</v>
      </c>
    </row>
    <row r="1268" s="11" customFormat="1">
      <c r="B1268" s="209"/>
      <c r="C1268" s="210"/>
      <c r="D1268" s="211" t="s">
        <v>141</v>
      </c>
      <c r="E1268" s="212" t="s">
        <v>1</v>
      </c>
      <c r="F1268" s="213" t="s">
        <v>1756</v>
      </c>
      <c r="G1268" s="210"/>
      <c r="H1268" s="214">
        <v>33.799999999999997</v>
      </c>
      <c r="I1268" s="215"/>
      <c r="J1268" s="210"/>
      <c r="K1268" s="210"/>
      <c r="L1268" s="216"/>
      <c r="M1268" s="217"/>
      <c r="N1268" s="218"/>
      <c r="O1268" s="218"/>
      <c r="P1268" s="218"/>
      <c r="Q1268" s="218"/>
      <c r="R1268" s="218"/>
      <c r="S1268" s="218"/>
      <c r="T1268" s="219"/>
      <c r="AT1268" s="220" t="s">
        <v>141</v>
      </c>
      <c r="AU1268" s="220" t="s">
        <v>80</v>
      </c>
      <c r="AV1268" s="11" t="s">
        <v>80</v>
      </c>
      <c r="AW1268" s="11" t="s">
        <v>143</v>
      </c>
      <c r="AX1268" s="11" t="s">
        <v>74</v>
      </c>
      <c r="AY1268" s="220" t="s">
        <v>132</v>
      </c>
    </row>
    <row r="1269" s="11" customFormat="1">
      <c r="B1269" s="209"/>
      <c r="C1269" s="210"/>
      <c r="D1269" s="211" t="s">
        <v>141</v>
      </c>
      <c r="E1269" s="212" t="s">
        <v>1</v>
      </c>
      <c r="F1269" s="213" t="s">
        <v>1757</v>
      </c>
      <c r="G1269" s="210"/>
      <c r="H1269" s="214">
        <v>15.6</v>
      </c>
      <c r="I1269" s="215"/>
      <c r="J1269" s="210"/>
      <c r="K1269" s="210"/>
      <c r="L1269" s="216"/>
      <c r="M1269" s="217"/>
      <c r="N1269" s="218"/>
      <c r="O1269" s="218"/>
      <c r="P1269" s="218"/>
      <c r="Q1269" s="218"/>
      <c r="R1269" s="218"/>
      <c r="S1269" s="218"/>
      <c r="T1269" s="219"/>
      <c r="AT1269" s="220" t="s">
        <v>141</v>
      </c>
      <c r="AU1269" s="220" t="s">
        <v>80</v>
      </c>
      <c r="AV1269" s="11" t="s">
        <v>80</v>
      </c>
      <c r="AW1269" s="11" t="s">
        <v>143</v>
      </c>
      <c r="AX1269" s="11" t="s">
        <v>74</v>
      </c>
      <c r="AY1269" s="220" t="s">
        <v>132</v>
      </c>
    </row>
    <row r="1270" s="12" customFormat="1">
      <c r="B1270" s="221"/>
      <c r="C1270" s="222"/>
      <c r="D1270" s="211" t="s">
        <v>141</v>
      </c>
      <c r="E1270" s="223" t="s">
        <v>1</v>
      </c>
      <c r="F1270" s="224" t="s">
        <v>146</v>
      </c>
      <c r="G1270" s="222"/>
      <c r="H1270" s="225">
        <v>262.5265</v>
      </c>
      <c r="I1270" s="226"/>
      <c r="J1270" s="222"/>
      <c r="K1270" s="222"/>
      <c r="L1270" s="227"/>
      <c r="M1270" s="228"/>
      <c r="N1270" s="229"/>
      <c r="O1270" s="229"/>
      <c r="P1270" s="229"/>
      <c r="Q1270" s="229"/>
      <c r="R1270" s="229"/>
      <c r="S1270" s="229"/>
      <c r="T1270" s="230"/>
      <c r="AT1270" s="231" t="s">
        <v>141</v>
      </c>
      <c r="AU1270" s="231" t="s">
        <v>80</v>
      </c>
      <c r="AV1270" s="12" t="s">
        <v>138</v>
      </c>
      <c r="AW1270" s="12" t="s">
        <v>143</v>
      </c>
      <c r="AX1270" s="12" t="s">
        <v>21</v>
      </c>
      <c r="AY1270" s="231" t="s">
        <v>132</v>
      </c>
    </row>
    <row r="1271" s="1" customFormat="1" ht="16.5" customHeight="1">
      <c r="B1271" s="36"/>
      <c r="C1271" s="197" t="s">
        <v>1762</v>
      </c>
      <c r="D1271" s="197" t="s">
        <v>134</v>
      </c>
      <c r="E1271" s="198" t="s">
        <v>1763</v>
      </c>
      <c r="F1271" s="199" t="s">
        <v>1764</v>
      </c>
      <c r="G1271" s="200" t="s">
        <v>137</v>
      </c>
      <c r="H1271" s="201">
        <v>525.053</v>
      </c>
      <c r="I1271" s="202"/>
      <c r="J1271" s="201">
        <f>ROUND(I1271*H1271,3)</f>
        <v>0</v>
      </c>
      <c r="K1271" s="199" t="s">
        <v>1</v>
      </c>
      <c r="L1271" s="41"/>
      <c r="M1271" s="203" t="s">
        <v>1</v>
      </c>
      <c r="N1271" s="204" t="s">
        <v>48</v>
      </c>
      <c r="O1271" s="77"/>
      <c r="P1271" s="205">
        <f>O1271*H1271</f>
        <v>0</v>
      </c>
      <c r="Q1271" s="205">
        <v>0.00012</v>
      </c>
      <c r="R1271" s="205">
        <f>Q1271*H1271</f>
        <v>0.063006359999999997</v>
      </c>
      <c r="S1271" s="205">
        <v>0</v>
      </c>
      <c r="T1271" s="206">
        <f>S1271*H1271</f>
        <v>0</v>
      </c>
      <c r="AR1271" s="15" t="s">
        <v>217</v>
      </c>
      <c r="AT1271" s="15" t="s">
        <v>134</v>
      </c>
      <c r="AU1271" s="15" t="s">
        <v>80</v>
      </c>
      <c r="AY1271" s="15" t="s">
        <v>132</v>
      </c>
      <c r="BE1271" s="207">
        <f>IF(N1271="základní",J1271,0)</f>
        <v>0</v>
      </c>
      <c r="BF1271" s="207">
        <f>IF(N1271="snížená",J1271,0)</f>
        <v>0</v>
      </c>
      <c r="BG1271" s="207">
        <f>IF(N1271="zákl. přenesená",J1271,0)</f>
        <v>0</v>
      </c>
      <c r="BH1271" s="207">
        <f>IF(N1271="sníž. přenesená",J1271,0)</f>
        <v>0</v>
      </c>
      <c r="BI1271" s="207">
        <f>IF(N1271="nulová",J1271,0)</f>
        <v>0</v>
      </c>
      <c r="BJ1271" s="15" t="s">
        <v>139</v>
      </c>
      <c r="BK1271" s="208">
        <f>ROUND(I1271*H1271,3)</f>
        <v>0</v>
      </c>
      <c r="BL1271" s="15" t="s">
        <v>217</v>
      </c>
      <c r="BM1271" s="15" t="s">
        <v>1765</v>
      </c>
    </row>
    <row r="1272" s="11" customFormat="1">
      <c r="B1272" s="209"/>
      <c r="C1272" s="210"/>
      <c r="D1272" s="211" t="s">
        <v>141</v>
      </c>
      <c r="E1272" s="212" t="s">
        <v>1</v>
      </c>
      <c r="F1272" s="213" t="s">
        <v>1766</v>
      </c>
      <c r="G1272" s="210"/>
      <c r="H1272" s="214">
        <v>403.65300000000002</v>
      </c>
      <c r="I1272" s="215"/>
      <c r="J1272" s="210"/>
      <c r="K1272" s="210"/>
      <c r="L1272" s="216"/>
      <c r="M1272" s="217"/>
      <c r="N1272" s="218"/>
      <c r="O1272" s="218"/>
      <c r="P1272" s="218"/>
      <c r="Q1272" s="218"/>
      <c r="R1272" s="218"/>
      <c r="S1272" s="218"/>
      <c r="T1272" s="219"/>
      <c r="AT1272" s="220" t="s">
        <v>141</v>
      </c>
      <c r="AU1272" s="220" t="s">
        <v>80</v>
      </c>
      <c r="AV1272" s="11" t="s">
        <v>80</v>
      </c>
      <c r="AW1272" s="11" t="s">
        <v>143</v>
      </c>
      <c r="AX1272" s="11" t="s">
        <v>74</v>
      </c>
      <c r="AY1272" s="220" t="s">
        <v>132</v>
      </c>
    </row>
    <row r="1273" s="11" customFormat="1">
      <c r="B1273" s="209"/>
      <c r="C1273" s="210"/>
      <c r="D1273" s="211" t="s">
        <v>141</v>
      </c>
      <c r="E1273" s="212" t="s">
        <v>1</v>
      </c>
      <c r="F1273" s="213" t="s">
        <v>1767</v>
      </c>
      <c r="G1273" s="210"/>
      <c r="H1273" s="214">
        <v>3.6400000000000001</v>
      </c>
      <c r="I1273" s="215"/>
      <c r="J1273" s="210"/>
      <c r="K1273" s="210"/>
      <c r="L1273" s="216"/>
      <c r="M1273" s="217"/>
      <c r="N1273" s="218"/>
      <c r="O1273" s="218"/>
      <c r="P1273" s="218"/>
      <c r="Q1273" s="218"/>
      <c r="R1273" s="218"/>
      <c r="S1273" s="218"/>
      <c r="T1273" s="219"/>
      <c r="AT1273" s="220" t="s">
        <v>141</v>
      </c>
      <c r="AU1273" s="220" t="s">
        <v>80</v>
      </c>
      <c r="AV1273" s="11" t="s">
        <v>80</v>
      </c>
      <c r="AW1273" s="11" t="s">
        <v>143</v>
      </c>
      <c r="AX1273" s="11" t="s">
        <v>74</v>
      </c>
      <c r="AY1273" s="220" t="s">
        <v>132</v>
      </c>
    </row>
    <row r="1274" s="11" customFormat="1">
      <c r="B1274" s="209"/>
      <c r="C1274" s="210"/>
      <c r="D1274" s="211" t="s">
        <v>141</v>
      </c>
      <c r="E1274" s="212" t="s">
        <v>1</v>
      </c>
      <c r="F1274" s="213" t="s">
        <v>1768</v>
      </c>
      <c r="G1274" s="210"/>
      <c r="H1274" s="214">
        <v>8.9600000000000009</v>
      </c>
      <c r="I1274" s="215"/>
      <c r="J1274" s="210"/>
      <c r="K1274" s="210"/>
      <c r="L1274" s="216"/>
      <c r="M1274" s="217"/>
      <c r="N1274" s="218"/>
      <c r="O1274" s="218"/>
      <c r="P1274" s="218"/>
      <c r="Q1274" s="218"/>
      <c r="R1274" s="218"/>
      <c r="S1274" s="218"/>
      <c r="T1274" s="219"/>
      <c r="AT1274" s="220" t="s">
        <v>141</v>
      </c>
      <c r="AU1274" s="220" t="s">
        <v>80</v>
      </c>
      <c r="AV1274" s="11" t="s">
        <v>80</v>
      </c>
      <c r="AW1274" s="11" t="s">
        <v>143</v>
      </c>
      <c r="AX1274" s="11" t="s">
        <v>74</v>
      </c>
      <c r="AY1274" s="220" t="s">
        <v>132</v>
      </c>
    </row>
    <row r="1275" s="11" customFormat="1">
      <c r="B1275" s="209"/>
      <c r="C1275" s="210"/>
      <c r="D1275" s="211" t="s">
        <v>141</v>
      </c>
      <c r="E1275" s="212" t="s">
        <v>1</v>
      </c>
      <c r="F1275" s="213" t="s">
        <v>1769</v>
      </c>
      <c r="G1275" s="210"/>
      <c r="H1275" s="214">
        <v>10</v>
      </c>
      <c r="I1275" s="215"/>
      <c r="J1275" s="210"/>
      <c r="K1275" s="210"/>
      <c r="L1275" s="216"/>
      <c r="M1275" s="217"/>
      <c r="N1275" s="218"/>
      <c r="O1275" s="218"/>
      <c r="P1275" s="218"/>
      <c r="Q1275" s="218"/>
      <c r="R1275" s="218"/>
      <c r="S1275" s="218"/>
      <c r="T1275" s="219"/>
      <c r="AT1275" s="220" t="s">
        <v>141</v>
      </c>
      <c r="AU1275" s="220" t="s">
        <v>80</v>
      </c>
      <c r="AV1275" s="11" t="s">
        <v>80</v>
      </c>
      <c r="AW1275" s="11" t="s">
        <v>143</v>
      </c>
      <c r="AX1275" s="11" t="s">
        <v>74</v>
      </c>
      <c r="AY1275" s="220" t="s">
        <v>132</v>
      </c>
    </row>
    <row r="1276" s="11" customFormat="1">
      <c r="B1276" s="209"/>
      <c r="C1276" s="210"/>
      <c r="D1276" s="211" t="s">
        <v>141</v>
      </c>
      <c r="E1276" s="212" t="s">
        <v>1</v>
      </c>
      <c r="F1276" s="213" t="s">
        <v>1770</v>
      </c>
      <c r="G1276" s="210"/>
      <c r="H1276" s="214">
        <v>67.599999999999994</v>
      </c>
      <c r="I1276" s="215"/>
      <c r="J1276" s="210"/>
      <c r="K1276" s="210"/>
      <c r="L1276" s="216"/>
      <c r="M1276" s="217"/>
      <c r="N1276" s="218"/>
      <c r="O1276" s="218"/>
      <c r="P1276" s="218"/>
      <c r="Q1276" s="218"/>
      <c r="R1276" s="218"/>
      <c r="S1276" s="218"/>
      <c r="T1276" s="219"/>
      <c r="AT1276" s="220" t="s">
        <v>141</v>
      </c>
      <c r="AU1276" s="220" t="s">
        <v>80</v>
      </c>
      <c r="AV1276" s="11" t="s">
        <v>80</v>
      </c>
      <c r="AW1276" s="11" t="s">
        <v>143</v>
      </c>
      <c r="AX1276" s="11" t="s">
        <v>74</v>
      </c>
      <c r="AY1276" s="220" t="s">
        <v>132</v>
      </c>
    </row>
    <row r="1277" s="11" customFormat="1">
      <c r="B1277" s="209"/>
      <c r="C1277" s="210"/>
      <c r="D1277" s="211" t="s">
        <v>141</v>
      </c>
      <c r="E1277" s="212" t="s">
        <v>1</v>
      </c>
      <c r="F1277" s="213" t="s">
        <v>1771</v>
      </c>
      <c r="G1277" s="210"/>
      <c r="H1277" s="214">
        <v>31.199999999999999</v>
      </c>
      <c r="I1277" s="215"/>
      <c r="J1277" s="210"/>
      <c r="K1277" s="210"/>
      <c r="L1277" s="216"/>
      <c r="M1277" s="217"/>
      <c r="N1277" s="218"/>
      <c r="O1277" s="218"/>
      <c r="P1277" s="218"/>
      <c r="Q1277" s="218"/>
      <c r="R1277" s="218"/>
      <c r="S1277" s="218"/>
      <c r="T1277" s="219"/>
      <c r="AT1277" s="220" t="s">
        <v>141</v>
      </c>
      <c r="AU1277" s="220" t="s">
        <v>80</v>
      </c>
      <c r="AV1277" s="11" t="s">
        <v>80</v>
      </c>
      <c r="AW1277" s="11" t="s">
        <v>143</v>
      </c>
      <c r="AX1277" s="11" t="s">
        <v>74</v>
      </c>
      <c r="AY1277" s="220" t="s">
        <v>132</v>
      </c>
    </row>
    <row r="1278" s="12" customFormat="1">
      <c r="B1278" s="221"/>
      <c r="C1278" s="222"/>
      <c r="D1278" s="211" t="s">
        <v>141</v>
      </c>
      <c r="E1278" s="223" t="s">
        <v>1</v>
      </c>
      <c r="F1278" s="224" t="s">
        <v>146</v>
      </c>
      <c r="G1278" s="222"/>
      <c r="H1278" s="225">
        <v>525.053</v>
      </c>
      <c r="I1278" s="226"/>
      <c r="J1278" s="222"/>
      <c r="K1278" s="222"/>
      <c r="L1278" s="227"/>
      <c r="M1278" s="228"/>
      <c r="N1278" s="229"/>
      <c r="O1278" s="229"/>
      <c r="P1278" s="229"/>
      <c r="Q1278" s="229"/>
      <c r="R1278" s="229"/>
      <c r="S1278" s="229"/>
      <c r="T1278" s="230"/>
      <c r="AT1278" s="231" t="s">
        <v>141</v>
      </c>
      <c r="AU1278" s="231" t="s">
        <v>80</v>
      </c>
      <c r="AV1278" s="12" t="s">
        <v>138</v>
      </c>
      <c r="AW1278" s="12" t="s">
        <v>143</v>
      </c>
      <c r="AX1278" s="12" t="s">
        <v>21</v>
      </c>
      <c r="AY1278" s="231" t="s">
        <v>132</v>
      </c>
    </row>
    <row r="1279" s="1" customFormat="1" ht="16.5" customHeight="1">
      <c r="B1279" s="36"/>
      <c r="C1279" s="197" t="s">
        <v>1772</v>
      </c>
      <c r="D1279" s="197" t="s">
        <v>134</v>
      </c>
      <c r="E1279" s="198" t="s">
        <v>1773</v>
      </c>
      <c r="F1279" s="199" t="s">
        <v>1774</v>
      </c>
      <c r="G1279" s="200" t="s">
        <v>137</v>
      </c>
      <c r="H1279" s="201">
        <v>720.04100000000005</v>
      </c>
      <c r="I1279" s="202"/>
      <c r="J1279" s="201">
        <f>ROUND(I1279*H1279,3)</f>
        <v>0</v>
      </c>
      <c r="K1279" s="199" t="s">
        <v>1</v>
      </c>
      <c r="L1279" s="41"/>
      <c r="M1279" s="203" t="s">
        <v>1</v>
      </c>
      <c r="N1279" s="204" t="s">
        <v>48</v>
      </c>
      <c r="O1279" s="77"/>
      <c r="P1279" s="205">
        <f>O1279*H1279</f>
        <v>0</v>
      </c>
      <c r="Q1279" s="205">
        <v>6.9999999999999994E-05</v>
      </c>
      <c r="R1279" s="205">
        <f>Q1279*H1279</f>
        <v>0.050402870000000002</v>
      </c>
      <c r="S1279" s="205">
        <v>0</v>
      </c>
      <c r="T1279" s="206">
        <f>S1279*H1279</f>
        <v>0</v>
      </c>
      <c r="AR1279" s="15" t="s">
        <v>217</v>
      </c>
      <c r="AT1279" s="15" t="s">
        <v>134</v>
      </c>
      <c r="AU1279" s="15" t="s">
        <v>80</v>
      </c>
      <c r="AY1279" s="15" t="s">
        <v>132</v>
      </c>
      <c r="BE1279" s="207">
        <f>IF(N1279="základní",J1279,0)</f>
        <v>0</v>
      </c>
      <c r="BF1279" s="207">
        <f>IF(N1279="snížená",J1279,0)</f>
        <v>0</v>
      </c>
      <c r="BG1279" s="207">
        <f>IF(N1279="zákl. přenesená",J1279,0)</f>
        <v>0</v>
      </c>
      <c r="BH1279" s="207">
        <f>IF(N1279="sníž. přenesená",J1279,0)</f>
        <v>0</v>
      </c>
      <c r="BI1279" s="207">
        <f>IF(N1279="nulová",J1279,0)</f>
        <v>0</v>
      </c>
      <c r="BJ1279" s="15" t="s">
        <v>139</v>
      </c>
      <c r="BK1279" s="208">
        <f>ROUND(I1279*H1279,3)</f>
        <v>0</v>
      </c>
      <c r="BL1279" s="15" t="s">
        <v>217</v>
      </c>
      <c r="BM1279" s="15" t="s">
        <v>1775</v>
      </c>
    </row>
    <row r="1280" s="11" customFormat="1">
      <c r="B1280" s="209"/>
      <c r="C1280" s="210"/>
      <c r="D1280" s="211" t="s">
        <v>141</v>
      </c>
      <c r="E1280" s="212" t="s">
        <v>1</v>
      </c>
      <c r="F1280" s="213" t="s">
        <v>1776</v>
      </c>
      <c r="G1280" s="210"/>
      <c r="H1280" s="214">
        <v>711.48000000000002</v>
      </c>
      <c r="I1280" s="215"/>
      <c r="J1280" s="210"/>
      <c r="K1280" s="210"/>
      <c r="L1280" s="216"/>
      <c r="M1280" s="217"/>
      <c r="N1280" s="218"/>
      <c r="O1280" s="218"/>
      <c r="P1280" s="218"/>
      <c r="Q1280" s="218"/>
      <c r="R1280" s="218"/>
      <c r="S1280" s="218"/>
      <c r="T1280" s="219"/>
      <c r="AT1280" s="220" t="s">
        <v>141</v>
      </c>
      <c r="AU1280" s="220" t="s">
        <v>80</v>
      </c>
      <c r="AV1280" s="11" t="s">
        <v>80</v>
      </c>
      <c r="AW1280" s="11" t="s">
        <v>143</v>
      </c>
      <c r="AX1280" s="11" t="s">
        <v>74</v>
      </c>
      <c r="AY1280" s="220" t="s">
        <v>132</v>
      </c>
    </row>
    <row r="1281" s="11" customFormat="1">
      <c r="B1281" s="209"/>
      <c r="C1281" s="210"/>
      <c r="D1281" s="211" t="s">
        <v>141</v>
      </c>
      <c r="E1281" s="212" t="s">
        <v>1</v>
      </c>
      <c r="F1281" s="213" t="s">
        <v>1777</v>
      </c>
      <c r="G1281" s="210"/>
      <c r="H1281" s="214">
        <v>8.5607600000000001</v>
      </c>
      <c r="I1281" s="215"/>
      <c r="J1281" s="210"/>
      <c r="K1281" s="210"/>
      <c r="L1281" s="216"/>
      <c r="M1281" s="217"/>
      <c r="N1281" s="218"/>
      <c r="O1281" s="218"/>
      <c r="P1281" s="218"/>
      <c r="Q1281" s="218"/>
      <c r="R1281" s="218"/>
      <c r="S1281" s="218"/>
      <c r="T1281" s="219"/>
      <c r="AT1281" s="220" t="s">
        <v>141</v>
      </c>
      <c r="AU1281" s="220" t="s">
        <v>80</v>
      </c>
      <c r="AV1281" s="11" t="s">
        <v>80</v>
      </c>
      <c r="AW1281" s="11" t="s">
        <v>143</v>
      </c>
      <c r="AX1281" s="11" t="s">
        <v>74</v>
      </c>
      <c r="AY1281" s="220" t="s">
        <v>132</v>
      </c>
    </row>
    <row r="1282" s="12" customFormat="1">
      <c r="B1282" s="221"/>
      <c r="C1282" s="222"/>
      <c r="D1282" s="211" t="s">
        <v>141</v>
      </c>
      <c r="E1282" s="223" t="s">
        <v>1</v>
      </c>
      <c r="F1282" s="224" t="s">
        <v>146</v>
      </c>
      <c r="G1282" s="222"/>
      <c r="H1282" s="225">
        <v>720.04075999999998</v>
      </c>
      <c r="I1282" s="226"/>
      <c r="J1282" s="222"/>
      <c r="K1282" s="222"/>
      <c r="L1282" s="227"/>
      <c r="M1282" s="228"/>
      <c r="N1282" s="229"/>
      <c r="O1282" s="229"/>
      <c r="P1282" s="229"/>
      <c r="Q1282" s="229"/>
      <c r="R1282" s="229"/>
      <c r="S1282" s="229"/>
      <c r="T1282" s="230"/>
      <c r="AT1282" s="231" t="s">
        <v>141</v>
      </c>
      <c r="AU1282" s="231" t="s">
        <v>80</v>
      </c>
      <c r="AV1282" s="12" t="s">
        <v>138</v>
      </c>
      <c r="AW1282" s="12" t="s">
        <v>143</v>
      </c>
      <c r="AX1282" s="12" t="s">
        <v>21</v>
      </c>
      <c r="AY1282" s="231" t="s">
        <v>132</v>
      </c>
    </row>
    <row r="1283" s="1" customFormat="1" ht="16.5" customHeight="1">
      <c r="B1283" s="36"/>
      <c r="C1283" s="197" t="s">
        <v>1778</v>
      </c>
      <c r="D1283" s="197" t="s">
        <v>134</v>
      </c>
      <c r="E1283" s="198" t="s">
        <v>1779</v>
      </c>
      <c r="F1283" s="199" t="s">
        <v>1780</v>
      </c>
      <c r="G1283" s="200" t="s">
        <v>137</v>
      </c>
      <c r="H1283" s="201">
        <v>720.04100000000005</v>
      </c>
      <c r="I1283" s="202"/>
      <c r="J1283" s="201">
        <f>ROUND(I1283*H1283,3)</f>
        <v>0</v>
      </c>
      <c r="K1283" s="199" t="s">
        <v>1</v>
      </c>
      <c r="L1283" s="41"/>
      <c r="M1283" s="203" t="s">
        <v>1</v>
      </c>
      <c r="N1283" s="204" t="s">
        <v>48</v>
      </c>
      <c r="O1283" s="77"/>
      <c r="P1283" s="205">
        <f>O1283*H1283</f>
        <v>0</v>
      </c>
      <c r="Q1283" s="205">
        <v>0</v>
      </c>
      <c r="R1283" s="205">
        <f>Q1283*H1283</f>
        <v>0</v>
      </c>
      <c r="S1283" s="205">
        <v>0</v>
      </c>
      <c r="T1283" s="206">
        <f>S1283*H1283</f>
        <v>0</v>
      </c>
      <c r="AR1283" s="15" t="s">
        <v>217</v>
      </c>
      <c r="AT1283" s="15" t="s">
        <v>134</v>
      </c>
      <c r="AU1283" s="15" t="s">
        <v>80</v>
      </c>
      <c r="AY1283" s="15" t="s">
        <v>132</v>
      </c>
      <c r="BE1283" s="207">
        <f>IF(N1283="základní",J1283,0)</f>
        <v>0</v>
      </c>
      <c r="BF1283" s="207">
        <f>IF(N1283="snížená",J1283,0)</f>
        <v>0</v>
      </c>
      <c r="BG1283" s="207">
        <f>IF(N1283="zákl. přenesená",J1283,0)</f>
        <v>0</v>
      </c>
      <c r="BH1283" s="207">
        <f>IF(N1283="sníž. přenesená",J1283,0)</f>
        <v>0</v>
      </c>
      <c r="BI1283" s="207">
        <f>IF(N1283="nulová",J1283,0)</f>
        <v>0</v>
      </c>
      <c r="BJ1283" s="15" t="s">
        <v>139</v>
      </c>
      <c r="BK1283" s="208">
        <f>ROUND(I1283*H1283,3)</f>
        <v>0</v>
      </c>
      <c r="BL1283" s="15" t="s">
        <v>217</v>
      </c>
      <c r="BM1283" s="15" t="s">
        <v>1781</v>
      </c>
    </row>
    <row r="1284" s="11" customFormat="1">
      <c r="B1284" s="209"/>
      <c r="C1284" s="210"/>
      <c r="D1284" s="211" t="s">
        <v>141</v>
      </c>
      <c r="E1284" s="212" t="s">
        <v>1</v>
      </c>
      <c r="F1284" s="213" t="s">
        <v>1776</v>
      </c>
      <c r="G1284" s="210"/>
      <c r="H1284" s="214">
        <v>711.48000000000002</v>
      </c>
      <c r="I1284" s="215"/>
      <c r="J1284" s="210"/>
      <c r="K1284" s="210"/>
      <c r="L1284" s="216"/>
      <c r="M1284" s="217"/>
      <c r="N1284" s="218"/>
      <c r="O1284" s="218"/>
      <c r="P1284" s="218"/>
      <c r="Q1284" s="218"/>
      <c r="R1284" s="218"/>
      <c r="S1284" s="218"/>
      <c r="T1284" s="219"/>
      <c r="AT1284" s="220" t="s">
        <v>141</v>
      </c>
      <c r="AU1284" s="220" t="s">
        <v>80</v>
      </c>
      <c r="AV1284" s="11" t="s">
        <v>80</v>
      </c>
      <c r="AW1284" s="11" t="s">
        <v>143</v>
      </c>
      <c r="AX1284" s="11" t="s">
        <v>74</v>
      </c>
      <c r="AY1284" s="220" t="s">
        <v>132</v>
      </c>
    </row>
    <row r="1285" s="11" customFormat="1">
      <c r="B1285" s="209"/>
      <c r="C1285" s="210"/>
      <c r="D1285" s="211" t="s">
        <v>141</v>
      </c>
      <c r="E1285" s="212" t="s">
        <v>1</v>
      </c>
      <c r="F1285" s="213" t="s">
        <v>1777</v>
      </c>
      <c r="G1285" s="210"/>
      <c r="H1285" s="214">
        <v>8.5607600000000001</v>
      </c>
      <c r="I1285" s="215"/>
      <c r="J1285" s="210"/>
      <c r="K1285" s="210"/>
      <c r="L1285" s="216"/>
      <c r="M1285" s="217"/>
      <c r="N1285" s="218"/>
      <c r="O1285" s="218"/>
      <c r="P1285" s="218"/>
      <c r="Q1285" s="218"/>
      <c r="R1285" s="218"/>
      <c r="S1285" s="218"/>
      <c r="T1285" s="219"/>
      <c r="AT1285" s="220" t="s">
        <v>141</v>
      </c>
      <c r="AU1285" s="220" t="s">
        <v>80</v>
      </c>
      <c r="AV1285" s="11" t="s">
        <v>80</v>
      </c>
      <c r="AW1285" s="11" t="s">
        <v>143</v>
      </c>
      <c r="AX1285" s="11" t="s">
        <v>74</v>
      </c>
      <c r="AY1285" s="220" t="s">
        <v>132</v>
      </c>
    </row>
    <row r="1286" s="12" customFormat="1">
      <c r="B1286" s="221"/>
      <c r="C1286" s="222"/>
      <c r="D1286" s="211" t="s">
        <v>141</v>
      </c>
      <c r="E1286" s="223" t="s">
        <v>1</v>
      </c>
      <c r="F1286" s="224" t="s">
        <v>146</v>
      </c>
      <c r="G1286" s="222"/>
      <c r="H1286" s="225">
        <v>720.04075999999998</v>
      </c>
      <c r="I1286" s="226"/>
      <c r="J1286" s="222"/>
      <c r="K1286" s="222"/>
      <c r="L1286" s="227"/>
      <c r="M1286" s="228"/>
      <c r="N1286" s="229"/>
      <c r="O1286" s="229"/>
      <c r="P1286" s="229"/>
      <c r="Q1286" s="229"/>
      <c r="R1286" s="229"/>
      <c r="S1286" s="229"/>
      <c r="T1286" s="230"/>
      <c r="AT1286" s="231" t="s">
        <v>141</v>
      </c>
      <c r="AU1286" s="231" t="s">
        <v>80</v>
      </c>
      <c r="AV1286" s="12" t="s">
        <v>138</v>
      </c>
      <c r="AW1286" s="12" t="s">
        <v>143</v>
      </c>
      <c r="AX1286" s="12" t="s">
        <v>21</v>
      </c>
      <c r="AY1286" s="231" t="s">
        <v>132</v>
      </c>
    </row>
    <row r="1287" s="1" customFormat="1" ht="16.5" customHeight="1">
      <c r="B1287" s="36"/>
      <c r="C1287" s="197" t="s">
        <v>1782</v>
      </c>
      <c r="D1287" s="197" t="s">
        <v>134</v>
      </c>
      <c r="E1287" s="198" t="s">
        <v>1783</v>
      </c>
      <c r="F1287" s="199" t="s">
        <v>1784</v>
      </c>
      <c r="G1287" s="200" t="s">
        <v>137</v>
      </c>
      <c r="H1287" s="201">
        <v>720.04100000000005</v>
      </c>
      <c r="I1287" s="202"/>
      <c r="J1287" s="201">
        <f>ROUND(I1287*H1287,3)</f>
        <v>0</v>
      </c>
      <c r="K1287" s="199" t="s">
        <v>1</v>
      </c>
      <c r="L1287" s="41"/>
      <c r="M1287" s="203" t="s">
        <v>1</v>
      </c>
      <c r="N1287" s="204" t="s">
        <v>48</v>
      </c>
      <c r="O1287" s="77"/>
      <c r="P1287" s="205">
        <f>O1287*H1287</f>
        <v>0</v>
      </c>
      <c r="Q1287" s="205">
        <v>6.0000000000000002E-05</v>
      </c>
      <c r="R1287" s="205">
        <f>Q1287*H1287</f>
        <v>0.043202460000000005</v>
      </c>
      <c r="S1287" s="205">
        <v>0</v>
      </c>
      <c r="T1287" s="206">
        <f>S1287*H1287</f>
        <v>0</v>
      </c>
      <c r="AR1287" s="15" t="s">
        <v>217</v>
      </c>
      <c r="AT1287" s="15" t="s">
        <v>134</v>
      </c>
      <c r="AU1287" s="15" t="s">
        <v>80</v>
      </c>
      <c r="AY1287" s="15" t="s">
        <v>132</v>
      </c>
      <c r="BE1287" s="207">
        <f>IF(N1287="základní",J1287,0)</f>
        <v>0</v>
      </c>
      <c r="BF1287" s="207">
        <f>IF(N1287="snížená",J1287,0)</f>
        <v>0</v>
      </c>
      <c r="BG1287" s="207">
        <f>IF(N1287="zákl. přenesená",J1287,0)</f>
        <v>0</v>
      </c>
      <c r="BH1287" s="207">
        <f>IF(N1287="sníž. přenesená",J1287,0)</f>
        <v>0</v>
      </c>
      <c r="BI1287" s="207">
        <f>IF(N1287="nulová",J1287,0)</f>
        <v>0</v>
      </c>
      <c r="BJ1287" s="15" t="s">
        <v>139</v>
      </c>
      <c r="BK1287" s="208">
        <f>ROUND(I1287*H1287,3)</f>
        <v>0</v>
      </c>
      <c r="BL1287" s="15" t="s">
        <v>217</v>
      </c>
      <c r="BM1287" s="15" t="s">
        <v>1785</v>
      </c>
    </row>
    <row r="1288" s="11" customFormat="1">
      <c r="B1288" s="209"/>
      <c r="C1288" s="210"/>
      <c r="D1288" s="211" t="s">
        <v>141</v>
      </c>
      <c r="E1288" s="212" t="s">
        <v>1</v>
      </c>
      <c r="F1288" s="213" t="s">
        <v>1776</v>
      </c>
      <c r="G1288" s="210"/>
      <c r="H1288" s="214">
        <v>711.48000000000002</v>
      </c>
      <c r="I1288" s="215"/>
      <c r="J1288" s="210"/>
      <c r="K1288" s="210"/>
      <c r="L1288" s="216"/>
      <c r="M1288" s="217"/>
      <c r="N1288" s="218"/>
      <c r="O1288" s="218"/>
      <c r="P1288" s="218"/>
      <c r="Q1288" s="218"/>
      <c r="R1288" s="218"/>
      <c r="S1288" s="218"/>
      <c r="T1288" s="219"/>
      <c r="AT1288" s="220" t="s">
        <v>141</v>
      </c>
      <c r="AU1288" s="220" t="s">
        <v>80</v>
      </c>
      <c r="AV1288" s="11" t="s">
        <v>80</v>
      </c>
      <c r="AW1288" s="11" t="s">
        <v>143</v>
      </c>
      <c r="AX1288" s="11" t="s">
        <v>74</v>
      </c>
      <c r="AY1288" s="220" t="s">
        <v>132</v>
      </c>
    </row>
    <row r="1289" s="11" customFormat="1">
      <c r="B1289" s="209"/>
      <c r="C1289" s="210"/>
      <c r="D1289" s="211" t="s">
        <v>141</v>
      </c>
      <c r="E1289" s="212" t="s">
        <v>1</v>
      </c>
      <c r="F1289" s="213" t="s">
        <v>1777</v>
      </c>
      <c r="G1289" s="210"/>
      <c r="H1289" s="214">
        <v>8.5607600000000001</v>
      </c>
      <c r="I1289" s="215"/>
      <c r="J1289" s="210"/>
      <c r="K1289" s="210"/>
      <c r="L1289" s="216"/>
      <c r="M1289" s="217"/>
      <c r="N1289" s="218"/>
      <c r="O1289" s="218"/>
      <c r="P1289" s="218"/>
      <c r="Q1289" s="218"/>
      <c r="R1289" s="218"/>
      <c r="S1289" s="218"/>
      <c r="T1289" s="219"/>
      <c r="AT1289" s="220" t="s">
        <v>141</v>
      </c>
      <c r="AU1289" s="220" t="s">
        <v>80</v>
      </c>
      <c r="AV1289" s="11" t="s">
        <v>80</v>
      </c>
      <c r="AW1289" s="11" t="s">
        <v>143</v>
      </c>
      <c r="AX1289" s="11" t="s">
        <v>74</v>
      </c>
      <c r="AY1289" s="220" t="s">
        <v>132</v>
      </c>
    </row>
    <row r="1290" s="12" customFormat="1">
      <c r="B1290" s="221"/>
      <c r="C1290" s="222"/>
      <c r="D1290" s="211" t="s">
        <v>141</v>
      </c>
      <c r="E1290" s="223" t="s">
        <v>1</v>
      </c>
      <c r="F1290" s="224" t="s">
        <v>146</v>
      </c>
      <c r="G1290" s="222"/>
      <c r="H1290" s="225">
        <v>720.04075999999998</v>
      </c>
      <c r="I1290" s="226"/>
      <c r="J1290" s="222"/>
      <c r="K1290" s="222"/>
      <c r="L1290" s="227"/>
      <c r="M1290" s="228"/>
      <c r="N1290" s="229"/>
      <c r="O1290" s="229"/>
      <c r="P1290" s="229"/>
      <c r="Q1290" s="229"/>
      <c r="R1290" s="229"/>
      <c r="S1290" s="229"/>
      <c r="T1290" s="230"/>
      <c r="AT1290" s="231" t="s">
        <v>141</v>
      </c>
      <c r="AU1290" s="231" t="s">
        <v>80</v>
      </c>
      <c r="AV1290" s="12" t="s">
        <v>138</v>
      </c>
      <c r="AW1290" s="12" t="s">
        <v>143</v>
      </c>
      <c r="AX1290" s="12" t="s">
        <v>21</v>
      </c>
      <c r="AY1290" s="231" t="s">
        <v>132</v>
      </c>
    </row>
    <row r="1291" s="1" customFormat="1" ht="16.5" customHeight="1">
      <c r="B1291" s="36"/>
      <c r="C1291" s="197" t="s">
        <v>1786</v>
      </c>
      <c r="D1291" s="197" t="s">
        <v>134</v>
      </c>
      <c r="E1291" s="198" t="s">
        <v>1787</v>
      </c>
      <c r="F1291" s="199" t="s">
        <v>1788</v>
      </c>
      <c r="G1291" s="200" t="s">
        <v>137</v>
      </c>
      <c r="H1291" s="201">
        <v>720.04100000000005</v>
      </c>
      <c r="I1291" s="202"/>
      <c r="J1291" s="201">
        <f>ROUND(I1291*H1291,3)</f>
        <v>0</v>
      </c>
      <c r="K1291" s="199" t="s">
        <v>1</v>
      </c>
      <c r="L1291" s="41"/>
      <c r="M1291" s="203" t="s">
        <v>1</v>
      </c>
      <c r="N1291" s="204" t="s">
        <v>48</v>
      </c>
      <c r="O1291" s="77"/>
      <c r="P1291" s="205">
        <f>O1291*H1291</f>
        <v>0</v>
      </c>
      <c r="Q1291" s="205">
        <v>0.00013999999999999999</v>
      </c>
      <c r="R1291" s="205">
        <f>Q1291*H1291</f>
        <v>0.10080574000000001</v>
      </c>
      <c r="S1291" s="205">
        <v>0</v>
      </c>
      <c r="T1291" s="206">
        <f>S1291*H1291</f>
        <v>0</v>
      </c>
      <c r="AR1291" s="15" t="s">
        <v>217</v>
      </c>
      <c r="AT1291" s="15" t="s">
        <v>134</v>
      </c>
      <c r="AU1291" s="15" t="s">
        <v>80</v>
      </c>
      <c r="AY1291" s="15" t="s">
        <v>132</v>
      </c>
      <c r="BE1291" s="207">
        <f>IF(N1291="základní",J1291,0)</f>
        <v>0</v>
      </c>
      <c r="BF1291" s="207">
        <f>IF(N1291="snížená",J1291,0)</f>
        <v>0</v>
      </c>
      <c r="BG1291" s="207">
        <f>IF(N1291="zákl. přenesená",J1291,0)</f>
        <v>0</v>
      </c>
      <c r="BH1291" s="207">
        <f>IF(N1291="sníž. přenesená",J1291,0)</f>
        <v>0</v>
      </c>
      <c r="BI1291" s="207">
        <f>IF(N1291="nulová",J1291,0)</f>
        <v>0</v>
      </c>
      <c r="BJ1291" s="15" t="s">
        <v>139</v>
      </c>
      <c r="BK1291" s="208">
        <f>ROUND(I1291*H1291,3)</f>
        <v>0</v>
      </c>
      <c r="BL1291" s="15" t="s">
        <v>217</v>
      </c>
      <c r="BM1291" s="15" t="s">
        <v>1789</v>
      </c>
    </row>
    <row r="1292" s="11" customFormat="1">
      <c r="B1292" s="209"/>
      <c r="C1292" s="210"/>
      <c r="D1292" s="211" t="s">
        <v>141</v>
      </c>
      <c r="E1292" s="212" t="s">
        <v>1</v>
      </c>
      <c r="F1292" s="213" t="s">
        <v>1776</v>
      </c>
      <c r="G1292" s="210"/>
      <c r="H1292" s="214">
        <v>711.48000000000002</v>
      </c>
      <c r="I1292" s="215"/>
      <c r="J1292" s="210"/>
      <c r="K1292" s="210"/>
      <c r="L1292" s="216"/>
      <c r="M1292" s="217"/>
      <c r="N1292" s="218"/>
      <c r="O1292" s="218"/>
      <c r="P1292" s="218"/>
      <c r="Q1292" s="218"/>
      <c r="R1292" s="218"/>
      <c r="S1292" s="218"/>
      <c r="T1292" s="219"/>
      <c r="AT1292" s="220" t="s">
        <v>141</v>
      </c>
      <c r="AU1292" s="220" t="s">
        <v>80</v>
      </c>
      <c r="AV1292" s="11" t="s">
        <v>80</v>
      </c>
      <c r="AW1292" s="11" t="s">
        <v>143</v>
      </c>
      <c r="AX1292" s="11" t="s">
        <v>74</v>
      </c>
      <c r="AY1292" s="220" t="s">
        <v>132</v>
      </c>
    </row>
    <row r="1293" s="11" customFormat="1">
      <c r="B1293" s="209"/>
      <c r="C1293" s="210"/>
      <c r="D1293" s="211" t="s">
        <v>141</v>
      </c>
      <c r="E1293" s="212" t="s">
        <v>1</v>
      </c>
      <c r="F1293" s="213" t="s">
        <v>1777</v>
      </c>
      <c r="G1293" s="210"/>
      <c r="H1293" s="214">
        <v>8.5607600000000001</v>
      </c>
      <c r="I1293" s="215"/>
      <c r="J1293" s="210"/>
      <c r="K1293" s="210"/>
      <c r="L1293" s="216"/>
      <c r="M1293" s="217"/>
      <c r="N1293" s="218"/>
      <c r="O1293" s="218"/>
      <c r="P1293" s="218"/>
      <c r="Q1293" s="218"/>
      <c r="R1293" s="218"/>
      <c r="S1293" s="218"/>
      <c r="T1293" s="219"/>
      <c r="AT1293" s="220" t="s">
        <v>141</v>
      </c>
      <c r="AU1293" s="220" t="s">
        <v>80</v>
      </c>
      <c r="AV1293" s="11" t="s">
        <v>80</v>
      </c>
      <c r="AW1293" s="11" t="s">
        <v>143</v>
      </c>
      <c r="AX1293" s="11" t="s">
        <v>74</v>
      </c>
      <c r="AY1293" s="220" t="s">
        <v>132</v>
      </c>
    </row>
    <row r="1294" s="12" customFormat="1">
      <c r="B1294" s="221"/>
      <c r="C1294" s="222"/>
      <c r="D1294" s="211" t="s">
        <v>141</v>
      </c>
      <c r="E1294" s="223" t="s">
        <v>1</v>
      </c>
      <c r="F1294" s="224" t="s">
        <v>146</v>
      </c>
      <c r="G1294" s="222"/>
      <c r="H1294" s="225">
        <v>720.04075999999998</v>
      </c>
      <c r="I1294" s="226"/>
      <c r="J1294" s="222"/>
      <c r="K1294" s="222"/>
      <c r="L1294" s="227"/>
      <c r="M1294" s="228"/>
      <c r="N1294" s="229"/>
      <c r="O1294" s="229"/>
      <c r="P1294" s="229"/>
      <c r="Q1294" s="229"/>
      <c r="R1294" s="229"/>
      <c r="S1294" s="229"/>
      <c r="T1294" s="230"/>
      <c r="AT1294" s="231" t="s">
        <v>141</v>
      </c>
      <c r="AU1294" s="231" t="s">
        <v>80</v>
      </c>
      <c r="AV1294" s="12" t="s">
        <v>138</v>
      </c>
      <c r="AW1294" s="12" t="s">
        <v>143</v>
      </c>
      <c r="AX1294" s="12" t="s">
        <v>21</v>
      </c>
      <c r="AY1294" s="231" t="s">
        <v>132</v>
      </c>
    </row>
    <row r="1295" s="1" customFormat="1" ht="16.5" customHeight="1">
      <c r="B1295" s="36"/>
      <c r="C1295" s="197" t="s">
        <v>1790</v>
      </c>
      <c r="D1295" s="197" t="s">
        <v>134</v>
      </c>
      <c r="E1295" s="198" t="s">
        <v>1791</v>
      </c>
      <c r="F1295" s="199" t="s">
        <v>1792</v>
      </c>
      <c r="G1295" s="200" t="s">
        <v>137</v>
      </c>
      <c r="H1295" s="201">
        <v>1440.0820000000001</v>
      </c>
      <c r="I1295" s="202"/>
      <c r="J1295" s="201">
        <f>ROUND(I1295*H1295,3)</f>
        <v>0</v>
      </c>
      <c r="K1295" s="199" t="s">
        <v>1</v>
      </c>
      <c r="L1295" s="41"/>
      <c r="M1295" s="203" t="s">
        <v>1</v>
      </c>
      <c r="N1295" s="204" t="s">
        <v>48</v>
      </c>
      <c r="O1295" s="77"/>
      <c r="P1295" s="205">
        <f>O1295*H1295</f>
        <v>0</v>
      </c>
      <c r="Q1295" s="205">
        <v>0.00012999999999999999</v>
      </c>
      <c r="R1295" s="205">
        <f>Q1295*H1295</f>
        <v>0.18721066</v>
      </c>
      <c r="S1295" s="205">
        <v>0</v>
      </c>
      <c r="T1295" s="206">
        <f>S1295*H1295</f>
        <v>0</v>
      </c>
      <c r="AR1295" s="15" t="s">
        <v>217</v>
      </c>
      <c r="AT1295" s="15" t="s">
        <v>134</v>
      </c>
      <c r="AU1295" s="15" t="s">
        <v>80</v>
      </c>
      <c r="AY1295" s="15" t="s">
        <v>132</v>
      </c>
      <c r="BE1295" s="207">
        <f>IF(N1295="základní",J1295,0)</f>
        <v>0</v>
      </c>
      <c r="BF1295" s="207">
        <f>IF(N1295="snížená",J1295,0)</f>
        <v>0</v>
      </c>
      <c r="BG1295" s="207">
        <f>IF(N1295="zákl. přenesená",J1295,0)</f>
        <v>0</v>
      </c>
      <c r="BH1295" s="207">
        <f>IF(N1295="sníž. přenesená",J1295,0)</f>
        <v>0</v>
      </c>
      <c r="BI1295" s="207">
        <f>IF(N1295="nulová",J1295,0)</f>
        <v>0</v>
      </c>
      <c r="BJ1295" s="15" t="s">
        <v>139</v>
      </c>
      <c r="BK1295" s="208">
        <f>ROUND(I1295*H1295,3)</f>
        <v>0</v>
      </c>
      <c r="BL1295" s="15" t="s">
        <v>217</v>
      </c>
      <c r="BM1295" s="15" t="s">
        <v>1793</v>
      </c>
    </row>
    <row r="1296" s="11" customFormat="1">
      <c r="B1296" s="209"/>
      <c r="C1296" s="210"/>
      <c r="D1296" s="211" t="s">
        <v>141</v>
      </c>
      <c r="E1296" s="212" t="s">
        <v>1</v>
      </c>
      <c r="F1296" s="213" t="s">
        <v>1794</v>
      </c>
      <c r="G1296" s="210"/>
      <c r="H1296" s="214">
        <v>1422.96</v>
      </c>
      <c r="I1296" s="215"/>
      <c r="J1296" s="210"/>
      <c r="K1296" s="210"/>
      <c r="L1296" s="216"/>
      <c r="M1296" s="217"/>
      <c r="N1296" s="218"/>
      <c r="O1296" s="218"/>
      <c r="P1296" s="218"/>
      <c r="Q1296" s="218"/>
      <c r="R1296" s="218"/>
      <c r="S1296" s="218"/>
      <c r="T1296" s="219"/>
      <c r="AT1296" s="220" t="s">
        <v>141</v>
      </c>
      <c r="AU1296" s="220" t="s">
        <v>80</v>
      </c>
      <c r="AV1296" s="11" t="s">
        <v>80</v>
      </c>
      <c r="AW1296" s="11" t="s">
        <v>143</v>
      </c>
      <c r="AX1296" s="11" t="s">
        <v>74</v>
      </c>
      <c r="AY1296" s="220" t="s">
        <v>132</v>
      </c>
    </row>
    <row r="1297" s="11" customFormat="1">
      <c r="B1297" s="209"/>
      <c r="C1297" s="210"/>
      <c r="D1297" s="211" t="s">
        <v>141</v>
      </c>
      <c r="E1297" s="212" t="s">
        <v>1</v>
      </c>
      <c r="F1297" s="213" t="s">
        <v>1795</v>
      </c>
      <c r="G1297" s="210"/>
      <c r="H1297" s="214">
        <v>17.12152</v>
      </c>
      <c r="I1297" s="215"/>
      <c r="J1297" s="210"/>
      <c r="K1297" s="210"/>
      <c r="L1297" s="216"/>
      <c r="M1297" s="217"/>
      <c r="N1297" s="218"/>
      <c r="O1297" s="218"/>
      <c r="P1297" s="218"/>
      <c r="Q1297" s="218"/>
      <c r="R1297" s="218"/>
      <c r="S1297" s="218"/>
      <c r="T1297" s="219"/>
      <c r="AT1297" s="220" t="s">
        <v>141</v>
      </c>
      <c r="AU1297" s="220" t="s">
        <v>80</v>
      </c>
      <c r="AV1297" s="11" t="s">
        <v>80</v>
      </c>
      <c r="AW1297" s="11" t="s">
        <v>143</v>
      </c>
      <c r="AX1297" s="11" t="s">
        <v>74</v>
      </c>
      <c r="AY1297" s="220" t="s">
        <v>132</v>
      </c>
    </row>
    <row r="1298" s="12" customFormat="1">
      <c r="B1298" s="221"/>
      <c r="C1298" s="222"/>
      <c r="D1298" s="211" t="s">
        <v>141</v>
      </c>
      <c r="E1298" s="223" t="s">
        <v>1</v>
      </c>
      <c r="F1298" s="224" t="s">
        <v>146</v>
      </c>
      <c r="G1298" s="222"/>
      <c r="H1298" s="225">
        <v>1440.08152</v>
      </c>
      <c r="I1298" s="226"/>
      <c r="J1298" s="222"/>
      <c r="K1298" s="222"/>
      <c r="L1298" s="227"/>
      <c r="M1298" s="228"/>
      <c r="N1298" s="229"/>
      <c r="O1298" s="229"/>
      <c r="P1298" s="229"/>
      <c r="Q1298" s="229"/>
      <c r="R1298" s="229"/>
      <c r="S1298" s="229"/>
      <c r="T1298" s="230"/>
      <c r="AT1298" s="231" t="s">
        <v>141</v>
      </c>
      <c r="AU1298" s="231" t="s">
        <v>80</v>
      </c>
      <c r="AV1298" s="12" t="s">
        <v>138</v>
      </c>
      <c r="AW1298" s="12" t="s">
        <v>143</v>
      </c>
      <c r="AX1298" s="12" t="s">
        <v>21</v>
      </c>
      <c r="AY1298" s="231" t="s">
        <v>132</v>
      </c>
    </row>
    <row r="1299" s="10" customFormat="1" ht="22.8" customHeight="1">
      <c r="B1299" s="181"/>
      <c r="C1299" s="182"/>
      <c r="D1299" s="183" t="s">
        <v>73</v>
      </c>
      <c r="E1299" s="195" t="s">
        <v>1796</v>
      </c>
      <c r="F1299" s="195" t="s">
        <v>1797</v>
      </c>
      <c r="G1299" s="182"/>
      <c r="H1299" s="182"/>
      <c r="I1299" s="185"/>
      <c r="J1299" s="196">
        <f>BK1299</f>
        <v>0</v>
      </c>
      <c r="K1299" s="182"/>
      <c r="L1299" s="187"/>
      <c r="M1299" s="188"/>
      <c r="N1299" s="189"/>
      <c r="O1299" s="189"/>
      <c r="P1299" s="190">
        <f>SUM(P1300:P1328)</f>
        <v>0</v>
      </c>
      <c r="Q1299" s="189"/>
      <c r="R1299" s="190">
        <f>SUM(R1300:R1328)</f>
        <v>0.33295750000000002</v>
      </c>
      <c r="S1299" s="189"/>
      <c r="T1299" s="191">
        <f>SUM(T1300:T1328)</f>
        <v>0.016595849999999999</v>
      </c>
      <c r="AR1299" s="192" t="s">
        <v>80</v>
      </c>
      <c r="AT1299" s="193" t="s">
        <v>73</v>
      </c>
      <c r="AU1299" s="193" t="s">
        <v>21</v>
      </c>
      <c r="AY1299" s="192" t="s">
        <v>132</v>
      </c>
      <c r="BK1299" s="194">
        <f>SUM(BK1300:BK1328)</f>
        <v>0</v>
      </c>
    </row>
    <row r="1300" s="1" customFormat="1" ht="16.5" customHeight="1">
      <c r="B1300" s="36"/>
      <c r="C1300" s="197" t="s">
        <v>1798</v>
      </c>
      <c r="D1300" s="197" t="s">
        <v>134</v>
      </c>
      <c r="E1300" s="198" t="s">
        <v>1799</v>
      </c>
      <c r="F1300" s="199" t="s">
        <v>1800</v>
      </c>
      <c r="G1300" s="200" t="s">
        <v>137</v>
      </c>
      <c r="H1300" s="201">
        <v>53.534999999999997</v>
      </c>
      <c r="I1300" s="202"/>
      <c r="J1300" s="201">
        <f>ROUND(I1300*H1300,3)</f>
        <v>0</v>
      </c>
      <c r="K1300" s="199" t="s">
        <v>1</v>
      </c>
      <c r="L1300" s="41"/>
      <c r="M1300" s="203" t="s">
        <v>1</v>
      </c>
      <c r="N1300" s="204" t="s">
        <v>48</v>
      </c>
      <c r="O1300" s="77"/>
      <c r="P1300" s="205">
        <f>O1300*H1300</f>
        <v>0</v>
      </c>
      <c r="Q1300" s="205">
        <v>0.001</v>
      </c>
      <c r="R1300" s="205">
        <f>Q1300*H1300</f>
        <v>0.053534999999999999</v>
      </c>
      <c r="S1300" s="205">
        <v>0.00031</v>
      </c>
      <c r="T1300" s="206">
        <f>S1300*H1300</f>
        <v>0.016595849999999999</v>
      </c>
      <c r="AR1300" s="15" t="s">
        <v>217</v>
      </c>
      <c r="AT1300" s="15" t="s">
        <v>134</v>
      </c>
      <c r="AU1300" s="15" t="s">
        <v>80</v>
      </c>
      <c r="AY1300" s="15" t="s">
        <v>132</v>
      </c>
      <c r="BE1300" s="207">
        <f>IF(N1300="základní",J1300,0)</f>
        <v>0</v>
      </c>
      <c r="BF1300" s="207">
        <f>IF(N1300="snížená",J1300,0)</f>
        <v>0</v>
      </c>
      <c r="BG1300" s="207">
        <f>IF(N1300="zákl. přenesená",J1300,0)</f>
        <v>0</v>
      </c>
      <c r="BH1300" s="207">
        <f>IF(N1300="sníž. přenesená",J1300,0)</f>
        <v>0</v>
      </c>
      <c r="BI1300" s="207">
        <f>IF(N1300="nulová",J1300,0)</f>
        <v>0</v>
      </c>
      <c r="BJ1300" s="15" t="s">
        <v>139</v>
      </c>
      <c r="BK1300" s="208">
        <f>ROUND(I1300*H1300,3)</f>
        <v>0</v>
      </c>
      <c r="BL1300" s="15" t="s">
        <v>217</v>
      </c>
      <c r="BM1300" s="15" t="s">
        <v>1801</v>
      </c>
    </row>
    <row r="1301" s="11" customFormat="1">
      <c r="B1301" s="209"/>
      <c r="C1301" s="210"/>
      <c r="D1301" s="211" t="s">
        <v>141</v>
      </c>
      <c r="E1301" s="212" t="s">
        <v>1</v>
      </c>
      <c r="F1301" s="213" t="s">
        <v>1802</v>
      </c>
      <c r="G1301" s="210"/>
      <c r="H1301" s="214">
        <v>16.77</v>
      </c>
      <c r="I1301" s="215"/>
      <c r="J1301" s="210"/>
      <c r="K1301" s="210"/>
      <c r="L1301" s="216"/>
      <c r="M1301" s="217"/>
      <c r="N1301" s="218"/>
      <c r="O1301" s="218"/>
      <c r="P1301" s="218"/>
      <c r="Q1301" s="218"/>
      <c r="R1301" s="218"/>
      <c r="S1301" s="218"/>
      <c r="T1301" s="219"/>
      <c r="AT1301" s="220" t="s">
        <v>141</v>
      </c>
      <c r="AU1301" s="220" t="s">
        <v>80</v>
      </c>
      <c r="AV1301" s="11" t="s">
        <v>80</v>
      </c>
      <c r="AW1301" s="11" t="s">
        <v>143</v>
      </c>
      <c r="AX1301" s="11" t="s">
        <v>74</v>
      </c>
      <c r="AY1301" s="220" t="s">
        <v>132</v>
      </c>
    </row>
    <row r="1302" s="11" customFormat="1">
      <c r="B1302" s="209"/>
      <c r="C1302" s="210"/>
      <c r="D1302" s="211" t="s">
        <v>141</v>
      </c>
      <c r="E1302" s="212" t="s">
        <v>1</v>
      </c>
      <c r="F1302" s="213" t="s">
        <v>1803</v>
      </c>
      <c r="G1302" s="210"/>
      <c r="H1302" s="214">
        <v>19.672499999999999</v>
      </c>
      <c r="I1302" s="215"/>
      <c r="J1302" s="210"/>
      <c r="K1302" s="210"/>
      <c r="L1302" s="216"/>
      <c r="M1302" s="217"/>
      <c r="N1302" s="218"/>
      <c r="O1302" s="218"/>
      <c r="P1302" s="218"/>
      <c r="Q1302" s="218"/>
      <c r="R1302" s="218"/>
      <c r="S1302" s="218"/>
      <c r="T1302" s="219"/>
      <c r="AT1302" s="220" t="s">
        <v>141</v>
      </c>
      <c r="AU1302" s="220" t="s">
        <v>80</v>
      </c>
      <c r="AV1302" s="11" t="s">
        <v>80</v>
      </c>
      <c r="AW1302" s="11" t="s">
        <v>143</v>
      </c>
      <c r="AX1302" s="11" t="s">
        <v>74</v>
      </c>
      <c r="AY1302" s="220" t="s">
        <v>132</v>
      </c>
    </row>
    <row r="1303" s="11" customFormat="1">
      <c r="B1303" s="209"/>
      <c r="C1303" s="210"/>
      <c r="D1303" s="211" t="s">
        <v>141</v>
      </c>
      <c r="E1303" s="212" t="s">
        <v>1</v>
      </c>
      <c r="F1303" s="213" t="s">
        <v>1804</v>
      </c>
      <c r="G1303" s="210"/>
      <c r="H1303" s="214">
        <v>17.092500000000001</v>
      </c>
      <c r="I1303" s="215"/>
      <c r="J1303" s="210"/>
      <c r="K1303" s="210"/>
      <c r="L1303" s="216"/>
      <c r="M1303" s="217"/>
      <c r="N1303" s="218"/>
      <c r="O1303" s="218"/>
      <c r="P1303" s="218"/>
      <c r="Q1303" s="218"/>
      <c r="R1303" s="218"/>
      <c r="S1303" s="218"/>
      <c r="T1303" s="219"/>
      <c r="AT1303" s="220" t="s">
        <v>141</v>
      </c>
      <c r="AU1303" s="220" t="s">
        <v>80</v>
      </c>
      <c r="AV1303" s="11" t="s">
        <v>80</v>
      </c>
      <c r="AW1303" s="11" t="s">
        <v>143</v>
      </c>
      <c r="AX1303" s="11" t="s">
        <v>74</v>
      </c>
      <c r="AY1303" s="220" t="s">
        <v>132</v>
      </c>
    </row>
    <row r="1304" s="12" customFormat="1">
      <c r="B1304" s="221"/>
      <c r="C1304" s="222"/>
      <c r="D1304" s="211" t="s">
        <v>141</v>
      </c>
      <c r="E1304" s="223" t="s">
        <v>1</v>
      </c>
      <c r="F1304" s="224" t="s">
        <v>146</v>
      </c>
      <c r="G1304" s="222"/>
      <c r="H1304" s="225">
        <v>53.534999999999997</v>
      </c>
      <c r="I1304" s="226"/>
      <c r="J1304" s="222"/>
      <c r="K1304" s="222"/>
      <c r="L1304" s="227"/>
      <c r="M1304" s="228"/>
      <c r="N1304" s="229"/>
      <c r="O1304" s="229"/>
      <c r="P1304" s="229"/>
      <c r="Q1304" s="229"/>
      <c r="R1304" s="229"/>
      <c r="S1304" s="229"/>
      <c r="T1304" s="230"/>
      <c r="AT1304" s="231" t="s">
        <v>141</v>
      </c>
      <c r="AU1304" s="231" t="s">
        <v>80</v>
      </c>
      <c r="AV1304" s="12" t="s">
        <v>138</v>
      </c>
      <c r="AW1304" s="12" t="s">
        <v>143</v>
      </c>
      <c r="AX1304" s="12" t="s">
        <v>21</v>
      </c>
      <c r="AY1304" s="231" t="s">
        <v>132</v>
      </c>
    </row>
    <row r="1305" s="1" customFormat="1" ht="16.5" customHeight="1">
      <c r="B1305" s="36"/>
      <c r="C1305" s="197" t="s">
        <v>1805</v>
      </c>
      <c r="D1305" s="197" t="s">
        <v>134</v>
      </c>
      <c r="E1305" s="198" t="s">
        <v>1806</v>
      </c>
      <c r="F1305" s="199" t="s">
        <v>1807</v>
      </c>
      <c r="G1305" s="200" t="s">
        <v>137</v>
      </c>
      <c r="H1305" s="201">
        <v>535.35000000000002</v>
      </c>
      <c r="I1305" s="202"/>
      <c r="J1305" s="201">
        <f>ROUND(I1305*H1305,3)</f>
        <v>0</v>
      </c>
      <c r="K1305" s="199" t="s">
        <v>1</v>
      </c>
      <c r="L1305" s="41"/>
      <c r="M1305" s="203" t="s">
        <v>1</v>
      </c>
      <c r="N1305" s="204" t="s">
        <v>48</v>
      </c>
      <c r="O1305" s="77"/>
      <c r="P1305" s="205">
        <f>O1305*H1305</f>
        <v>0</v>
      </c>
      <c r="Q1305" s="205">
        <v>0.00021000000000000001</v>
      </c>
      <c r="R1305" s="205">
        <f>Q1305*H1305</f>
        <v>0.11242350000000001</v>
      </c>
      <c r="S1305" s="205">
        <v>0</v>
      </c>
      <c r="T1305" s="206">
        <f>S1305*H1305</f>
        <v>0</v>
      </c>
      <c r="AR1305" s="15" t="s">
        <v>217</v>
      </c>
      <c r="AT1305" s="15" t="s">
        <v>134</v>
      </c>
      <c r="AU1305" s="15" t="s">
        <v>80</v>
      </c>
      <c r="AY1305" s="15" t="s">
        <v>132</v>
      </c>
      <c r="BE1305" s="207">
        <f>IF(N1305="základní",J1305,0)</f>
        <v>0</v>
      </c>
      <c r="BF1305" s="207">
        <f>IF(N1305="snížená",J1305,0)</f>
        <v>0</v>
      </c>
      <c r="BG1305" s="207">
        <f>IF(N1305="zákl. přenesená",J1305,0)</f>
        <v>0</v>
      </c>
      <c r="BH1305" s="207">
        <f>IF(N1305="sníž. přenesená",J1305,0)</f>
        <v>0</v>
      </c>
      <c r="BI1305" s="207">
        <f>IF(N1305="nulová",J1305,0)</f>
        <v>0</v>
      </c>
      <c r="BJ1305" s="15" t="s">
        <v>139</v>
      </c>
      <c r="BK1305" s="208">
        <f>ROUND(I1305*H1305,3)</f>
        <v>0</v>
      </c>
      <c r="BL1305" s="15" t="s">
        <v>217</v>
      </c>
      <c r="BM1305" s="15" t="s">
        <v>1808</v>
      </c>
    </row>
    <row r="1306" s="11" customFormat="1">
      <c r="B1306" s="209"/>
      <c r="C1306" s="210"/>
      <c r="D1306" s="211" t="s">
        <v>141</v>
      </c>
      <c r="E1306" s="212" t="s">
        <v>1</v>
      </c>
      <c r="F1306" s="213" t="s">
        <v>1809</v>
      </c>
      <c r="G1306" s="210"/>
      <c r="H1306" s="214">
        <v>167.69999999999999</v>
      </c>
      <c r="I1306" s="215"/>
      <c r="J1306" s="210"/>
      <c r="K1306" s="210"/>
      <c r="L1306" s="216"/>
      <c r="M1306" s="217"/>
      <c r="N1306" s="218"/>
      <c r="O1306" s="218"/>
      <c r="P1306" s="218"/>
      <c r="Q1306" s="218"/>
      <c r="R1306" s="218"/>
      <c r="S1306" s="218"/>
      <c r="T1306" s="219"/>
      <c r="AT1306" s="220" t="s">
        <v>141</v>
      </c>
      <c r="AU1306" s="220" t="s">
        <v>80</v>
      </c>
      <c r="AV1306" s="11" t="s">
        <v>80</v>
      </c>
      <c r="AW1306" s="11" t="s">
        <v>143</v>
      </c>
      <c r="AX1306" s="11" t="s">
        <v>74</v>
      </c>
      <c r="AY1306" s="220" t="s">
        <v>132</v>
      </c>
    </row>
    <row r="1307" s="11" customFormat="1">
      <c r="B1307" s="209"/>
      <c r="C1307" s="210"/>
      <c r="D1307" s="211" t="s">
        <v>141</v>
      </c>
      <c r="E1307" s="212" t="s">
        <v>1</v>
      </c>
      <c r="F1307" s="213" t="s">
        <v>1810</v>
      </c>
      <c r="G1307" s="210"/>
      <c r="H1307" s="214">
        <v>196.72499999999999</v>
      </c>
      <c r="I1307" s="215"/>
      <c r="J1307" s="210"/>
      <c r="K1307" s="210"/>
      <c r="L1307" s="216"/>
      <c r="M1307" s="217"/>
      <c r="N1307" s="218"/>
      <c r="O1307" s="218"/>
      <c r="P1307" s="218"/>
      <c r="Q1307" s="218"/>
      <c r="R1307" s="218"/>
      <c r="S1307" s="218"/>
      <c r="T1307" s="219"/>
      <c r="AT1307" s="220" t="s">
        <v>141</v>
      </c>
      <c r="AU1307" s="220" t="s">
        <v>80</v>
      </c>
      <c r="AV1307" s="11" t="s">
        <v>80</v>
      </c>
      <c r="AW1307" s="11" t="s">
        <v>143</v>
      </c>
      <c r="AX1307" s="11" t="s">
        <v>74</v>
      </c>
      <c r="AY1307" s="220" t="s">
        <v>132</v>
      </c>
    </row>
    <row r="1308" s="11" customFormat="1">
      <c r="B1308" s="209"/>
      <c r="C1308" s="210"/>
      <c r="D1308" s="211" t="s">
        <v>141</v>
      </c>
      <c r="E1308" s="212" t="s">
        <v>1</v>
      </c>
      <c r="F1308" s="213" t="s">
        <v>1811</v>
      </c>
      <c r="G1308" s="210"/>
      <c r="H1308" s="214">
        <v>170.92500000000001</v>
      </c>
      <c r="I1308" s="215"/>
      <c r="J1308" s="210"/>
      <c r="K1308" s="210"/>
      <c r="L1308" s="216"/>
      <c r="M1308" s="217"/>
      <c r="N1308" s="218"/>
      <c r="O1308" s="218"/>
      <c r="P1308" s="218"/>
      <c r="Q1308" s="218"/>
      <c r="R1308" s="218"/>
      <c r="S1308" s="218"/>
      <c r="T1308" s="219"/>
      <c r="AT1308" s="220" t="s">
        <v>141</v>
      </c>
      <c r="AU1308" s="220" t="s">
        <v>80</v>
      </c>
      <c r="AV1308" s="11" t="s">
        <v>80</v>
      </c>
      <c r="AW1308" s="11" t="s">
        <v>143</v>
      </c>
      <c r="AX1308" s="11" t="s">
        <v>74</v>
      </c>
      <c r="AY1308" s="220" t="s">
        <v>132</v>
      </c>
    </row>
    <row r="1309" s="12" customFormat="1">
      <c r="B1309" s="221"/>
      <c r="C1309" s="222"/>
      <c r="D1309" s="211" t="s">
        <v>141</v>
      </c>
      <c r="E1309" s="223" t="s">
        <v>1</v>
      </c>
      <c r="F1309" s="224" t="s">
        <v>146</v>
      </c>
      <c r="G1309" s="222"/>
      <c r="H1309" s="225">
        <v>535.35000000000002</v>
      </c>
      <c r="I1309" s="226"/>
      <c r="J1309" s="222"/>
      <c r="K1309" s="222"/>
      <c r="L1309" s="227"/>
      <c r="M1309" s="228"/>
      <c r="N1309" s="229"/>
      <c r="O1309" s="229"/>
      <c r="P1309" s="229"/>
      <c r="Q1309" s="229"/>
      <c r="R1309" s="229"/>
      <c r="S1309" s="229"/>
      <c r="T1309" s="230"/>
      <c r="AT1309" s="231" t="s">
        <v>141</v>
      </c>
      <c r="AU1309" s="231" t="s">
        <v>80</v>
      </c>
      <c r="AV1309" s="12" t="s">
        <v>138</v>
      </c>
      <c r="AW1309" s="12" t="s">
        <v>143</v>
      </c>
      <c r="AX1309" s="12" t="s">
        <v>21</v>
      </c>
      <c r="AY1309" s="231" t="s">
        <v>132</v>
      </c>
    </row>
    <row r="1310" s="1" customFormat="1" ht="16.5" customHeight="1">
      <c r="B1310" s="36"/>
      <c r="C1310" s="197" t="s">
        <v>1812</v>
      </c>
      <c r="D1310" s="197" t="s">
        <v>134</v>
      </c>
      <c r="E1310" s="198" t="s">
        <v>1813</v>
      </c>
      <c r="F1310" s="199" t="s">
        <v>1814</v>
      </c>
      <c r="G1310" s="200" t="s">
        <v>137</v>
      </c>
      <c r="H1310" s="201">
        <v>13.9</v>
      </c>
      <c r="I1310" s="202"/>
      <c r="J1310" s="201">
        <f>ROUND(I1310*H1310,3)</f>
        <v>0</v>
      </c>
      <c r="K1310" s="199" t="s">
        <v>1</v>
      </c>
      <c r="L1310" s="41"/>
      <c r="M1310" s="203" t="s">
        <v>1</v>
      </c>
      <c r="N1310" s="204" t="s">
        <v>48</v>
      </c>
      <c r="O1310" s="77"/>
      <c r="P1310" s="205">
        <f>O1310*H1310</f>
        <v>0</v>
      </c>
      <c r="Q1310" s="205">
        <v>0.00020000000000000001</v>
      </c>
      <c r="R1310" s="205">
        <f>Q1310*H1310</f>
        <v>0.0027800000000000004</v>
      </c>
      <c r="S1310" s="205">
        <v>0</v>
      </c>
      <c r="T1310" s="206">
        <f>S1310*H1310</f>
        <v>0</v>
      </c>
      <c r="AR1310" s="15" t="s">
        <v>217</v>
      </c>
      <c r="AT1310" s="15" t="s">
        <v>134</v>
      </c>
      <c r="AU1310" s="15" t="s">
        <v>80</v>
      </c>
      <c r="AY1310" s="15" t="s">
        <v>132</v>
      </c>
      <c r="BE1310" s="207">
        <f>IF(N1310="základní",J1310,0)</f>
        <v>0</v>
      </c>
      <c r="BF1310" s="207">
        <f>IF(N1310="snížená",J1310,0)</f>
        <v>0</v>
      </c>
      <c r="BG1310" s="207">
        <f>IF(N1310="zákl. přenesená",J1310,0)</f>
        <v>0</v>
      </c>
      <c r="BH1310" s="207">
        <f>IF(N1310="sníž. přenesená",J1310,0)</f>
        <v>0</v>
      </c>
      <c r="BI1310" s="207">
        <f>IF(N1310="nulová",J1310,0)</f>
        <v>0</v>
      </c>
      <c r="BJ1310" s="15" t="s">
        <v>139</v>
      </c>
      <c r="BK1310" s="208">
        <f>ROUND(I1310*H1310,3)</f>
        <v>0</v>
      </c>
      <c r="BL1310" s="15" t="s">
        <v>217</v>
      </c>
      <c r="BM1310" s="15" t="s">
        <v>1815</v>
      </c>
    </row>
    <row r="1311" s="11" customFormat="1">
      <c r="B1311" s="209"/>
      <c r="C1311" s="210"/>
      <c r="D1311" s="211" t="s">
        <v>141</v>
      </c>
      <c r="E1311" s="212" t="s">
        <v>1</v>
      </c>
      <c r="F1311" s="213" t="s">
        <v>1203</v>
      </c>
      <c r="G1311" s="210"/>
      <c r="H1311" s="214">
        <v>13.9</v>
      </c>
      <c r="I1311" s="215"/>
      <c r="J1311" s="210"/>
      <c r="K1311" s="210"/>
      <c r="L1311" s="216"/>
      <c r="M1311" s="217"/>
      <c r="N1311" s="218"/>
      <c r="O1311" s="218"/>
      <c r="P1311" s="218"/>
      <c r="Q1311" s="218"/>
      <c r="R1311" s="218"/>
      <c r="S1311" s="218"/>
      <c r="T1311" s="219"/>
      <c r="AT1311" s="220" t="s">
        <v>141</v>
      </c>
      <c r="AU1311" s="220" t="s">
        <v>80</v>
      </c>
      <c r="AV1311" s="11" t="s">
        <v>80</v>
      </c>
      <c r="AW1311" s="11" t="s">
        <v>143</v>
      </c>
      <c r="AX1311" s="11" t="s">
        <v>74</v>
      </c>
      <c r="AY1311" s="220" t="s">
        <v>132</v>
      </c>
    </row>
    <row r="1312" s="12" customFormat="1">
      <c r="B1312" s="221"/>
      <c r="C1312" s="222"/>
      <c r="D1312" s="211" t="s">
        <v>141</v>
      </c>
      <c r="E1312" s="223" t="s">
        <v>1</v>
      </c>
      <c r="F1312" s="224" t="s">
        <v>146</v>
      </c>
      <c r="G1312" s="222"/>
      <c r="H1312" s="225">
        <v>13.9</v>
      </c>
      <c r="I1312" s="226"/>
      <c r="J1312" s="222"/>
      <c r="K1312" s="222"/>
      <c r="L1312" s="227"/>
      <c r="M1312" s="228"/>
      <c r="N1312" s="229"/>
      <c r="O1312" s="229"/>
      <c r="P1312" s="229"/>
      <c r="Q1312" s="229"/>
      <c r="R1312" s="229"/>
      <c r="S1312" s="229"/>
      <c r="T1312" s="230"/>
      <c r="AT1312" s="231" t="s">
        <v>141</v>
      </c>
      <c r="AU1312" s="231" t="s">
        <v>80</v>
      </c>
      <c r="AV1312" s="12" t="s">
        <v>138</v>
      </c>
      <c r="AW1312" s="12" t="s">
        <v>143</v>
      </c>
      <c r="AX1312" s="12" t="s">
        <v>21</v>
      </c>
      <c r="AY1312" s="231" t="s">
        <v>132</v>
      </c>
    </row>
    <row r="1313" s="1" customFormat="1" ht="16.5" customHeight="1">
      <c r="B1313" s="36"/>
      <c r="C1313" s="197" t="s">
        <v>1816</v>
      </c>
      <c r="D1313" s="197" t="s">
        <v>134</v>
      </c>
      <c r="E1313" s="198" t="s">
        <v>1817</v>
      </c>
      <c r="F1313" s="199" t="s">
        <v>1818</v>
      </c>
      <c r="G1313" s="200" t="s">
        <v>137</v>
      </c>
      <c r="H1313" s="201">
        <v>13.9</v>
      </c>
      <c r="I1313" s="202"/>
      <c r="J1313" s="201">
        <f>ROUND(I1313*H1313,3)</f>
        <v>0</v>
      </c>
      <c r="K1313" s="199" t="s">
        <v>1</v>
      </c>
      <c r="L1313" s="41"/>
      <c r="M1313" s="203" t="s">
        <v>1</v>
      </c>
      <c r="N1313" s="204" t="s">
        <v>48</v>
      </c>
      <c r="O1313" s="77"/>
      <c r="P1313" s="205">
        <f>O1313*H1313</f>
        <v>0</v>
      </c>
      <c r="Q1313" s="205">
        <v>0.00025999999999999998</v>
      </c>
      <c r="R1313" s="205">
        <f>Q1313*H1313</f>
        <v>0.0036139999999999996</v>
      </c>
      <c r="S1313" s="205">
        <v>0</v>
      </c>
      <c r="T1313" s="206">
        <f>S1313*H1313</f>
        <v>0</v>
      </c>
      <c r="AR1313" s="15" t="s">
        <v>217</v>
      </c>
      <c r="AT1313" s="15" t="s">
        <v>134</v>
      </c>
      <c r="AU1313" s="15" t="s">
        <v>80</v>
      </c>
      <c r="AY1313" s="15" t="s">
        <v>132</v>
      </c>
      <c r="BE1313" s="207">
        <f>IF(N1313="základní",J1313,0)</f>
        <v>0</v>
      </c>
      <c r="BF1313" s="207">
        <f>IF(N1313="snížená",J1313,0)</f>
        <v>0</v>
      </c>
      <c r="BG1313" s="207">
        <f>IF(N1313="zákl. přenesená",J1313,0)</f>
        <v>0</v>
      </c>
      <c r="BH1313" s="207">
        <f>IF(N1313="sníž. přenesená",J1313,0)</f>
        <v>0</v>
      </c>
      <c r="BI1313" s="207">
        <f>IF(N1313="nulová",J1313,0)</f>
        <v>0</v>
      </c>
      <c r="BJ1313" s="15" t="s">
        <v>139</v>
      </c>
      <c r="BK1313" s="208">
        <f>ROUND(I1313*H1313,3)</f>
        <v>0</v>
      </c>
      <c r="BL1313" s="15" t="s">
        <v>217</v>
      </c>
      <c r="BM1313" s="15" t="s">
        <v>1819</v>
      </c>
    </row>
    <row r="1314" s="11" customFormat="1">
      <c r="B1314" s="209"/>
      <c r="C1314" s="210"/>
      <c r="D1314" s="211" t="s">
        <v>141</v>
      </c>
      <c r="E1314" s="212" t="s">
        <v>1</v>
      </c>
      <c r="F1314" s="213" t="s">
        <v>1203</v>
      </c>
      <c r="G1314" s="210"/>
      <c r="H1314" s="214">
        <v>13.9</v>
      </c>
      <c r="I1314" s="215"/>
      <c r="J1314" s="210"/>
      <c r="K1314" s="210"/>
      <c r="L1314" s="216"/>
      <c r="M1314" s="217"/>
      <c r="N1314" s="218"/>
      <c r="O1314" s="218"/>
      <c r="P1314" s="218"/>
      <c r="Q1314" s="218"/>
      <c r="R1314" s="218"/>
      <c r="S1314" s="218"/>
      <c r="T1314" s="219"/>
      <c r="AT1314" s="220" t="s">
        <v>141</v>
      </c>
      <c r="AU1314" s="220" t="s">
        <v>80</v>
      </c>
      <c r="AV1314" s="11" t="s">
        <v>80</v>
      </c>
      <c r="AW1314" s="11" t="s">
        <v>143</v>
      </c>
      <c r="AX1314" s="11" t="s">
        <v>74</v>
      </c>
      <c r="AY1314" s="220" t="s">
        <v>132</v>
      </c>
    </row>
    <row r="1315" s="12" customFormat="1">
      <c r="B1315" s="221"/>
      <c r="C1315" s="222"/>
      <c r="D1315" s="211" t="s">
        <v>141</v>
      </c>
      <c r="E1315" s="223" t="s">
        <v>1</v>
      </c>
      <c r="F1315" s="224" t="s">
        <v>146</v>
      </c>
      <c r="G1315" s="222"/>
      <c r="H1315" s="225">
        <v>13.9</v>
      </c>
      <c r="I1315" s="226"/>
      <c r="J1315" s="222"/>
      <c r="K1315" s="222"/>
      <c r="L1315" s="227"/>
      <c r="M1315" s="228"/>
      <c r="N1315" s="229"/>
      <c r="O1315" s="229"/>
      <c r="P1315" s="229"/>
      <c r="Q1315" s="229"/>
      <c r="R1315" s="229"/>
      <c r="S1315" s="229"/>
      <c r="T1315" s="230"/>
      <c r="AT1315" s="231" t="s">
        <v>141</v>
      </c>
      <c r="AU1315" s="231" t="s">
        <v>80</v>
      </c>
      <c r="AV1315" s="12" t="s">
        <v>138</v>
      </c>
      <c r="AW1315" s="12" t="s">
        <v>143</v>
      </c>
      <c r="AX1315" s="12" t="s">
        <v>21</v>
      </c>
      <c r="AY1315" s="231" t="s">
        <v>132</v>
      </c>
    </row>
    <row r="1316" s="1" customFormat="1" ht="16.5" customHeight="1">
      <c r="B1316" s="36"/>
      <c r="C1316" s="197" t="s">
        <v>1820</v>
      </c>
      <c r="D1316" s="197" t="s">
        <v>134</v>
      </c>
      <c r="E1316" s="198" t="s">
        <v>1821</v>
      </c>
      <c r="F1316" s="199" t="s">
        <v>1822</v>
      </c>
      <c r="G1316" s="200" t="s">
        <v>137</v>
      </c>
      <c r="H1316" s="201">
        <v>13.9</v>
      </c>
      <c r="I1316" s="202"/>
      <c r="J1316" s="201">
        <f>ROUND(I1316*H1316,3)</f>
        <v>0</v>
      </c>
      <c r="K1316" s="199" t="s">
        <v>1</v>
      </c>
      <c r="L1316" s="41"/>
      <c r="M1316" s="203" t="s">
        <v>1</v>
      </c>
      <c r="N1316" s="204" t="s">
        <v>48</v>
      </c>
      <c r="O1316" s="77"/>
      <c r="P1316" s="205">
        <f>O1316*H1316</f>
        <v>0</v>
      </c>
      <c r="Q1316" s="205">
        <v>0</v>
      </c>
      <c r="R1316" s="205">
        <f>Q1316*H1316</f>
        <v>0</v>
      </c>
      <c r="S1316" s="205">
        <v>0</v>
      </c>
      <c r="T1316" s="206">
        <f>S1316*H1316</f>
        <v>0</v>
      </c>
      <c r="AR1316" s="15" t="s">
        <v>217</v>
      </c>
      <c r="AT1316" s="15" t="s">
        <v>134</v>
      </c>
      <c r="AU1316" s="15" t="s">
        <v>80</v>
      </c>
      <c r="AY1316" s="15" t="s">
        <v>132</v>
      </c>
      <c r="BE1316" s="207">
        <f>IF(N1316="základní",J1316,0)</f>
        <v>0</v>
      </c>
      <c r="BF1316" s="207">
        <f>IF(N1316="snížená",J1316,0)</f>
        <v>0</v>
      </c>
      <c r="BG1316" s="207">
        <f>IF(N1316="zákl. přenesená",J1316,0)</f>
        <v>0</v>
      </c>
      <c r="BH1316" s="207">
        <f>IF(N1316="sníž. přenesená",J1316,0)</f>
        <v>0</v>
      </c>
      <c r="BI1316" s="207">
        <f>IF(N1316="nulová",J1316,0)</f>
        <v>0</v>
      </c>
      <c r="BJ1316" s="15" t="s">
        <v>139</v>
      </c>
      <c r="BK1316" s="208">
        <f>ROUND(I1316*H1316,3)</f>
        <v>0</v>
      </c>
      <c r="BL1316" s="15" t="s">
        <v>217</v>
      </c>
      <c r="BM1316" s="15" t="s">
        <v>1823</v>
      </c>
    </row>
    <row r="1317" s="11" customFormat="1">
      <c r="B1317" s="209"/>
      <c r="C1317" s="210"/>
      <c r="D1317" s="211" t="s">
        <v>141</v>
      </c>
      <c r="E1317" s="212" t="s">
        <v>1</v>
      </c>
      <c r="F1317" s="213" t="s">
        <v>1203</v>
      </c>
      <c r="G1317" s="210"/>
      <c r="H1317" s="214">
        <v>13.9</v>
      </c>
      <c r="I1317" s="215"/>
      <c r="J1317" s="210"/>
      <c r="K1317" s="210"/>
      <c r="L1317" s="216"/>
      <c r="M1317" s="217"/>
      <c r="N1317" s="218"/>
      <c r="O1317" s="218"/>
      <c r="P1317" s="218"/>
      <c r="Q1317" s="218"/>
      <c r="R1317" s="218"/>
      <c r="S1317" s="218"/>
      <c r="T1317" s="219"/>
      <c r="AT1317" s="220" t="s">
        <v>141</v>
      </c>
      <c r="AU1317" s="220" t="s">
        <v>80</v>
      </c>
      <c r="AV1317" s="11" t="s">
        <v>80</v>
      </c>
      <c r="AW1317" s="11" t="s">
        <v>143</v>
      </c>
      <c r="AX1317" s="11" t="s">
        <v>74</v>
      </c>
      <c r="AY1317" s="220" t="s">
        <v>132</v>
      </c>
    </row>
    <row r="1318" s="12" customFormat="1">
      <c r="B1318" s="221"/>
      <c r="C1318" s="222"/>
      <c r="D1318" s="211" t="s">
        <v>141</v>
      </c>
      <c r="E1318" s="223" t="s">
        <v>1</v>
      </c>
      <c r="F1318" s="224" t="s">
        <v>146</v>
      </c>
      <c r="G1318" s="222"/>
      <c r="H1318" s="225">
        <v>13.9</v>
      </c>
      <c r="I1318" s="226"/>
      <c r="J1318" s="222"/>
      <c r="K1318" s="222"/>
      <c r="L1318" s="227"/>
      <c r="M1318" s="228"/>
      <c r="N1318" s="229"/>
      <c r="O1318" s="229"/>
      <c r="P1318" s="229"/>
      <c r="Q1318" s="229"/>
      <c r="R1318" s="229"/>
      <c r="S1318" s="229"/>
      <c r="T1318" s="230"/>
      <c r="AT1318" s="231" t="s">
        <v>141</v>
      </c>
      <c r="AU1318" s="231" t="s">
        <v>80</v>
      </c>
      <c r="AV1318" s="12" t="s">
        <v>138</v>
      </c>
      <c r="AW1318" s="12" t="s">
        <v>143</v>
      </c>
      <c r="AX1318" s="12" t="s">
        <v>21</v>
      </c>
      <c r="AY1318" s="231" t="s">
        <v>132</v>
      </c>
    </row>
    <row r="1319" s="1" customFormat="1" ht="16.5" customHeight="1">
      <c r="B1319" s="36"/>
      <c r="C1319" s="197" t="s">
        <v>1824</v>
      </c>
      <c r="D1319" s="197" t="s">
        <v>134</v>
      </c>
      <c r="E1319" s="198" t="s">
        <v>1825</v>
      </c>
      <c r="F1319" s="199" t="s">
        <v>1826</v>
      </c>
      <c r="G1319" s="200" t="s">
        <v>137</v>
      </c>
      <c r="H1319" s="201">
        <v>535.35000000000002</v>
      </c>
      <c r="I1319" s="202"/>
      <c r="J1319" s="201">
        <f>ROUND(I1319*H1319,3)</f>
        <v>0</v>
      </c>
      <c r="K1319" s="199" t="s">
        <v>1</v>
      </c>
      <c r="L1319" s="41"/>
      <c r="M1319" s="203" t="s">
        <v>1</v>
      </c>
      <c r="N1319" s="204" t="s">
        <v>48</v>
      </c>
      <c r="O1319" s="77"/>
      <c r="P1319" s="205">
        <f>O1319*H1319</f>
        <v>0</v>
      </c>
      <c r="Q1319" s="205">
        <v>0.00029</v>
      </c>
      <c r="R1319" s="205">
        <f>Q1319*H1319</f>
        <v>0.15525150000000001</v>
      </c>
      <c r="S1319" s="205">
        <v>0</v>
      </c>
      <c r="T1319" s="206">
        <f>S1319*H1319</f>
        <v>0</v>
      </c>
      <c r="AR1319" s="15" t="s">
        <v>217</v>
      </c>
      <c r="AT1319" s="15" t="s">
        <v>134</v>
      </c>
      <c r="AU1319" s="15" t="s">
        <v>80</v>
      </c>
      <c r="AY1319" s="15" t="s">
        <v>132</v>
      </c>
      <c r="BE1319" s="207">
        <f>IF(N1319="základní",J1319,0)</f>
        <v>0</v>
      </c>
      <c r="BF1319" s="207">
        <f>IF(N1319="snížená",J1319,0)</f>
        <v>0</v>
      </c>
      <c r="BG1319" s="207">
        <f>IF(N1319="zákl. přenesená",J1319,0)</f>
        <v>0</v>
      </c>
      <c r="BH1319" s="207">
        <f>IF(N1319="sníž. přenesená",J1319,0)</f>
        <v>0</v>
      </c>
      <c r="BI1319" s="207">
        <f>IF(N1319="nulová",J1319,0)</f>
        <v>0</v>
      </c>
      <c r="BJ1319" s="15" t="s">
        <v>139</v>
      </c>
      <c r="BK1319" s="208">
        <f>ROUND(I1319*H1319,3)</f>
        <v>0</v>
      </c>
      <c r="BL1319" s="15" t="s">
        <v>217</v>
      </c>
      <c r="BM1319" s="15" t="s">
        <v>1827</v>
      </c>
    </row>
    <row r="1320" s="11" customFormat="1">
      <c r="B1320" s="209"/>
      <c r="C1320" s="210"/>
      <c r="D1320" s="211" t="s">
        <v>141</v>
      </c>
      <c r="E1320" s="212" t="s">
        <v>1</v>
      </c>
      <c r="F1320" s="213" t="s">
        <v>1809</v>
      </c>
      <c r="G1320" s="210"/>
      <c r="H1320" s="214">
        <v>167.69999999999999</v>
      </c>
      <c r="I1320" s="215"/>
      <c r="J1320" s="210"/>
      <c r="K1320" s="210"/>
      <c r="L1320" s="216"/>
      <c r="M1320" s="217"/>
      <c r="N1320" s="218"/>
      <c r="O1320" s="218"/>
      <c r="P1320" s="218"/>
      <c r="Q1320" s="218"/>
      <c r="R1320" s="218"/>
      <c r="S1320" s="218"/>
      <c r="T1320" s="219"/>
      <c r="AT1320" s="220" t="s">
        <v>141</v>
      </c>
      <c r="AU1320" s="220" t="s">
        <v>80</v>
      </c>
      <c r="AV1320" s="11" t="s">
        <v>80</v>
      </c>
      <c r="AW1320" s="11" t="s">
        <v>143</v>
      </c>
      <c r="AX1320" s="11" t="s">
        <v>74</v>
      </c>
      <c r="AY1320" s="220" t="s">
        <v>132</v>
      </c>
    </row>
    <row r="1321" s="11" customFormat="1">
      <c r="B1321" s="209"/>
      <c r="C1321" s="210"/>
      <c r="D1321" s="211" t="s">
        <v>141</v>
      </c>
      <c r="E1321" s="212" t="s">
        <v>1</v>
      </c>
      <c r="F1321" s="213" t="s">
        <v>1810</v>
      </c>
      <c r="G1321" s="210"/>
      <c r="H1321" s="214">
        <v>196.72499999999999</v>
      </c>
      <c r="I1321" s="215"/>
      <c r="J1321" s="210"/>
      <c r="K1321" s="210"/>
      <c r="L1321" s="216"/>
      <c r="M1321" s="217"/>
      <c r="N1321" s="218"/>
      <c r="O1321" s="218"/>
      <c r="P1321" s="218"/>
      <c r="Q1321" s="218"/>
      <c r="R1321" s="218"/>
      <c r="S1321" s="218"/>
      <c r="T1321" s="219"/>
      <c r="AT1321" s="220" t="s">
        <v>141</v>
      </c>
      <c r="AU1321" s="220" t="s">
        <v>80</v>
      </c>
      <c r="AV1321" s="11" t="s">
        <v>80</v>
      </c>
      <c r="AW1321" s="11" t="s">
        <v>143</v>
      </c>
      <c r="AX1321" s="11" t="s">
        <v>74</v>
      </c>
      <c r="AY1321" s="220" t="s">
        <v>132</v>
      </c>
    </row>
    <row r="1322" s="11" customFormat="1">
      <c r="B1322" s="209"/>
      <c r="C1322" s="210"/>
      <c r="D1322" s="211" t="s">
        <v>141</v>
      </c>
      <c r="E1322" s="212" t="s">
        <v>1</v>
      </c>
      <c r="F1322" s="213" t="s">
        <v>1811</v>
      </c>
      <c r="G1322" s="210"/>
      <c r="H1322" s="214">
        <v>170.92500000000001</v>
      </c>
      <c r="I1322" s="215"/>
      <c r="J1322" s="210"/>
      <c r="K1322" s="210"/>
      <c r="L1322" s="216"/>
      <c r="M1322" s="217"/>
      <c r="N1322" s="218"/>
      <c r="O1322" s="218"/>
      <c r="P1322" s="218"/>
      <c r="Q1322" s="218"/>
      <c r="R1322" s="218"/>
      <c r="S1322" s="218"/>
      <c r="T1322" s="219"/>
      <c r="AT1322" s="220" t="s">
        <v>141</v>
      </c>
      <c r="AU1322" s="220" t="s">
        <v>80</v>
      </c>
      <c r="AV1322" s="11" t="s">
        <v>80</v>
      </c>
      <c r="AW1322" s="11" t="s">
        <v>143</v>
      </c>
      <c r="AX1322" s="11" t="s">
        <v>74</v>
      </c>
      <c r="AY1322" s="220" t="s">
        <v>132</v>
      </c>
    </row>
    <row r="1323" s="12" customFormat="1">
      <c r="B1323" s="221"/>
      <c r="C1323" s="222"/>
      <c r="D1323" s="211" t="s">
        <v>141</v>
      </c>
      <c r="E1323" s="223" t="s">
        <v>1</v>
      </c>
      <c r="F1323" s="224" t="s">
        <v>146</v>
      </c>
      <c r="G1323" s="222"/>
      <c r="H1323" s="225">
        <v>535.35000000000002</v>
      </c>
      <c r="I1323" s="226"/>
      <c r="J1323" s="222"/>
      <c r="K1323" s="222"/>
      <c r="L1323" s="227"/>
      <c r="M1323" s="228"/>
      <c r="N1323" s="229"/>
      <c r="O1323" s="229"/>
      <c r="P1323" s="229"/>
      <c r="Q1323" s="229"/>
      <c r="R1323" s="229"/>
      <c r="S1323" s="229"/>
      <c r="T1323" s="230"/>
      <c r="AT1323" s="231" t="s">
        <v>141</v>
      </c>
      <c r="AU1323" s="231" t="s">
        <v>80</v>
      </c>
      <c r="AV1323" s="12" t="s">
        <v>138</v>
      </c>
      <c r="AW1323" s="12" t="s">
        <v>143</v>
      </c>
      <c r="AX1323" s="12" t="s">
        <v>21</v>
      </c>
      <c r="AY1323" s="231" t="s">
        <v>132</v>
      </c>
    </row>
    <row r="1324" s="1" customFormat="1" ht="16.5" customHeight="1">
      <c r="B1324" s="36"/>
      <c r="C1324" s="197" t="s">
        <v>1828</v>
      </c>
      <c r="D1324" s="197" t="s">
        <v>134</v>
      </c>
      <c r="E1324" s="198" t="s">
        <v>1829</v>
      </c>
      <c r="F1324" s="199" t="s">
        <v>1830</v>
      </c>
      <c r="G1324" s="200" t="s">
        <v>137</v>
      </c>
      <c r="H1324" s="201">
        <v>535.35000000000002</v>
      </c>
      <c r="I1324" s="202"/>
      <c r="J1324" s="201">
        <f>ROUND(I1324*H1324,3)</f>
        <v>0</v>
      </c>
      <c r="K1324" s="199" t="s">
        <v>1</v>
      </c>
      <c r="L1324" s="41"/>
      <c r="M1324" s="203" t="s">
        <v>1</v>
      </c>
      <c r="N1324" s="204" t="s">
        <v>48</v>
      </c>
      <c r="O1324" s="77"/>
      <c r="P1324" s="205">
        <f>O1324*H1324</f>
        <v>0</v>
      </c>
      <c r="Q1324" s="205">
        <v>1.0000000000000001E-05</v>
      </c>
      <c r="R1324" s="205">
        <f>Q1324*H1324</f>
        <v>0.0053535000000000006</v>
      </c>
      <c r="S1324" s="205">
        <v>0</v>
      </c>
      <c r="T1324" s="206">
        <f>S1324*H1324</f>
        <v>0</v>
      </c>
      <c r="AR1324" s="15" t="s">
        <v>217</v>
      </c>
      <c r="AT1324" s="15" t="s">
        <v>134</v>
      </c>
      <c r="AU1324" s="15" t="s">
        <v>80</v>
      </c>
      <c r="AY1324" s="15" t="s">
        <v>132</v>
      </c>
      <c r="BE1324" s="207">
        <f>IF(N1324="základní",J1324,0)</f>
        <v>0</v>
      </c>
      <c r="BF1324" s="207">
        <f>IF(N1324="snížená",J1324,0)</f>
        <v>0</v>
      </c>
      <c r="BG1324" s="207">
        <f>IF(N1324="zákl. přenesená",J1324,0)</f>
        <v>0</v>
      </c>
      <c r="BH1324" s="207">
        <f>IF(N1324="sníž. přenesená",J1324,0)</f>
        <v>0</v>
      </c>
      <c r="BI1324" s="207">
        <f>IF(N1324="nulová",J1324,0)</f>
        <v>0</v>
      </c>
      <c r="BJ1324" s="15" t="s">
        <v>139</v>
      </c>
      <c r="BK1324" s="208">
        <f>ROUND(I1324*H1324,3)</f>
        <v>0</v>
      </c>
      <c r="BL1324" s="15" t="s">
        <v>217</v>
      </c>
      <c r="BM1324" s="15" t="s">
        <v>1831</v>
      </c>
    </row>
    <row r="1325" s="11" customFormat="1">
      <c r="B1325" s="209"/>
      <c r="C1325" s="210"/>
      <c r="D1325" s="211" t="s">
        <v>141</v>
      </c>
      <c r="E1325" s="212" t="s">
        <v>1</v>
      </c>
      <c r="F1325" s="213" t="s">
        <v>1809</v>
      </c>
      <c r="G1325" s="210"/>
      <c r="H1325" s="214">
        <v>167.69999999999999</v>
      </c>
      <c r="I1325" s="215"/>
      <c r="J1325" s="210"/>
      <c r="K1325" s="210"/>
      <c r="L1325" s="216"/>
      <c r="M1325" s="217"/>
      <c r="N1325" s="218"/>
      <c r="O1325" s="218"/>
      <c r="P1325" s="218"/>
      <c r="Q1325" s="218"/>
      <c r="R1325" s="218"/>
      <c r="S1325" s="218"/>
      <c r="T1325" s="219"/>
      <c r="AT1325" s="220" t="s">
        <v>141</v>
      </c>
      <c r="AU1325" s="220" t="s">
        <v>80</v>
      </c>
      <c r="AV1325" s="11" t="s">
        <v>80</v>
      </c>
      <c r="AW1325" s="11" t="s">
        <v>143</v>
      </c>
      <c r="AX1325" s="11" t="s">
        <v>74</v>
      </c>
      <c r="AY1325" s="220" t="s">
        <v>132</v>
      </c>
    </row>
    <row r="1326" s="11" customFormat="1">
      <c r="B1326" s="209"/>
      <c r="C1326" s="210"/>
      <c r="D1326" s="211" t="s">
        <v>141</v>
      </c>
      <c r="E1326" s="212" t="s">
        <v>1</v>
      </c>
      <c r="F1326" s="213" t="s">
        <v>1810</v>
      </c>
      <c r="G1326" s="210"/>
      <c r="H1326" s="214">
        <v>196.72499999999999</v>
      </c>
      <c r="I1326" s="215"/>
      <c r="J1326" s="210"/>
      <c r="K1326" s="210"/>
      <c r="L1326" s="216"/>
      <c r="M1326" s="217"/>
      <c r="N1326" s="218"/>
      <c r="O1326" s="218"/>
      <c r="P1326" s="218"/>
      <c r="Q1326" s="218"/>
      <c r="R1326" s="218"/>
      <c r="S1326" s="218"/>
      <c r="T1326" s="219"/>
      <c r="AT1326" s="220" t="s">
        <v>141</v>
      </c>
      <c r="AU1326" s="220" t="s">
        <v>80</v>
      </c>
      <c r="AV1326" s="11" t="s">
        <v>80</v>
      </c>
      <c r="AW1326" s="11" t="s">
        <v>143</v>
      </c>
      <c r="AX1326" s="11" t="s">
        <v>74</v>
      </c>
      <c r="AY1326" s="220" t="s">
        <v>132</v>
      </c>
    </row>
    <row r="1327" s="11" customFormat="1">
      <c r="B1327" s="209"/>
      <c r="C1327" s="210"/>
      <c r="D1327" s="211" t="s">
        <v>141</v>
      </c>
      <c r="E1327" s="212" t="s">
        <v>1</v>
      </c>
      <c r="F1327" s="213" t="s">
        <v>1811</v>
      </c>
      <c r="G1327" s="210"/>
      <c r="H1327" s="214">
        <v>170.92500000000001</v>
      </c>
      <c r="I1327" s="215"/>
      <c r="J1327" s="210"/>
      <c r="K1327" s="210"/>
      <c r="L1327" s="216"/>
      <c r="M1327" s="217"/>
      <c r="N1327" s="218"/>
      <c r="O1327" s="218"/>
      <c r="P1327" s="218"/>
      <c r="Q1327" s="218"/>
      <c r="R1327" s="218"/>
      <c r="S1327" s="218"/>
      <c r="T1327" s="219"/>
      <c r="AT1327" s="220" t="s">
        <v>141</v>
      </c>
      <c r="AU1327" s="220" t="s">
        <v>80</v>
      </c>
      <c r="AV1327" s="11" t="s">
        <v>80</v>
      </c>
      <c r="AW1327" s="11" t="s">
        <v>143</v>
      </c>
      <c r="AX1327" s="11" t="s">
        <v>74</v>
      </c>
      <c r="AY1327" s="220" t="s">
        <v>132</v>
      </c>
    </row>
    <row r="1328" s="12" customFormat="1">
      <c r="B1328" s="221"/>
      <c r="C1328" s="222"/>
      <c r="D1328" s="211" t="s">
        <v>141</v>
      </c>
      <c r="E1328" s="223" t="s">
        <v>1</v>
      </c>
      <c r="F1328" s="224" t="s">
        <v>146</v>
      </c>
      <c r="G1328" s="222"/>
      <c r="H1328" s="225">
        <v>535.35000000000002</v>
      </c>
      <c r="I1328" s="226"/>
      <c r="J1328" s="222"/>
      <c r="K1328" s="222"/>
      <c r="L1328" s="227"/>
      <c r="M1328" s="228"/>
      <c r="N1328" s="229"/>
      <c r="O1328" s="229"/>
      <c r="P1328" s="229"/>
      <c r="Q1328" s="229"/>
      <c r="R1328" s="229"/>
      <c r="S1328" s="229"/>
      <c r="T1328" s="230"/>
      <c r="AT1328" s="231" t="s">
        <v>141</v>
      </c>
      <c r="AU1328" s="231" t="s">
        <v>80</v>
      </c>
      <c r="AV1328" s="12" t="s">
        <v>138</v>
      </c>
      <c r="AW1328" s="12" t="s">
        <v>143</v>
      </c>
      <c r="AX1328" s="12" t="s">
        <v>21</v>
      </c>
      <c r="AY1328" s="231" t="s">
        <v>132</v>
      </c>
    </row>
    <row r="1329" s="10" customFormat="1" ht="22.8" customHeight="1">
      <c r="B1329" s="181"/>
      <c r="C1329" s="182"/>
      <c r="D1329" s="183" t="s">
        <v>73</v>
      </c>
      <c r="E1329" s="195" t="s">
        <v>1832</v>
      </c>
      <c r="F1329" s="195" t="s">
        <v>1833</v>
      </c>
      <c r="G1329" s="182"/>
      <c r="H1329" s="182"/>
      <c r="I1329" s="185"/>
      <c r="J1329" s="196">
        <f>BK1329</f>
        <v>0</v>
      </c>
      <c r="K1329" s="182"/>
      <c r="L1329" s="187"/>
      <c r="M1329" s="188"/>
      <c r="N1329" s="189"/>
      <c r="O1329" s="189"/>
      <c r="P1329" s="190">
        <f>SUM(P1330:P1334)</f>
        <v>0</v>
      </c>
      <c r="Q1329" s="189"/>
      <c r="R1329" s="190">
        <f>SUM(R1330:R1334)</f>
        <v>0.63006720000000005</v>
      </c>
      <c r="S1329" s="189"/>
      <c r="T1329" s="191">
        <f>SUM(T1330:T1334)</f>
        <v>0</v>
      </c>
      <c r="AR1329" s="192" t="s">
        <v>80</v>
      </c>
      <c r="AT1329" s="193" t="s">
        <v>73</v>
      </c>
      <c r="AU1329" s="193" t="s">
        <v>21</v>
      </c>
      <c r="AY1329" s="192" t="s">
        <v>132</v>
      </c>
      <c r="BK1329" s="194">
        <f>SUM(BK1330:BK1334)</f>
        <v>0</v>
      </c>
    </row>
    <row r="1330" s="1" customFormat="1" ht="16.5" customHeight="1">
      <c r="B1330" s="36"/>
      <c r="C1330" s="197" t="s">
        <v>1834</v>
      </c>
      <c r="D1330" s="197" t="s">
        <v>134</v>
      </c>
      <c r="E1330" s="198" t="s">
        <v>1835</v>
      </c>
      <c r="F1330" s="199" t="s">
        <v>1836</v>
      </c>
      <c r="G1330" s="200" t="s">
        <v>137</v>
      </c>
      <c r="H1330" s="201">
        <v>17.920000000000002</v>
      </c>
      <c r="I1330" s="202"/>
      <c r="J1330" s="201">
        <f>ROUND(I1330*H1330,3)</f>
        <v>0</v>
      </c>
      <c r="K1330" s="199" t="s">
        <v>1</v>
      </c>
      <c r="L1330" s="41"/>
      <c r="M1330" s="203" t="s">
        <v>1</v>
      </c>
      <c r="N1330" s="204" t="s">
        <v>48</v>
      </c>
      <c r="O1330" s="77"/>
      <c r="P1330" s="205">
        <f>O1330*H1330</f>
        <v>0</v>
      </c>
      <c r="Q1330" s="205">
        <v>0.035159999999999997</v>
      </c>
      <c r="R1330" s="205">
        <f>Q1330*H1330</f>
        <v>0.63006720000000005</v>
      </c>
      <c r="S1330" s="205">
        <v>0</v>
      </c>
      <c r="T1330" s="206">
        <f>S1330*H1330</f>
        <v>0</v>
      </c>
      <c r="AR1330" s="15" t="s">
        <v>217</v>
      </c>
      <c r="AT1330" s="15" t="s">
        <v>134</v>
      </c>
      <c r="AU1330" s="15" t="s">
        <v>80</v>
      </c>
      <c r="AY1330" s="15" t="s">
        <v>132</v>
      </c>
      <c r="BE1330" s="207">
        <f>IF(N1330="základní",J1330,0)</f>
        <v>0</v>
      </c>
      <c r="BF1330" s="207">
        <f>IF(N1330="snížená",J1330,0)</f>
        <v>0</v>
      </c>
      <c r="BG1330" s="207">
        <f>IF(N1330="zákl. přenesená",J1330,0)</f>
        <v>0</v>
      </c>
      <c r="BH1330" s="207">
        <f>IF(N1330="sníž. přenesená",J1330,0)</f>
        <v>0</v>
      </c>
      <c r="BI1330" s="207">
        <f>IF(N1330="nulová",J1330,0)</f>
        <v>0</v>
      </c>
      <c r="BJ1330" s="15" t="s">
        <v>139</v>
      </c>
      <c r="BK1330" s="208">
        <f>ROUND(I1330*H1330,3)</f>
        <v>0</v>
      </c>
      <c r="BL1330" s="15" t="s">
        <v>217</v>
      </c>
      <c r="BM1330" s="15" t="s">
        <v>1837</v>
      </c>
    </row>
    <row r="1331" s="11" customFormat="1">
      <c r="B1331" s="209"/>
      <c r="C1331" s="210"/>
      <c r="D1331" s="211" t="s">
        <v>141</v>
      </c>
      <c r="E1331" s="212" t="s">
        <v>1</v>
      </c>
      <c r="F1331" s="213" t="s">
        <v>1838</v>
      </c>
      <c r="G1331" s="210"/>
      <c r="H1331" s="214">
        <v>12.6</v>
      </c>
      <c r="I1331" s="215"/>
      <c r="J1331" s="210"/>
      <c r="K1331" s="210"/>
      <c r="L1331" s="216"/>
      <c r="M1331" s="217"/>
      <c r="N1331" s="218"/>
      <c r="O1331" s="218"/>
      <c r="P1331" s="218"/>
      <c r="Q1331" s="218"/>
      <c r="R1331" s="218"/>
      <c r="S1331" s="218"/>
      <c r="T1331" s="219"/>
      <c r="AT1331" s="220" t="s">
        <v>141</v>
      </c>
      <c r="AU1331" s="220" t="s">
        <v>80</v>
      </c>
      <c r="AV1331" s="11" t="s">
        <v>80</v>
      </c>
      <c r="AW1331" s="11" t="s">
        <v>143</v>
      </c>
      <c r="AX1331" s="11" t="s">
        <v>74</v>
      </c>
      <c r="AY1331" s="220" t="s">
        <v>132</v>
      </c>
    </row>
    <row r="1332" s="11" customFormat="1">
      <c r="B1332" s="209"/>
      <c r="C1332" s="210"/>
      <c r="D1332" s="211" t="s">
        <v>141</v>
      </c>
      <c r="E1332" s="212" t="s">
        <v>1</v>
      </c>
      <c r="F1332" s="213" t="s">
        <v>1839</v>
      </c>
      <c r="G1332" s="210"/>
      <c r="H1332" s="214">
        <v>5.3200000000000003</v>
      </c>
      <c r="I1332" s="215"/>
      <c r="J1332" s="210"/>
      <c r="K1332" s="210"/>
      <c r="L1332" s="216"/>
      <c r="M1332" s="217"/>
      <c r="N1332" s="218"/>
      <c r="O1332" s="218"/>
      <c r="P1332" s="218"/>
      <c r="Q1332" s="218"/>
      <c r="R1332" s="218"/>
      <c r="S1332" s="218"/>
      <c r="T1332" s="219"/>
      <c r="AT1332" s="220" t="s">
        <v>141</v>
      </c>
      <c r="AU1332" s="220" t="s">
        <v>80</v>
      </c>
      <c r="AV1332" s="11" t="s">
        <v>80</v>
      </c>
      <c r="AW1332" s="11" t="s">
        <v>143</v>
      </c>
      <c r="AX1332" s="11" t="s">
        <v>74</v>
      </c>
      <c r="AY1332" s="220" t="s">
        <v>132</v>
      </c>
    </row>
    <row r="1333" s="12" customFormat="1">
      <c r="B1333" s="221"/>
      <c r="C1333" s="222"/>
      <c r="D1333" s="211" t="s">
        <v>141</v>
      </c>
      <c r="E1333" s="223" t="s">
        <v>1</v>
      </c>
      <c r="F1333" s="224" t="s">
        <v>146</v>
      </c>
      <c r="G1333" s="222"/>
      <c r="H1333" s="225">
        <v>17.920000000000002</v>
      </c>
      <c r="I1333" s="226"/>
      <c r="J1333" s="222"/>
      <c r="K1333" s="222"/>
      <c r="L1333" s="227"/>
      <c r="M1333" s="228"/>
      <c r="N1333" s="229"/>
      <c r="O1333" s="229"/>
      <c r="P1333" s="229"/>
      <c r="Q1333" s="229"/>
      <c r="R1333" s="229"/>
      <c r="S1333" s="229"/>
      <c r="T1333" s="230"/>
      <c r="AT1333" s="231" t="s">
        <v>141</v>
      </c>
      <c r="AU1333" s="231" t="s">
        <v>80</v>
      </c>
      <c r="AV1333" s="12" t="s">
        <v>138</v>
      </c>
      <c r="AW1333" s="12" t="s">
        <v>143</v>
      </c>
      <c r="AX1333" s="12" t="s">
        <v>21</v>
      </c>
      <c r="AY1333" s="231" t="s">
        <v>132</v>
      </c>
    </row>
    <row r="1334" s="1" customFormat="1" ht="16.5" customHeight="1">
      <c r="B1334" s="36"/>
      <c r="C1334" s="197" t="s">
        <v>1840</v>
      </c>
      <c r="D1334" s="197" t="s">
        <v>134</v>
      </c>
      <c r="E1334" s="198" t="s">
        <v>1841</v>
      </c>
      <c r="F1334" s="199" t="s">
        <v>1842</v>
      </c>
      <c r="G1334" s="200" t="s">
        <v>189</v>
      </c>
      <c r="H1334" s="201">
        <v>0.63</v>
      </c>
      <c r="I1334" s="202"/>
      <c r="J1334" s="201">
        <f>ROUND(I1334*H1334,3)</f>
        <v>0</v>
      </c>
      <c r="K1334" s="199" t="s">
        <v>1</v>
      </c>
      <c r="L1334" s="41"/>
      <c r="M1334" s="203" t="s">
        <v>1</v>
      </c>
      <c r="N1334" s="204" t="s">
        <v>48</v>
      </c>
      <c r="O1334" s="77"/>
      <c r="P1334" s="205">
        <f>O1334*H1334</f>
        <v>0</v>
      </c>
      <c r="Q1334" s="205">
        <v>0</v>
      </c>
      <c r="R1334" s="205">
        <f>Q1334*H1334</f>
        <v>0</v>
      </c>
      <c r="S1334" s="205">
        <v>0</v>
      </c>
      <c r="T1334" s="206">
        <f>S1334*H1334</f>
        <v>0</v>
      </c>
      <c r="AR1334" s="15" t="s">
        <v>217</v>
      </c>
      <c r="AT1334" s="15" t="s">
        <v>134</v>
      </c>
      <c r="AU1334" s="15" t="s">
        <v>80</v>
      </c>
      <c r="AY1334" s="15" t="s">
        <v>132</v>
      </c>
      <c r="BE1334" s="207">
        <f>IF(N1334="základní",J1334,0)</f>
        <v>0</v>
      </c>
      <c r="BF1334" s="207">
        <f>IF(N1334="snížená",J1334,0)</f>
        <v>0</v>
      </c>
      <c r="BG1334" s="207">
        <f>IF(N1334="zákl. přenesená",J1334,0)</f>
        <v>0</v>
      </c>
      <c r="BH1334" s="207">
        <f>IF(N1334="sníž. přenesená",J1334,0)</f>
        <v>0</v>
      </c>
      <c r="BI1334" s="207">
        <f>IF(N1334="nulová",J1334,0)</f>
        <v>0</v>
      </c>
      <c r="BJ1334" s="15" t="s">
        <v>139</v>
      </c>
      <c r="BK1334" s="208">
        <f>ROUND(I1334*H1334,3)</f>
        <v>0</v>
      </c>
      <c r="BL1334" s="15" t="s">
        <v>217</v>
      </c>
      <c r="BM1334" s="15" t="s">
        <v>1843</v>
      </c>
    </row>
    <row r="1335" s="10" customFormat="1" ht="25.92" customHeight="1">
      <c r="B1335" s="181"/>
      <c r="C1335" s="182"/>
      <c r="D1335" s="183" t="s">
        <v>73</v>
      </c>
      <c r="E1335" s="184" t="s">
        <v>199</v>
      </c>
      <c r="F1335" s="184" t="s">
        <v>1844</v>
      </c>
      <c r="G1335" s="182"/>
      <c r="H1335" s="182"/>
      <c r="I1335" s="185"/>
      <c r="J1335" s="186">
        <f>BK1335</f>
        <v>0</v>
      </c>
      <c r="K1335" s="182"/>
      <c r="L1335" s="187"/>
      <c r="M1335" s="188"/>
      <c r="N1335" s="189"/>
      <c r="O1335" s="189"/>
      <c r="P1335" s="190">
        <f>P1336</f>
        <v>0</v>
      </c>
      <c r="Q1335" s="189"/>
      <c r="R1335" s="190">
        <f>R1336</f>
        <v>0</v>
      </c>
      <c r="S1335" s="189"/>
      <c r="T1335" s="191">
        <f>T1336</f>
        <v>0</v>
      </c>
      <c r="AR1335" s="192" t="s">
        <v>154</v>
      </c>
      <c r="AT1335" s="193" t="s">
        <v>73</v>
      </c>
      <c r="AU1335" s="193" t="s">
        <v>74</v>
      </c>
      <c r="AY1335" s="192" t="s">
        <v>132</v>
      </c>
      <c r="BK1335" s="194">
        <f>BK1336</f>
        <v>0</v>
      </c>
    </row>
    <row r="1336" s="10" customFormat="1" ht="22.8" customHeight="1">
      <c r="B1336" s="181"/>
      <c r="C1336" s="182"/>
      <c r="D1336" s="183" t="s">
        <v>73</v>
      </c>
      <c r="E1336" s="195" t="s">
        <v>1845</v>
      </c>
      <c r="F1336" s="195" t="s">
        <v>1846</v>
      </c>
      <c r="G1336" s="182"/>
      <c r="H1336" s="182"/>
      <c r="I1336" s="185"/>
      <c r="J1336" s="196">
        <f>BK1336</f>
        <v>0</v>
      </c>
      <c r="K1336" s="182"/>
      <c r="L1336" s="187"/>
      <c r="M1336" s="188"/>
      <c r="N1336" s="189"/>
      <c r="O1336" s="189"/>
      <c r="P1336" s="190">
        <f>SUM(P1337:P1339)</f>
        <v>0</v>
      </c>
      <c r="Q1336" s="189"/>
      <c r="R1336" s="190">
        <f>SUM(R1337:R1339)</f>
        <v>0</v>
      </c>
      <c r="S1336" s="189"/>
      <c r="T1336" s="191">
        <f>SUM(T1337:T1339)</f>
        <v>0</v>
      </c>
      <c r="AR1336" s="192" t="s">
        <v>154</v>
      </c>
      <c r="AT1336" s="193" t="s">
        <v>73</v>
      </c>
      <c r="AU1336" s="193" t="s">
        <v>21</v>
      </c>
      <c r="AY1336" s="192" t="s">
        <v>132</v>
      </c>
      <c r="BK1336" s="194">
        <f>SUM(BK1337:BK1339)</f>
        <v>0</v>
      </c>
    </row>
    <row r="1337" s="1" customFormat="1" ht="22.5" customHeight="1">
      <c r="B1337" s="36"/>
      <c r="C1337" s="197" t="s">
        <v>1847</v>
      </c>
      <c r="D1337" s="197" t="s">
        <v>134</v>
      </c>
      <c r="E1337" s="198" t="s">
        <v>1848</v>
      </c>
      <c r="F1337" s="199" t="s">
        <v>1849</v>
      </c>
      <c r="G1337" s="200" t="s">
        <v>248</v>
      </c>
      <c r="H1337" s="201">
        <v>1</v>
      </c>
      <c r="I1337" s="202"/>
      <c r="J1337" s="201">
        <f>ROUND(I1337*H1337,3)</f>
        <v>0</v>
      </c>
      <c r="K1337" s="199" t="s">
        <v>1</v>
      </c>
      <c r="L1337" s="41"/>
      <c r="M1337" s="203" t="s">
        <v>1</v>
      </c>
      <c r="N1337" s="204" t="s">
        <v>48</v>
      </c>
      <c r="O1337" s="77"/>
      <c r="P1337" s="205">
        <f>O1337*H1337</f>
        <v>0</v>
      </c>
      <c r="Q1337" s="205">
        <v>0</v>
      </c>
      <c r="R1337" s="205">
        <f>Q1337*H1337</f>
        <v>0</v>
      </c>
      <c r="S1337" s="205">
        <v>0</v>
      </c>
      <c r="T1337" s="206">
        <f>S1337*H1337</f>
        <v>0</v>
      </c>
      <c r="AR1337" s="15" t="s">
        <v>217</v>
      </c>
      <c r="AT1337" s="15" t="s">
        <v>134</v>
      </c>
      <c r="AU1337" s="15" t="s">
        <v>80</v>
      </c>
      <c r="AY1337" s="15" t="s">
        <v>132</v>
      </c>
      <c r="BE1337" s="207">
        <f>IF(N1337="základní",J1337,0)</f>
        <v>0</v>
      </c>
      <c r="BF1337" s="207">
        <f>IF(N1337="snížená",J1337,0)</f>
        <v>0</v>
      </c>
      <c r="BG1337" s="207">
        <f>IF(N1337="zákl. přenesená",J1337,0)</f>
        <v>0</v>
      </c>
      <c r="BH1337" s="207">
        <f>IF(N1337="sníž. přenesená",J1337,0)</f>
        <v>0</v>
      </c>
      <c r="BI1337" s="207">
        <f>IF(N1337="nulová",J1337,0)</f>
        <v>0</v>
      </c>
      <c r="BJ1337" s="15" t="s">
        <v>139</v>
      </c>
      <c r="BK1337" s="208">
        <f>ROUND(I1337*H1337,3)</f>
        <v>0</v>
      </c>
      <c r="BL1337" s="15" t="s">
        <v>217</v>
      </c>
      <c r="BM1337" s="15" t="s">
        <v>1850</v>
      </c>
    </row>
    <row r="1338" s="11" customFormat="1">
      <c r="B1338" s="209"/>
      <c r="C1338" s="210"/>
      <c r="D1338" s="211" t="s">
        <v>141</v>
      </c>
      <c r="E1338" s="212" t="s">
        <v>1</v>
      </c>
      <c r="F1338" s="213" t="s">
        <v>1851</v>
      </c>
      <c r="G1338" s="210"/>
      <c r="H1338" s="214">
        <v>1</v>
      </c>
      <c r="I1338" s="215"/>
      <c r="J1338" s="210"/>
      <c r="K1338" s="210"/>
      <c r="L1338" s="216"/>
      <c r="M1338" s="217"/>
      <c r="N1338" s="218"/>
      <c r="O1338" s="218"/>
      <c r="P1338" s="218"/>
      <c r="Q1338" s="218"/>
      <c r="R1338" s="218"/>
      <c r="S1338" s="218"/>
      <c r="T1338" s="219"/>
      <c r="AT1338" s="220" t="s">
        <v>141</v>
      </c>
      <c r="AU1338" s="220" t="s">
        <v>80</v>
      </c>
      <c r="AV1338" s="11" t="s">
        <v>80</v>
      </c>
      <c r="AW1338" s="11" t="s">
        <v>143</v>
      </c>
      <c r="AX1338" s="11" t="s">
        <v>74</v>
      </c>
      <c r="AY1338" s="220" t="s">
        <v>132</v>
      </c>
    </row>
    <row r="1339" s="12" customFormat="1">
      <c r="B1339" s="221"/>
      <c r="C1339" s="222"/>
      <c r="D1339" s="211" t="s">
        <v>141</v>
      </c>
      <c r="E1339" s="223" t="s">
        <v>1</v>
      </c>
      <c r="F1339" s="224" t="s">
        <v>146</v>
      </c>
      <c r="G1339" s="222"/>
      <c r="H1339" s="225">
        <v>1</v>
      </c>
      <c r="I1339" s="226"/>
      <c r="J1339" s="222"/>
      <c r="K1339" s="222"/>
      <c r="L1339" s="227"/>
      <c r="M1339" s="228"/>
      <c r="N1339" s="229"/>
      <c r="O1339" s="229"/>
      <c r="P1339" s="229"/>
      <c r="Q1339" s="229"/>
      <c r="R1339" s="229"/>
      <c r="S1339" s="229"/>
      <c r="T1339" s="230"/>
      <c r="AT1339" s="231" t="s">
        <v>141</v>
      </c>
      <c r="AU1339" s="231" t="s">
        <v>80</v>
      </c>
      <c r="AV1339" s="12" t="s">
        <v>138</v>
      </c>
      <c r="AW1339" s="12" t="s">
        <v>143</v>
      </c>
      <c r="AX1339" s="12" t="s">
        <v>21</v>
      </c>
      <c r="AY1339" s="231" t="s">
        <v>132</v>
      </c>
    </row>
    <row r="1340" s="10" customFormat="1" ht="25.92" customHeight="1">
      <c r="B1340" s="181"/>
      <c r="C1340" s="182"/>
      <c r="D1340" s="183" t="s">
        <v>73</v>
      </c>
      <c r="E1340" s="184" t="s">
        <v>1852</v>
      </c>
      <c r="F1340" s="184" t="s">
        <v>1853</v>
      </c>
      <c r="G1340" s="182"/>
      <c r="H1340" s="182"/>
      <c r="I1340" s="185"/>
      <c r="J1340" s="186">
        <f>BK1340</f>
        <v>0</v>
      </c>
      <c r="K1340" s="182"/>
      <c r="L1340" s="187"/>
      <c r="M1340" s="188"/>
      <c r="N1340" s="189"/>
      <c r="O1340" s="189"/>
      <c r="P1340" s="190">
        <f>P1341</f>
        <v>0</v>
      </c>
      <c r="Q1340" s="189"/>
      <c r="R1340" s="190">
        <f>R1341</f>
        <v>0</v>
      </c>
      <c r="S1340" s="189"/>
      <c r="T1340" s="191">
        <f>T1341</f>
        <v>0</v>
      </c>
      <c r="AR1340" s="192" t="s">
        <v>139</v>
      </c>
      <c r="AT1340" s="193" t="s">
        <v>73</v>
      </c>
      <c r="AU1340" s="193" t="s">
        <v>74</v>
      </c>
      <c r="AY1340" s="192" t="s">
        <v>132</v>
      </c>
      <c r="BK1340" s="194">
        <f>BK1341</f>
        <v>0</v>
      </c>
    </row>
    <row r="1341" s="10" customFormat="1" ht="22.8" customHeight="1">
      <c r="B1341" s="181"/>
      <c r="C1341" s="182"/>
      <c r="D1341" s="183" t="s">
        <v>73</v>
      </c>
      <c r="E1341" s="195" t="s">
        <v>1854</v>
      </c>
      <c r="F1341" s="195" t="s">
        <v>1855</v>
      </c>
      <c r="G1341" s="182"/>
      <c r="H1341" s="182"/>
      <c r="I1341" s="185"/>
      <c r="J1341" s="196">
        <f>BK1341</f>
        <v>0</v>
      </c>
      <c r="K1341" s="182"/>
      <c r="L1341" s="187"/>
      <c r="M1341" s="188"/>
      <c r="N1341" s="189"/>
      <c r="O1341" s="189"/>
      <c r="P1341" s="190">
        <f>SUM(P1342:P1349)</f>
        <v>0</v>
      </c>
      <c r="Q1341" s="189"/>
      <c r="R1341" s="190">
        <f>SUM(R1342:R1349)</f>
        <v>0</v>
      </c>
      <c r="S1341" s="189"/>
      <c r="T1341" s="191">
        <f>SUM(T1342:T1349)</f>
        <v>0</v>
      </c>
      <c r="AR1341" s="192" t="s">
        <v>139</v>
      </c>
      <c r="AT1341" s="193" t="s">
        <v>73</v>
      </c>
      <c r="AU1341" s="193" t="s">
        <v>21</v>
      </c>
      <c r="AY1341" s="192" t="s">
        <v>132</v>
      </c>
      <c r="BK1341" s="194">
        <f>SUM(BK1342:BK1349)</f>
        <v>0</v>
      </c>
    </row>
    <row r="1342" s="1" customFormat="1" ht="22.5" customHeight="1">
      <c r="B1342" s="36"/>
      <c r="C1342" s="197" t="s">
        <v>1856</v>
      </c>
      <c r="D1342" s="197" t="s">
        <v>134</v>
      </c>
      <c r="E1342" s="198" t="s">
        <v>1857</v>
      </c>
      <c r="F1342" s="199" t="s">
        <v>1858</v>
      </c>
      <c r="G1342" s="200" t="s">
        <v>1859</v>
      </c>
      <c r="H1342" s="201">
        <v>1</v>
      </c>
      <c r="I1342" s="202"/>
      <c r="J1342" s="201">
        <f>ROUND(I1342*H1342,3)</f>
        <v>0</v>
      </c>
      <c r="K1342" s="199" t="s">
        <v>1</v>
      </c>
      <c r="L1342" s="41"/>
      <c r="M1342" s="203" t="s">
        <v>1</v>
      </c>
      <c r="N1342" s="204" t="s">
        <v>48</v>
      </c>
      <c r="O1342" s="77"/>
      <c r="P1342" s="205">
        <f>O1342*H1342</f>
        <v>0</v>
      </c>
      <c r="Q1342" s="205">
        <v>0</v>
      </c>
      <c r="R1342" s="205">
        <f>Q1342*H1342</f>
        <v>0</v>
      </c>
      <c r="S1342" s="205">
        <v>0</v>
      </c>
      <c r="T1342" s="206">
        <f>S1342*H1342</f>
        <v>0</v>
      </c>
      <c r="AR1342" s="15" t="s">
        <v>1860</v>
      </c>
      <c r="AT1342" s="15" t="s">
        <v>134</v>
      </c>
      <c r="AU1342" s="15" t="s">
        <v>80</v>
      </c>
      <c r="AY1342" s="15" t="s">
        <v>132</v>
      </c>
      <c r="BE1342" s="207">
        <f>IF(N1342="základní",J1342,0)</f>
        <v>0</v>
      </c>
      <c r="BF1342" s="207">
        <f>IF(N1342="snížená",J1342,0)</f>
        <v>0</v>
      </c>
      <c r="BG1342" s="207">
        <f>IF(N1342="zákl. přenesená",J1342,0)</f>
        <v>0</v>
      </c>
      <c r="BH1342" s="207">
        <f>IF(N1342="sníž. přenesená",J1342,0)</f>
        <v>0</v>
      </c>
      <c r="BI1342" s="207">
        <f>IF(N1342="nulová",J1342,0)</f>
        <v>0</v>
      </c>
      <c r="BJ1342" s="15" t="s">
        <v>139</v>
      </c>
      <c r="BK1342" s="208">
        <f>ROUND(I1342*H1342,3)</f>
        <v>0</v>
      </c>
      <c r="BL1342" s="15" t="s">
        <v>1860</v>
      </c>
      <c r="BM1342" s="15" t="s">
        <v>1861</v>
      </c>
    </row>
    <row r="1343" s="1" customFormat="1" ht="22.5" customHeight="1">
      <c r="B1343" s="36"/>
      <c r="C1343" s="197" t="s">
        <v>1862</v>
      </c>
      <c r="D1343" s="197" t="s">
        <v>134</v>
      </c>
      <c r="E1343" s="198" t="s">
        <v>1863</v>
      </c>
      <c r="F1343" s="199" t="s">
        <v>1864</v>
      </c>
      <c r="G1343" s="200" t="s">
        <v>1859</v>
      </c>
      <c r="H1343" s="201">
        <v>1</v>
      </c>
      <c r="I1343" s="202"/>
      <c r="J1343" s="201">
        <f>ROUND(I1343*H1343,3)</f>
        <v>0</v>
      </c>
      <c r="K1343" s="199" t="s">
        <v>1</v>
      </c>
      <c r="L1343" s="41"/>
      <c r="M1343" s="203" t="s">
        <v>1</v>
      </c>
      <c r="N1343" s="204" t="s">
        <v>48</v>
      </c>
      <c r="O1343" s="77"/>
      <c r="P1343" s="205">
        <f>O1343*H1343</f>
        <v>0</v>
      </c>
      <c r="Q1343" s="205">
        <v>0</v>
      </c>
      <c r="R1343" s="205">
        <f>Q1343*H1343</f>
        <v>0</v>
      </c>
      <c r="S1343" s="205">
        <v>0</v>
      </c>
      <c r="T1343" s="206">
        <f>S1343*H1343</f>
        <v>0</v>
      </c>
      <c r="AR1343" s="15" t="s">
        <v>1860</v>
      </c>
      <c r="AT1343" s="15" t="s">
        <v>134</v>
      </c>
      <c r="AU1343" s="15" t="s">
        <v>80</v>
      </c>
      <c r="AY1343" s="15" t="s">
        <v>132</v>
      </c>
      <c r="BE1343" s="207">
        <f>IF(N1343="základní",J1343,0)</f>
        <v>0</v>
      </c>
      <c r="BF1343" s="207">
        <f>IF(N1343="snížená",J1343,0)</f>
        <v>0</v>
      </c>
      <c r="BG1343" s="207">
        <f>IF(N1343="zákl. přenesená",J1343,0)</f>
        <v>0</v>
      </c>
      <c r="BH1343" s="207">
        <f>IF(N1343="sníž. přenesená",J1343,0)</f>
        <v>0</v>
      </c>
      <c r="BI1343" s="207">
        <f>IF(N1343="nulová",J1343,0)</f>
        <v>0</v>
      </c>
      <c r="BJ1343" s="15" t="s">
        <v>139</v>
      </c>
      <c r="BK1343" s="208">
        <f>ROUND(I1343*H1343,3)</f>
        <v>0</v>
      </c>
      <c r="BL1343" s="15" t="s">
        <v>1860</v>
      </c>
      <c r="BM1343" s="15" t="s">
        <v>1865</v>
      </c>
    </row>
    <row r="1344" s="1" customFormat="1" ht="22.5" customHeight="1">
      <c r="B1344" s="36"/>
      <c r="C1344" s="197" t="s">
        <v>1866</v>
      </c>
      <c r="D1344" s="197" t="s">
        <v>134</v>
      </c>
      <c r="E1344" s="198" t="s">
        <v>1867</v>
      </c>
      <c r="F1344" s="199" t="s">
        <v>1868</v>
      </c>
      <c r="G1344" s="200" t="s">
        <v>1859</v>
      </c>
      <c r="H1344" s="201">
        <v>1</v>
      </c>
      <c r="I1344" s="202"/>
      <c r="J1344" s="201">
        <f>ROUND(I1344*H1344,3)</f>
        <v>0</v>
      </c>
      <c r="K1344" s="199" t="s">
        <v>1</v>
      </c>
      <c r="L1344" s="41"/>
      <c r="M1344" s="203" t="s">
        <v>1</v>
      </c>
      <c r="N1344" s="204" t="s">
        <v>48</v>
      </c>
      <c r="O1344" s="77"/>
      <c r="P1344" s="205">
        <f>O1344*H1344</f>
        <v>0</v>
      </c>
      <c r="Q1344" s="205">
        <v>0</v>
      </c>
      <c r="R1344" s="205">
        <f>Q1344*H1344</f>
        <v>0</v>
      </c>
      <c r="S1344" s="205">
        <v>0</v>
      </c>
      <c r="T1344" s="206">
        <f>S1344*H1344</f>
        <v>0</v>
      </c>
      <c r="AR1344" s="15" t="s">
        <v>1860</v>
      </c>
      <c r="AT1344" s="15" t="s">
        <v>134</v>
      </c>
      <c r="AU1344" s="15" t="s">
        <v>80</v>
      </c>
      <c r="AY1344" s="15" t="s">
        <v>132</v>
      </c>
      <c r="BE1344" s="207">
        <f>IF(N1344="základní",J1344,0)</f>
        <v>0</v>
      </c>
      <c r="BF1344" s="207">
        <f>IF(N1344="snížená",J1344,0)</f>
        <v>0</v>
      </c>
      <c r="BG1344" s="207">
        <f>IF(N1344="zákl. přenesená",J1344,0)</f>
        <v>0</v>
      </c>
      <c r="BH1344" s="207">
        <f>IF(N1344="sníž. přenesená",J1344,0)</f>
        <v>0</v>
      </c>
      <c r="BI1344" s="207">
        <f>IF(N1344="nulová",J1344,0)</f>
        <v>0</v>
      </c>
      <c r="BJ1344" s="15" t="s">
        <v>139</v>
      </c>
      <c r="BK1344" s="208">
        <f>ROUND(I1344*H1344,3)</f>
        <v>0</v>
      </c>
      <c r="BL1344" s="15" t="s">
        <v>1860</v>
      </c>
      <c r="BM1344" s="15" t="s">
        <v>1869</v>
      </c>
    </row>
    <row r="1345" s="1" customFormat="1" ht="16.5" customHeight="1">
      <c r="B1345" s="36"/>
      <c r="C1345" s="197" t="s">
        <v>1870</v>
      </c>
      <c r="D1345" s="197" t="s">
        <v>134</v>
      </c>
      <c r="E1345" s="198" t="s">
        <v>1871</v>
      </c>
      <c r="F1345" s="199" t="s">
        <v>1872</v>
      </c>
      <c r="G1345" s="200" t="s">
        <v>1859</v>
      </c>
      <c r="H1345" s="201">
        <v>1</v>
      </c>
      <c r="I1345" s="202"/>
      <c r="J1345" s="201">
        <f>ROUND(I1345*H1345,3)</f>
        <v>0</v>
      </c>
      <c r="K1345" s="199" t="s">
        <v>1</v>
      </c>
      <c r="L1345" s="41"/>
      <c r="M1345" s="203" t="s">
        <v>1</v>
      </c>
      <c r="N1345" s="204" t="s">
        <v>48</v>
      </c>
      <c r="O1345" s="77"/>
      <c r="P1345" s="205">
        <f>O1345*H1345</f>
        <v>0</v>
      </c>
      <c r="Q1345" s="205">
        <v>0</v>
      </c>
      <c r="R1345" s="205">
        <f>Q1345*H1345</f>
        <v>0</v>
      </c>
      <c r="S1345" s="205">
        <v>0</v>
      </c>
      <c r="T1345" s="206">
        <f>S1345*H1345</f>
        <v>0</v>
      </c>
      <c r="AR1345" s="15" t="s">
        <v>1860</v>
      </c>
      <c r="AT1345" s="15" t="s">
        <v>134</v>
      </c>
      <c r="AU1345" s="15" t="s">
        <v>80</v>
      </c>
      <c r="AY1345" s="15" t="s">
        <v>132</v>
      </c>
      <c r="BE1345" s="207">
        <f>IF(N1345="základní",J1345,0)</f>
        <v>0</v>
      </c>
      <c r="BF1345" s="207">
        <f>IF(N1345="snížená",J1345,0)</f>
        <v>0</v>
      </c>
      <c r="BG1345" s="207">
        <f>IF(N1345="zákl. přenesená",J1345,0)</f>
        <v>0</v>
      </c>
      <c r="BH1345" s="207">
        <f>IF(N1345="sníž. přenesená",J1345,0)</f>
        <v>0</v>
      </c>
      <c r="BI1345" s="207">
        <f>IF(N1345="nulová",J1345,0)</f>
        <v>0</v>
      </c>
      <c r="BJ1345" s="15" t="s">
        <v>139</v>
      </c>
      <c r="BK1345" s="208">
        <f>ROUND(I1345*H1345,3)</f>
        <v>0</v>
      </c>
      <c r="BL1345" s="15" t="s">
        <v>1860</v>
      </c>
      <c r="BM1345" s="15" t="s">
        <v>1873</v>
      </c>
    </row>
    <row r="1346" s="1" customFormat="1" ht="22.5" customHeight="1">
      <c r="B1346" s="36"/>
      <c r="C1346" s="197" t="s">
        <v>1874</v>
      </c>
      <c r="D1346" s="197" t="s">
        <v>134</v>
      </c>
      <c r="E1346" s="198" t="s">
        <v>1875</v>
      </c>
      <c r="F1346" s="199" t="s">
        <v>1876</v>
      </c>
      <c r="G1346" s="200" t="s">
        <v>1859</v>
      </c>
      <c r="H1346" s="201">
        <v>1</v>
      </c>
      <c r="I1346" s="202"/>
      <c r="J1346" s="201">
        <f>ROUND(I1346*H1346,3)</f>
        <v>0</v>
      </c>
      <c r="K1346" s="199" t="s">
        <v>1</v>
      </c>
      <c r="L1346" s="41"/>
      <c r="M1346" s="203" t="s">
        <v>1</v>
      </c>
      <c r="N1346" s="204" t="s">
        <v>48</v>
      </c>
      <c r="O1346" s="77"/>
      <c r="P1346" s="205">
        <f>O1346*H1346</f>
        <v>0</v>
      </c>
      <c r="Q1346" s="205">
        <v>0</v>
      </c>
      <c r="R1346" s="205">
        <f>Q1346*H1346</f>
        <v>0</v>
      </c>
      <c r="S1346" s="205">
        <v>0</v>
      </c>
      <c r="T1346" s="206">
        <f>S1346*H1346</f>
        <v>0</v>
      </c>
      <c r="AR1346" s="15" t="s">
        <v>1860</v>
      </c>
      <c r="AT1346" s="15" t="s">
        <v>134</v>
      </c>
      <c r="AU1346" s="15" t="s">
        <v>80</v>
      </c>
      <c r="AY1346" s="15" t="s">
        <v>132</v>
      </c>
      <c r="BE1346" s="207">
        <f>IF(N1346="základní",J1346,0)</f>
        <v>0</v>
      </c>
      <c r="BF1346" s="207">
        <f>IF(N1346="snížená",J1346,0)</f>
        <v>0</v>
      </c>
      <c r="BG1346" s="207">
        <f>IF(N1346="zákl. přenesená",J1346,0)</f>
        <v>0</v>
      </c>
      <c r="BH1346" s="207">
        <f>IF(N1346="sníž. přenesená",J1346,0)</f>
        <v>0</v>
      </c>
      <c r="BI1346" s="207">
        <f>IF(N1346="nulová",J1346,0)</f>
        <v>0</v>
      </c>
      <c r="BJ1346" s="15" t="s">
        <v>139</v>
      </c>
      <c r="BK1346" s="208">
        <f>ROUND(I1346*H1346,3)</f>
        <v>0</v>
      </c>
      <c r="BL1346" s="15" t="s">
        <v>1860</v>
      </c>
      <c r="BM1346" s="15" t="s">
        <v>1877</v>
      </c>
    </row>
    <row r="1347" s="1" customFormat="1" ht="22.5" customHeight="1">
      <c r="B1347" s="36"/>
      <c r="C1347" s="197" t="s">
        <v>1878</v>
      </c>
      <c r="D1347" s="197" t="s">
        <v>134</v>
      </c>
      <c r="E1347" s="198" t="s">
        <v>1879</v>
      </c>
      <c r="F1347" s="199" t="s">
        <v>1880</v>
      </c>
      <c r="G1347" s="200" t="s">
        <v>1859</v>
      </c>
      <c r="H1347" s="201">
        <v>1</v>
      </c>
      <c r="I1347" s="202"/>
      <c r="J1347" s="201">
        <f>ROUND(I1347*H1347,3)</f>
        <v>0</v>
      </c>
      <c r="K1347" s="199" t="s">
        <v>1</v>
      </c>
      <c r="L1347" s="41"/>
      <c r="M1347" s="203" t="s">
        <v>1</v>
      </c>
      <c r="N1347" s="204" t="s">
        <v>48</v>
      </c>
      <c r="O1347" s="77"/>
      <c r="P1347" s="205">
        <f>O1347*H1347</f>
        <v>0</v>
      </c>
      <c r="Q1347" s="205">
        <v>0</v>
      </c>
      <c r="R1347" s="205">
        <f>Q1347*H1347</f>
        <v>0</v>
      </c>
      <c r="S1347" s="205">
        <v>0</v>
      </c>
      <c r="T1347" s="206">
        <f>S1347*H1347</f>
        <v>0</v>
      </c>
      <c r="AR1347" s="15" t="s">
        <v>1860</v>
      </c>
      <c r="AT1347" s="15" t="s">
        <v>134</v>
      </c>
      <c r="AU1347" s="15" t="s">
        <v>80</v>
      </c>
      <c r="AY1347" s="15" t="s">
        <v>132</v>
      </c>
      <c r="BE1347" s="207">
        <f>IF(N1347="základní",J1347,0)</f>
        <v>0</v>
      </c>
      <c r="BF1347" s="207">
        <f>IF(N1347="snížená",J1347,0)</f>
        <v>0</v>
      </c>
      <c r="BG1347" s="207">
        <f>IF(N1347="zákl. přenesená",J1347,0)</f>
        <v>0</v>
      </c>
      <c r="BH1347" s="207">
        <f>IF(N1347="sníž. přenesená",J1347,0)</f>
        <v>0</v>
      </c>
      <c r="BI1347" s="207">
        <f>IF(N1347="nulová",J1347,0)</f>
        <v>0</v>
      </c>
      <c r="BJ1347" s="15" t="s">
        <v>139</v>
      </c>
      <c r="BK1347" s="208">
        <f>ROUND(I1347*H1347,3)</f>
        <v>0</v>
      </c>
      <c r="BL1347" s="15" t="s">
        <v>1860</v>
      </c>
      <c r="BM1347" s="15" t="s">
        <v>1881</v>
      </c>
    </row>
    <row r="1348" s="1" customFormat="1" ht="16.5" customHeight="1">
      <c r="B1348" s="36"/>
      <c r="C1348" s="197" t="s">
        <v>1882</v>
      </c>
      <c r="D1348" s="197" t="s">
        <v>134</v>
      </c>
      <c r="E1348" s="198" t="s">
        <v>1883</v>
      </c>
      <c r="F1348" s="199" t="s">
        <v>1884</v>
      </c>
      <c r="G1348" s="200" t="s">
        <v>1859</v>
      </c>
      <c r="H1348" s="201">
        <v>1</v>
      </c>
      <c r="I1348" s="202"/>
      <c r="J1348" s="201">
        <f>ROUND(I1348*H1348,3)</f>
        <v>0</v>
      </c>
      <c r="K1348" s="199" t="s">
        <v>1</v>
      </c>
      <c r="L1348" s="41"/>
      <c r="M1348" s="203" t="s">
        <v>1</v>
      </c>
      <c r="N1348" s="204" t="s">
        <v>48</v>
      </c>
      <c r="O1348" s="77"/>
      <c r="P1348" s="205">
        <f>O1348*H1348</f>
        <v>0</v>
      </c>
      <c r="Q1348" s="205">
        <v>0</v>
      </c>
      <c r="R1348" s="205">
        <f>Q1348*H1348</f>
        <v>0</v>
      </c>
      <c r="S1348" s="205">
        <v>0</v>
      </c>
      <c r="T1348" s="206">
        <f>S1348*H1348</f>
        <v>0</v>
      </c>
      <c r="AR1348" s="15" t="s">
        <v>1860</v>
      </c>
      <c r="AT1348" s="15" t="s">
        <v>134</v>
      </c>
      <c r="AU1348" s="15" t="s">
        <v>80</v>
      </c>
      <c r="AY1348" s="15" t="s">
        <v>132</v>
      </c>
      <c r="BE1348" s="207">
        <f>IF(N1348="základní",J1348,0)</f>
        <v>0</v>
      </c>
      <c r="BF1348" s="207">
        <f>IF(N1348="snížená",J1348,0)</f>
        <v>0</v>
      </c>
      <c r="BG1348" s="207">
        <f>IF(N1348="zákl. přenesená",J1348,0)</f>
        <v>0</v>
      </c>
      <c r="BH1348" s="207">
        <f>IF(N1348="sníž. přenesená",J1348,0)</f>
        <v>0</v>
      </c>
      <c r="BI1348" s="207">
        <f>IF(N1348="nulová",J1348,0)</f>
        <v>0</v>
      </c>
      <c r="BJ1348" s="15" t="s">
        <v>139</v>
      </c>
      <c r="BK1348" s="208">
        <f>ROUND(I1348*H1348,3)</f>
        <v>0</v>
      </c>
      <c r="BL1348" s="15" t="s">
        <v>1860</v>
      </c>
      <c r="BM1348" s="15" t="s">
        <v>1885</v>
      </c>
    </row>
    <row r="1349" s="1" customFormat="1" ht="33.75" customHeight="1">
      <c r="B1349" s="36"/>
      <c r="C1349" s="197" t="s">
        <v>1886</v>
      </c>
      <c r="D1349" s="197" t="s">
        <v>134</v>
      </c>
      <c r="E1349" s="198" t="s">
        <v>1887</v>
      </c>
      <c r="F1349" s="199" t="s">
        <v>1888</v>
      </c>
      <c r="G1349" s="200" t="s">
        <v>1859</v>
      </c>
      <c r="H1349" s="201">
        <v>1</v>
      </c>
      <c r="I1349" s="202"/>
      <c r="J1349" s="201">
        <f>ROUND(I1349*H1349,3)</f>
        <v>0</v>
      </c>
      <c r="K1349" s="199" t="s">
        <v>1</v>
      </c>
      <c r="L1349" s="41"/>
      <c r="M1349" s="251" t="s">
        <v>1</v>
      </c>
      <c r="N1349" s="252" t="s">
        <v>48</v>
      </c>
      <c r="O1349" s="253"/>
      <c r="P1349" s="254">
        <f>O1349*H1349</f>
        <v>0</v>
      </c>
      <c r="Q1349" s="254">
        <v>0</v>
      </c>
      <c r="R1349" s="254">
        <f>Q1349*H1349</f>
        <v>0</v>
      </c>
      <c r="S1349" s="254">
        <v>0</v>
      </c>
      <c r="T1349" s="255">
        <f>S1349*H1349</f>
        <v>0</v>
      </c>
      <c r="AR1349" s="15" t="s">
        <v>1860</v>
      </c>
      <c r="AT1349" s="15" t="s">
        <v>134</v>
      </c>
      <c r="AU1349" s="15" t="s">
        <v>80</v>
      </c>
      <c r="AY1349" s="15" t="s">
        <v>132</v>
      </c>
      <c r="BE1349" s="207">
        <f>IF(N1349="základní",J1349,0)</f>
        <v>0</v>
      </c>
      <c r="BF1349" s="207">
        <f>IF(N1349="snížená",J1349,0)</f>
        <v>0</v>
      </c>
      <c r="BG1349" s="207">
        <f>IF(N1349="zákl. přenesená",J1349,0)</f>
        <v>0</v>
      </c>
      <c r="BH1349" s="207">
        <f>IF(N1349="sníž. přenesená",J1349,0)</f>
        <v>0</v>
      </c>
      <c r="BI1349" s="207">
        <f>IF(N1349="nulová",J1349,0)</f>
        <v>0</v>
      </c>
      <c r="BJ1349" s="15" t="s">
        <v>139</v>
      </c>
      <c r="BK1349" s="208">
        <f>ROUND(I1349*H1349,3)</f>
        <v>0</v>
      </c>
      <c r="BL1349" s="15" t="s">
        <v>1860</v>
      </c>
      <c r="BM1349" s="15" t="s">
        <v>1889</v>
      </c>
    </row>
    <row r="1350" s="1" customFormat="1" ht="6.96" customHeight="1">
      <c r="B1350" s="55"/>
      <c r="C1350" s="56"/>
      <c r="D1350" s="56"/>
      <c r="E1350" s="56"/>
      <c r="F1350" s="56"/>
      <c r="G1350" s="56"/>
      <c r="H1350" s="56"/>
      <c r="I1350" s="147"/>
      <c r="J1350" s="56"/>
      <c r="K1350" s="56"/>
      <c r="L1350" s="41"/>
    </row>
  </sheetData>
  <sheetProtection sheet="1" autoFilter="0" formatColumns="0" formatRows="0" objects="1" scenarios="1" spinCount="100000" saltValue="IJCmr7aE2VIWBjjEx8QYr4jB/ztXgBJXKhbvE8rkbGtbXSVB7dEH/gMU+1mBzynKUDfC9Od5NYPcH06EF7S3xg==" hashValue="h8eZZJjeP7lEILPBr6gjzhAW73lclY5kVvW0RbxpmBE9IajyD0h3ykn5YvKl0oIHZvkMv5Tqk1ibjcQO6w0Nhw==" algorithmName="SHA-512" password="CC35"/>
  <autoFilter ref="C102:K1349"/>
  <mergeCells count="6">
    <mergeCell ref="E7:H7"/>
    <mergeCell ref="E16:H16"/>
    <mergeCell ref="E25:H25"/>
    <mergeCell ref="E46:H46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Matoušek</dc:creator>
  <cp:lastModifiedBy>Pavel Matoušek</cp:lastModifiedBy>
  <dcterms:created xsi:type="dcterms:W3CDTF">2019-11-21T13:08:07Z</dcterms:created>
  <dcterms:modified xsi:type="dcterms:W3CDTF">2019-11-21T13:08:11Z</dcterms:modified>
</cp:coreProperties>
</file>