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-029 - Objekt č. - 20..." sheetId="2" r:id="rId2"/>
  </sheets>
  <definedNames>
    <definedName name="_xlnm.Print_Area" localSheetId="0">'Rekapitulace stavby'!$D$4:$AO$76,'Rekapitulace stavby'!$C$82:$AQ$96</definedName>
    <definedName name="_xlnm._FilterDatabase" localSheetId="1" hidden="1">'2020-029 - Objekt č. - 20...'!$C$145:$K$566</definedName>
    <definedName name="_xlnm.Print_Area" localSheetId="1">'2020-029 - Objekt č. - 20...'!$C$4:$J$76,'2020-029 - Objekt č. - 20...'!$C$82:$J$127,'2020-029 - Objekt č. - 20...'!$C$133:$K$566</definedName>
    <definedName name="_xlnm.Print_Titles" localSheetId="0">'Rekapitulace stavby'!$92:$92</definedName>
    <definedName name="_xlnm.Print_Titles" localSheetId="1">'2020-029 - Objekt č. - 20...'!$145:$145</definedName>
  </definedNames>
  <calcPr fullCalcOnLoad="1"/>
</workbook>
</file>

<file path=xl/sharedStrings.xml><?xml version="1.0" encoding="utf-8"?>
<sst xmlns="http://schemas.openxmlformats.org/spreadsheetml/2006/main" count="6327" uniqueCount="1552">
  <si>
    <t>Export Komplet</t>
  </si>
  <si>
    <t/>
  </si>
  <si>
    <t>2.0</t>
  </si>
  <si>
    <t>ZAMOK</t>
  </si>
  <si>
    <t>False</t>
  </si>
  <si>
    <t>{8af804c2-8b0b-4207-87c6-7e7cacf5ef8e}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</si>
  <si>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</si>
  <si>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</si>
  <si>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</si>
  <si>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</si>
  <si>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</si>
  <si>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</si>
  <si>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</si>
  <si>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</si>
  <si>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</si>
  <si>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</si>
  <si>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</si>
  <si>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Objekt č.p.19 Hražďovice - oprava objektu - rozpočet</t>
  </si>
  <si>
    <t>KSO:</t>
  </si>
  <si>
    <t>CC-CZ:</t>
  </si>
  <si>
    <t>Místo:</t>
  </si>
  <si>
    <t xml:space="preserve"> </t>
  </si>
  <si>
    <t>Datum:</t>
  </si>
  <si>
    <t>23. 4. 2020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</si>
  <si>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</si>
  <si>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</si>
  <si>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</si>
  <si>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</si>
  <si>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</si>
  <si>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</si>
  <si>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</si>
  <si>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</si>
  <si>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</si>
  <si>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</si>
  <si>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</si>
  <si>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</si>
  <si>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</si>
  <si>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</si>
  <si>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</si>
  <si>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</si>
  <si>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</si>
  <si>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</si>
  <si>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</si>
  <si>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</si>
  <si>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</si>
  <si>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</si>
  <si>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</si>
  <si>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</si>
  <si>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</si>
  <si>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</si>
  <si>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</si>
  <si>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</si>
  <si>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</si>
  <si>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</si>
  <si>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</si>
  <si>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</si>
  <si>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</si>
  <si>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</si>
  <si>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</si>
  <si>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</si>
  <si>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</si>
  <si>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</si>
  <si>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</si>
  <si>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</si>
  <si>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</si>
  <si>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</si>
  <si>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</si>
  <si>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</si>
  <si>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</si>
  <si>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</si>
  <si>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</si>
  <si>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</si>
  <si>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</si>
  <si>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</si>
  <si>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</si>
  <si>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</si>
  <si>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</si>
  <si>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2020-029 - Objekt č.</t>
  </si>
  <si>
    <t>2020-029 - Objekt č.p.19 ...</t>
  </si>
  <si>
    <t>STA</t>
  </si>
  <si>
    <t>1</t>
  </si>
  <si>
    <t>{2bd107ad-5187-47bb-9fb9-abf1c29fb966}</t>
  </si>
  <si>
    <t>2</t>
  </si>
  <si>
    <t>KRYCÍ LIST SOUPISU PRACÍ</t>
  </si>
  <si>
    <t>Objekt:</t>
  </si>
  <si>
    <t>2020-029 - Objekt č. - 2020-029 - Objekt č.p.19 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</si>
  <si>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</si>
  <si>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</si>
  <si>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</si>
  <si>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</si>
  <si>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</si>
  <si>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</si>
  <si>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</si>
  <si>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</si>
  <si>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</si>
  <si>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</si>
  <si>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</si>
  <si>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</si>
  <si>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</si>
  <si>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</si>
  <si>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8 - Trubní vedení</t>
  </si>
  <si>
    <t xml:space="preserve">    9 - Ostatní konstrukce a práce</t>
  </si>
  <si>
    <t xml:space="preserve">    94 - Lešení a stavební výtahy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</si>
  <si>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</si>
  <si>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</si>
  <si>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</si>
  <si>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</si>
  <si>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</si>
  <si>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</si>
  <si>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</si>
  <si>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</si>
  <si>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</si>
  <si>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</si>
  <si>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</si>
  <si>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</si>
  <si>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</si>
  <si>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</si>
  <si>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</si>
  <si>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</si>
  <si>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</si>
  <si>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</si>
  <si>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</si>
  <si>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</si>
  <si>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</si>
  <si>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</si>
  <si>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</si>
  <si>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</si>
  <si>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</si>
  <si>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</si>
  <si>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</si>
  <si>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</si>
  <si>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</si>
  <si>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</si>
  <si>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</si>
  <si>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</si>
  <si>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</si>
  <si>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</si>
  <si>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</si>
  <si>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</si>
  <si>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113107122</t>
  </si>
  <si>
    <t>Odstranění podkladu z kameniva drceného tl 200 mm ručně</t>
  </si>
  <si>
    <t>m2</t>
  </si>
  <si>
    <t>4</t>
  </si>
  <si>
    <t>113107131</t>
  </si>
  <si>
    <t>Odstranění podkladu z betonu prostého tl 150 mm ručně</t>
  </si>
  <si>
    <t>3</t>
  </si>
  <si>
    <t>131213101</t>
  </si>
  <si>
    <t>Hloubení jam v soudržných horninách třídy těžitelnosti I, skupiny 3 ručně</t>
  </si>
  <si>
    <t>m3</t>
  </si>
  <si>
    <t>6</t>
  </si>
  <si>
    <t>162451106</t>
  </si>
  <si>
    <t>Vodorovné přemístění do 2000 m výkopku/sypaniny z horniny třídy těžitelnosti I, skupiny 1 až 3</t>
  </si>
  <si>
    <t>8</t>
  </si>
  <si>
    <t>5</t>
  </si>
  <si>
    <t>171201221</t>
  </si>
  <si>
    <t>Poplatek za uložení na skládce (skládkovné) zeminy a kamení kód odpadu 17 05 04</t>
  </si>
  <si>
    <t>t</t>
  </si>
  <si>
    <t>10</t>
  </si>
  <si>
    <t>171251201</t>
  </si>
  <si>
    <t>Uložení sypaniny na skládky nebo meziskládky</t>
  </si>
  <si>
    <t>12</t>
  </si>
  <si>
    <t>7</t>
  </si>
  <si>
    <t>181951112</t>
  </si>
  <si>
    <t>Úprava pláně v hornině třídy těžitelnosti I, skupiny 1 až 3 se zhutněním</t>
  </si>
  <si>
    <t>14</t>
  </si>
  <si>
    <t>Svislé a kompletní konstrukce</t>
  </si>
  <si>
    <t>310278842</t>
  </si>
  <si>
    <t>Zazdívka otvorů pl do 1 m2 ve zdivu nadzákladovém z nepálených tvárnic tl do 300 mm</t>
  </si>
  <si>
    <t>16</t>
  </si>
  <si>
    <t>9</t>
  </si>
  <si>
    <t>311231115</t>
  </si>
  <si>
    <t>Zdivo nosné z cihel dl 290 mm P7 až 15 na SMS 5 MPa</t>
  </si>
  <si>
    <t>18</t>
  </si>
  <si>
    <t>311235121</t>
  </si>
  <si>
    <t>Zdivo jednovrstvé z cihel broušených do P10 na tenkovrstvou maltu tl 200 mm</t>
  </si>
  <si>
    <t>20</t>
  </si>
  <si>
    <t>11</t>
  </si>
  <si>
    <t>311273111</t>
  </si>
  <si>
    <t>Zdivo tepelněizolační z pórobetových tvárnic do P2 do 400kg/m3 U přes 0,18 do 0,22, tl zdiva 375 mm</t>
  </si>
  <si>
    <t>22</t>
  </si>
  <si>
    <t>314231117</t>
  </si>
  <si>
    <t>Zdivo komínů a ventilací z cihel dl 290 mm pevnosti P 15 na SMS 10 MPa</t>
  </si>
  <si>
    <t>24</t>
  </si>
  <si>
    <t>13</t>
  </si>
  <si>
    <t>316381125</t>
  </si>
  <si>
    <t>Ventilační krycí desky tl do 80 mm z betonu tř. C 12/15 až C 16/20 s přesahy do 70 mm</t>
  </si>
  <si>
    <t>26</t>
  </si>
  <si>
    <t>3169-010</t>
  </si>
  <si>
    <t>Prodloužení stávajících komínových průduchů nerezovou sendvičovou vložkou o cca 750 mm</t>
  </si>
  <si>
    <t>ks</t>
  </si>
  <si>
    <t>28</t>
  </si>
  <si>
    <t>317142422</t>
  </si>
  <si>
    <t>Překlad nenosný pórobetonový š 100 mm v do 250 mm na tenkovrstvou maltu dl do 1250 mm</t>
  </si>
  <si>
    <t>kus</t>
  </si>
  <si>
    <t>30</t>
  </si>
  <si>
    <t>317234410</t>
  </si>
  <si>
    <t>Vyzdívka mezi nosníky z cihel pálených na MC</t>
  </si>
  <si>
    <t>32</t>
  </si>
  <si>
    <t>17</t>
  </si>
  <si>
    <t>3179-010</t>
  </si>
  <si>
    <t>Vytvoření hlavní římsy z porobetonových příčkovek tl. 50 mm</t>
  </si>
  <si>
    <t>34</t>
  </si>
  <si>
    <t>3179-020</t>
  </si>
  <si>
    <t>Vytvoření podokenní římsy z porobetonových příčkovek tl. 75 mm</t>
  </si>
  <si>
    <t>36</t>
  </si>
  <si>
    <t>19</t>
  </si>
  <si>
    <t>317941121</t>
  </si>
  <si>
    <t>Osazování ocelových válcovaných nosníků na zdivu I, IE, U, UE nebo L do č 12</t>
  </si>
  <si>
    <t>38</t>
  </si>
  <si>
    <t>M</t>
  </si>
  <si>
    <t>M-317-010</t>
  </si>
  <si>
    <t>ocelový skružený překlad 5 x I 100 + pásk. 50/5 mm, (2ks) ozn. P4</t>
  </si>
  <si>
    <t>kg</t>
  </si>
  <si>
    <t>40</t>
  </si>
  <si>
    <t>317941123</t>
  </si>
  <si>
    <t>Osazování ocelových válcovaných nosníků na zdivu I, IE, U, UE nebo L do č 22</t>
  </si>
  <si>
    <t>42</t>
  </si>
  <si>
    <t>M-317-020</t>
  </si>
  <si>
    <t>ocelový překlad 2 x U 180 + I 180 + pásk. 50/5 mm, (2ks) ozn. P1, P2</t>
  </si>
  <si>
    <t>44</t>
  </si>
  <si>
    <t>23</t>
  </si>
  <si>
    <t>M-317-030</t>
  </si>
  <si>
    <t>ocelový skružený překlad 5 x I 140 + pásk. 50/5 mm, (1ks) ozn. P3</t>
  </si>
  <si>
    <t>46</t>
  </si>
  <si>
    <t>M-317-040</t>
  </si>
  <si>
    <t>ocelový skružený překlad 5 x I 140 + pásk. 50/5 mm, (1ks) ozn. P5</t>
  </si>
  <si>
    <t>48</t>
  </si>
  <si>
    <t>25</t>
  </si>
  <si>
    <t>M-317-050</t>
  </si>
  <si>
    <t>ocelový  profil L 120/60/4</t>
  </si>
  <si>
    <t>50</t>
  </si>
  <si>
    <t>317998111</t>
  </si>
  <si>
    <t>Tepelná izolace mezi překlady v 24 cm z EPS tl do 50 mm</t>
  </si>
  <si>
    <t>m</t>
  </si>
  <si>
    <t>52</t>
  </si>
  <si>
    <t>27</t>
  </si>
  <si>
    <t>342272225</t>
  </si>
  <si>
    <t>Příčka z pórobetonových hladkých tvárnic na tenkovrstvou maltu tl 100 mm</t>
  </si>
  <si>
    <t>54</t>
  </si>
  <si>
    <t>346244381</t>
  </si>
  <si>
    <t>Plentování jednostranné v do 200 mm válcovaných nosníků cihlami</t>
  </si>
  <si>
    <t>56</t>
  </si>
  <si>
    <t>29</t>
  </si>
  <si>
    <t>346272246</t>
  </si>
  <si>
    <t>Přizdívka z pórobetonových tvárnic tl 125 mm</t>
  </si>
  <si>
    <t>58</t>
  </si>
  <si>
    <t>346272256</t>
  </si>
  <si>
    <t>Přizdívka z pórobetonových tvárnic tl 150 mm</t>
  </si>
  <si>
    <t>60</t>
  </si>
  <si>
    <t>31</t>
  </si>
  <si>
    <t>346272266</t>
  </si>
  <si>
    <t>Přizdívka z pórobetonových tvárnic tl 200 mm</t>
  </si>
  <si>
    <t>62</t>
  </si>
  <si>
    <t>3469-010</t>
  </si>
  <si>
    <t>Přeložení stávající slaboproudé skříně na líc zdiva - pozice 9 - výkres fasády</t>
  </si>
  <si>
    <t>64</t>
  </si>
  <si>
    <t>33</t>
  </si>
  <si>
    <t>3469-020</t>
  </si>
  <si>
    <t>Podezdění a nadezdění HUP  - pozice 9 - výkres fasády</t>
  </si>
  <si>
    <t>66</t>
  </si>
  <si>
    <t>Vodorovné konstrukce</t>
  </si>
  <si>
    <t>411321515</t>
  </si>
  <si>
    <t>Stropy deskové ze ŽB tř. C 20/25</t>
  </si>
  <si>
    <t>68</t>
  </si>
  <si>
    <t>35</t>
  </si>
  <si>
    <t>411354249</t>
  </si>
  <si>
    <t>Bednění stropů ztracené z hraněných trapézových vln v 50 mm plech pozinkovaný tl 1,0 mm</t>
  </si>
  <si>
    <t>70</t>
  </si>
  <si>
    <t>411362021</t>
  </si>
  <si>
    <t>Výztuž stropů svařovanými sítěmi Kari</t>
  </si>
  <si>
    <t>72</t>
  </si>
  <si>
    <t>37</t>
  </si>
  <si>
    <t>413231211</t>
  </si>
  <si>
    <t>Zazdívka zhlaví stropních trámů průřezu do 20000 mm2</t>
  </si>
  <si>
    <t>74</t>
  </si>
  <si>
    <t>413941123</t>
  </si>
  <si>
    <t>Osazování ocelových válcovaných nosníků stropů I, IE, U, UE nebo L do č. 22</t>
  </si>
  <si>
    <t>76</t>
  </si>
  <si>
    <t>39</t>
  </si>
  <si>
    <t>M-413-010</t>
  </si>
  <si>
    <t>ocelový rám - svařenec z U 180 ozn. R1 a R2</t>
  </si>
  <si>
    <t>78</t>
  </si>
  <si>
    <t>417321414</t>
  </si>
  <si>
    <t>Ztužující pásy a věnce ze ŽB tř. C 20/25</t>
  </si>
  <si>
    <t>80</t>
  </si>
  <si>
    <t>41</t>
  </si>
  <si>
    <t>417351115</t>
  </si>
  <si>
    <t>Zřízení bednění ztužujících věnců</t>
  </si>
  <si>
    <t>82</t>
  </si>
  <si>
    <t>417351116</t>
  </si>
  <si>
    <t>Odstranění bednění ztužujících věnců</t>
  </si>
  <si>
    <t>84</t>
  </si>
  <si>
    <t>43</t>
  </si>
  <si>
    <t>417361821</t>
  </si>
  <si>
    <t>Výztuž ztužujících pásů a věnců betonářskou ocelí 10 505</t>
  </si>
  <si>
    <t>86</t>
  </si>
  <si>
    <t>434191452</t>
  </si>
  <si>
    <t>Osazení schodišťových stupňů kamenných pemrlovaných oboustranně do otvorů se zazděním</t>
  </si>
  <si>
    <t>88</t>
  </si>
  <si>
    <t>45</t>
  </si>
  <si>
    <t>4349-010</t>
  </si>
  <si>
    <t>Mechanické a chemické očištění stávajících kamenných stupňů</t>
  </si>
  <si>
    <t>90</t>
  </si>
  <si>
    <t>Komunikace pozemní</t>
  </si>
  <si>
    <t>564661111</t>
  </si>
  <si>
    <t>Podklad z kameniva hrubého drceného vel. 0-125 mm tl 200 mm</t>
  </si>
  <si>
    <t>92</t>
  </si>
  <si>
    <t>47</t>
  </si>
  <si>
    <t>564861111</t>
  </si>
  <si>
    <t>Podklad ze štěrkodrtě ŠD tl 200 mm vel 0 - 63</t>
  </si>
  <si>
    <t>94</t>
  </si>
  <si>
    <t>596811211-R</t>
  </si>
  <si>
    <t>Kladení dlažby z žulových desek tl do 100 mm velikosti do 0,5 m2 vč. lože tl. 40 mm a přiřezání</t>
  </si>
  <si>
    <t>96</t>
  </si>
  <si>
    <t>49</t>
  </si>
  <si>
    <t>M-596-010</t>
  </si>
  <si>
    <t>doprava žulových desek ze skladu Městských služeb Horažďovice</t>
  </si>
  <si>
    <t>98</t>
  </si>
  <si>
    <t>61</t>
  </si>
  <si>
    <t>Úprava povrchů vnitřních</t>
  </si>
  <si>
    <t>612142001</t>
  </si>
  <si>
    <t>Potažení vnitřních stěn sklovláknitým pletivem vtlačeným do tenkovrstvé hmoty</t>
  </si>
  <si>
    <t>100</t>
  </si>
  <si>
    <t>51</t>
  </si>
  <si>
    <t>612321141</t>
  </si>
  <si>
    <t>Vápenocementová omítka štuková dvouvrstvá vnitřních stěn nanášená ručně</t>
  </si>
  <si>
    <t>102</t>
  </si>
  <si>
    <t>612321191</t>
  </si>
  <si>
    <t>Příplatek k vápenocementové omítce vnitřních stěn za každých dalších 5 mm tloušťky ručně</t>
  </si>
  <si>
    <t>104</t>
  </si>
  <si>
    <t>53</t>
  </si>
  <si>
    <t>612323111</t>
  </si>
  <si>
    <t>Vápenocementová omítka hladkých vnitřních stěn tloušťky do 5 mm nanášená ručně</t>
  </si>
  <si>
    <t>106</t>
  </si>
  <si>
    <t>612325222</t>
  </si>
  <si>
    <t>Vápenocementová štuková omítka malých ploch do 0,25 m2 na stěnách</t>
  </si>
  <si>
    <t>108</t>
  </si>
  <si>
    <t>55</t>
  </si>
  <si>
    <t>612325301</t>
  </si>
  <si>
    <t>Vápenocementová hladká omítka ostění nebo nadpraží</t>
  </si>
  <si>
    <t>110</t>
  </si>
  <si>
    <t>612325302</t>
  </si>
  <si>
    <t>Vápenocementová štuková omítka ostění nebo nadpraží</t>
  </si>
  <si>
    <t>112</t>
  </si>
  <si>
    <t>57</t>
  </si>
  <si>
    <t>619991001</t>
  </si>
  <si>
    <t>Zakrytí podlah fólií přilepenou lepící páskou</t>
  </si>
  <si>
    <t>114</t>
  </si>
  <si>
    <t>619991011</t>
  </si>
  <si>
    <t>Obalení konstrukcí a prvků fólií přilepenou lepící páskou</t>
  </si>
  <si>
    <t>116</t>
  </si>
  <si>
    <t>59</t>
  </si>
  <si>
    <t>619995001</t>
  </si>
  <si>
    <t>Začištění omítek kolem oken, dveří, podlah nebo obkladů</t>
  </si>
  <si>
    <t>118</t>
  </si>
  <si>
    <t>612143004-R</t>
  </si>
  <si>
    <t>Montáž omítkových samolepících začišťovacích profilů pro spojení s okenním rámem</t>
  </si>
  <si>
    <t>120</t>
  </si>
  <si>
    <t>59051516</t>
  </si>
  <si>
    <t>profil začišťovací PVC pro ostění vnitřních omítek</t>
  </si>
  <si>
    <t>122</t>
  </si>
  <si>
    <t>Úprava povrchů vnějších</t>
  </si>
  <si>
    <t>621131121</t>
  </si>
  <si>
    <t>Penetrační disperzní nátěr vnějších podhledů nanášený ručně</t>
  </si>
  <si>
    <t>124</t>
  </si>
  <si>
    <t>63</t>
  </si>
  <si>
    <t>621142001</t>
  </si>
  <si>
    <t>Potažení vnějších podhledů sklovláknitým pletivem vtlačeným do tenkovrstvé hmoty</t>
  </si>
  <si>
    <t>126</t>
  </si>
  <si>
    <t>621142012</t>
  </si>
  <si>
    <t>Potažení vnějších podhledů rabicovým pletivem</t>
  </si>
  <si>
    <t>128</t>
  </si>
  <si>
    <t>65</t>
  </si>
  <si>
    <t>621331101</t>
  </si>
  <si>
    <t>Cementová omítka hrubá jednovrstvá nezatřená vnějších podhledů nanášená ručně</t>
  </si>
  <si>
    <t>130</t>
  </si>
  <si>
    <t>621331121</t>
  </si>
  <si>
    <t>Cementová omítka hladká jednovrstvá vnějších podhledů nanášená ručně</t>
  </si>
  <si>
    <t>132</t>
  </si>
  <si>
    <t>67</t>
  </si>
  <si>
    <t>621331191</t>
  </si>
  <si>
    <t>Příplatek k cementové omítce vnějších podhledů za každých dalších 5 mm tloušťky ručně</t>
  </si>
  <si>
    <t>134</t>
  </si>
  <si>
    <t>622131121</t>
  </si>
  <si>
    <t>Penetrační disperzní nátěr vnějších stěn nanášený ručně</t>
  </si>
  <si>
    <t>136</t>
  </si>
  <si>
    <t>69</t>
  </si>
  <si>
    <t>622142001</t>
  </si>
  <si>
    <t>Potažení vnějších stěn sklovláknitým pletivem vtlačeným do tenkovrstvé hmoty</t>
  </si>
  <si>
    <t>138</t>
  </si>
  <si>
    <t>622142002</t>
  </si>
  <si>
    <t>Potažení vnějších stěn sklovláknitým pletivem</t>
  </si>
  <si>
    <t>140</t>
  </si>
  <si>
    <t>71</t>
  </si>
  <si>
    <t>622211021</t>
  </si>
  <si>
    <t>Montáž kontaktního zateplení vnějších stěn lepením a mechanickým kotvením polystyrénových desek tl do 120 mm</t>
  </si>
  <si>
    <t>142</t>
  </si>
  <si>
    <t>28375937</t>
  </si>
  <si>
    <t>deska EPS 70 fasádní ?=0,039 tl 90mm</t>
  </si>
  <si>
    <t>144</t>
  </si>
  <si>
    <t>73</t>
  </si>
  <si>
    <t>622311131</t>
  </si>
  <si>
    <t>Potažení vnějších stěn vápenným štukem tloušťky do 3 mm</t>
  </si>
  <si>
    <t>146</t>
  </si>
  <si>
    <t>622321101</t>
  </si>
  <si>
    <t>Vápenocementová omítka hrubá jednovrstvá nezatřená vnějších stěn nanášená ručně</t>
  </si>
  <si>
    <t>148</t>
  </si>
  <si>
    <t>75</t>
  </si>
  <si>
    <t>622321141</t>
  </si>
  <si>
    <t>Vápenocementová omítka štuková dvouvrstvá vnějších stěn nanášená ručně</t>
  </si>
  <si>
    <t>150</t>
  </si>
  <si>
    <t>622321191</t>
  </si>
  <si>
    <t>Příplatek k vápenocementové omítce vnějších stěn za každých dalších 5 mm tloušťky ručně</t>
  </si>
  <si>
    <t>152</t>
  </si>
  <si>
    <t>77</t>
  </si>
  <si>
    <t>622325103</t>
  </si>
  <si>
    <t>Oprava vnější vápenocementové hladké omítky složitosti 1 stěn v rozsahu do 50%</t>
  </si>
  <si>
    <t>154</t>
  </si>
  <si>
    <t>622325556</t>
  </si>
  <si>
    <t>Oprava vnější vápenné omítky s celoplošným přeštukováním členitosti 4 v rozsahu do 50% včetně doplnění profilace na stávající omítce</t>
  </si>
  <si>
    <t>156</t>
  </si>
  <si>
    <t>79</t>
  </si>
  <si>
    <t>622325559</t>
  </si>
  <si>
    <t>Oprava vnější vápenné omítky s celoplošným přeštukováním členitosti 4 v rozsahu do 100%</t>
  </si>
  <si>
    <t>158</t>
  </si>
  <si>
    <t>622331101</t>
  </si>
  <si>
    <t>Cementová omítka hrubá jednovrstvá nezatřená vnějších stěn nanášená ručně</t>
  </si>
  <si>
    <t>160</t>
  </si>
  <si>
    <t>81</t>
  </si>
  <si>
    <t>622331141</t>
  </si>
  <si>
    <t>Cementová omítka štuková dvouvrstvá vnějších stěn nanášená ručně</t>
  </si>
  <si>
    <t>162</t>
  </si>
  <si>
    <t>622331191</t>
  </si>
  <si>
    <t>Příplatek k cementové omítce vnějších stěn za každých dalších 5 mm tloušťky ručně</t>
  </si>
  <si>
    <t>164</t>
  </si>
  <si>
    <t>83</t>
  </si>
  <si>
    <t>623131101</t>
  </si>
  <si>
    <t>Cementový postřik vnějších pilířů nebo sloupů nanášený celoplošně ručně</t>
  </si>
  <si>
    <t>166</t>
  </si>
  <si>
    <t>623131121</t>
  </si>
  <si>
    <t>Penetrační disperzní nátěr vnějších pilířů nebo sloupů nanášený ručně</t>
  </si>
  <si>
    <t>168</t>
  </si>
  <si>
    <t>85</t>
  </si>
  <si>
    <t>623321141</t>
  </si>
  <si>
    <t>Vápenocementová omítka štuková dvouvrstvá vnějších pilířů nebo sloupů nanášená ručně</t>
  </si>
  <si>
    <t>170</t>
  </si>
  <si>
    <t>623321191</t>
  </si>
  <si>
    <t>Příplatek k vápenocementové omítce vnějších sloupů za každých dalších 5 mm tloušťky ručně</t>
  </si>
  <si>
    <t>172</t>
  </si>
  <si>
    <t>87</t>
  </si>
  <si>
    <t>629135101</t>
  </si>
  <si>
    <t>Vyrovnávací vrstva pod klempířské prvky z MC š do 150 mm</t>
  </si>
  <si>
    <t>174</t>
  </si>
  <si>
    <t>6299-010</t>
  </si>
  <si>
    <t>Dodávka a osazení prostorového délkového  štukového doplňku šířka 40 mm, vystupující výška 15 mm ozn. (1)</t>
  </si>
  <si>
    <t>176</t>
  </si>
  <si>
    <t>89</t>
  </si>
  <si>
    <t>6299-020</t>
  </si>
  <si>
    <t>Dodávka a osazení prostorového bodového štukového doplňku 310/380 mm, vystupující výška 25 mm ozn. (2)</t>
  </si>
  <si>
    <t>178</t>
  </si>
  <si>
    <t>6299-030</t>
  </si>
  <si>
    <t>Dodávka a osazení prostorového bodového štukového doplňku 200/70 mm, vystupující výška 10 mm ozn. (3)</t>
  </si>
  <si>
    <t>180</t>
  </si>
  <si>
    <t>91</t>
  </si>
  <si>
    <t>6299-040</t>
  </si>
  <si>
    <t>Dodávka a osazení prostorového délkového  štukového doplňku - roh arkýře, šířka 40 mm, vystupující výška 15 mm ozn. (4)</t>
  </si>
  <si>
    <t>182</t>
  </si>
  <si>
    <t>6299-050</t>
  </si>
  <si>
    <t>Dodávka a osazení prostorového bodového štukového doplňku 320/240 mm, vystupující výška 30 mm ozn. (5)</t>
  </si>
  <si>
    <t>184</t>
  </si>
  <si>
    <t>93</t>
  </si>
  <si>
    <t>6299-060</t>
  </si>
  <si>
    <t>Dodávka a osazení prostorového bodového štukového doplňku 500/500 mm, vystupující výška 30 mm ozn. (6)</t>
  </si>
  <si>
    <t>186</t>
  </si>
  <si>
    <t>6299-070</t>
  </si>
  <si>
    <t>Dodávka a osazení prostorového bodového štukového doplňku 200/140 mm, vystupující výška 30 mm ozn. (7)</t>
  </si>
  <si>
    <t>188</t>
  </si>
  <si>
    <t>95</t>
  </si>
  <si>
    <t>6299-080</t>
  </si>
  <si>
    <t>Provední maskaronu dle odkazu na výkrese fasáda - původní dokumentace - pozice 1 a 2</t>
  </si>
  <si>
    <t>190</t>
  </si>
  <si>
    <t>6299-090</t>
  </si>
  <si>
    <t>Provední plastického ztvárnění znaku včetně barevného pojednání dle odkazu na výkrese fasáda - původní dokumentace - pozice 3</t>
  </si>
  <si>
    <t>192</t>
  </si>
  <si>
    <t>97</t>
  </si>
  <si>
    <t>6299-100</t>
  </si>
  <si>
    <t>Provední štukového nápisu "U zlatého hroznu" dle odkazu na výkrese fasáda - původní dokumentace - pozice 4</t>
  </si>
  <si>
    <t>194</t>
  </si>
  <si>
    <t>6299-110</t>
  </si>
  <si>
    <t>Provední plastického ztvárnění hroznového symbolu včetně barevného pojednání dle odkazu na výkrese fasáda - původní dokumentace - pozice 5</t>
  </si>
  <si>
    <t>196</t>
  </si>
  <si>
    <t>99</t>
  </si>
  <si>
    <t>6299-120</t>
  </si>
  <si>
    <t>Kompletní obnova štukových doplňků na celé věžičce dle odkazu na výkrese fasáda - původní dokumentace - pozice 6</t>
  </si>
  <si>
    <t>198</t>
  </si>
  <si>
    <t>6299-130</t>
  </si>
  <si>
    <t>Ochránění a uvedení do původního stavu pamětní desky - pozice 7</t>
  </si>
  <si>
    <t>200</t>
  </si>
  <si>
    <t>101</t>
  </si>
  <si>
    <t>6299-140</t>
  </si>
  <si>
    <t>Doplnění stávajících fasádních provozních nik uzamykatelnými dvířky - elox Al (300/300 a 200/200mm) - pozice 8</t>
  </si>
  <si>
    <t>202</t>
  </si>
  <si>
    <t>629991001</t>
  </si>
  <si>
    <t>Zakrytí podélných ploch fólií volně položenou</t>
  </si>
  <si>
    <t>204</t>
  </si>
  <si>
    <t>103</t>
  </si>
  <si>
    <t>629991011</t>
  </si>
  <si>
    <t>Zakrytí výplní otvorů a svislých ploch fólií přilepenou lepící páskou</t>
  </si>
  <si>
    <t>206</t>
  </si>
  <si>
    <t>629995101</t>
  </si>
  <si>
    <t>Očištění vnějších ploch tlakovou vodou</t>
  </si>
  <si>
    <t>208</t>
  </si>
  <si>
    <t>Podlahy a podlahové konstrukce</t>
  </si>
  <si>
    <t>105</t>
  </si>
  <si>
    <t>631311114</t>
  </si>
  <si>
    <t>Mazanina tl do 80 mm z betonu prostého bez zvýšených nároků na prostředí tř. C 16/20</t>
  </si>
  <si>
    <t>210</t>
  </si>
  <si>
    <t>631311115</t>
  </si>
  <si>
    <t>Mazanina tl do 80 mm z betonu prostého bez zvýšených nároků na prostředí tř. C 20/25</t>
  </si>
  <si>
    <t>212</t>
  </si>
  <si>
    <t>107</t>
  </si>
  <si>
    <t>631319011</t>
  </si>
  <si>
    <t>Příplatek k mazanině tl do 80 mm za přehlazení povrchu</t>
  </si>
  <si>
    <t>214</t>
  </si>
  <si>
    <t>631319171</t>
  </si>
  <si>
    <t>Příplatek k mazanině tl do 80 mm za stržení povrchu spodní vrstvy před vložením výztuže</t>
  </si>
  <si>
    <t>216</t>
  </si>
  <si>
    <t>109</t>
  </si>
  <si>
    <t>631319181</t>
  </si>
  <si>
    <t>Příplatek k mazanině tl do 80 mm za sklon přes 15°</t>
  </si>
  <si>
    <t>218</t>
  </si>
  <si>
    <t>631319195</t>
  </si>
  <si>
    <t>Příplatek k mazanině tl do 80 mm za plochu do 5 m2</t>
  </si>
  <si>
    <t>220</t>
  </si>
  <si>
    <t>111</t>
  </si>
  <si>
    <t>631351101</t>
  </si>
  <si>
    <t>Zřízení bednění rýh a hran v podlahách</t>
  </si>
  <si>
    <t>222</t>
  </si>
  <si>
    <t>631351102</t>
  </si>
  <si>
    <t>Odstranění bednění rýh a hran v podlahách</t>
  </si>
  <si>
    <t>224</t>
  </si>
  <si>
    <t>113</t>
  </si>
  <si>
    <t>631362021</t>
  </si>
  <si>
    <t>Výztuž mazanin svařovanými sítěmi Kari</t>
  </si>
  <si>
    <t>226</t>
  </si>
  <si>
    <t>632450123</t>
  </si>
  <si>
    <t>Vyrovnávací cementový potěr tl do 40 mm ze suchých směsí provedený v pásu</t>
  </si>
  <si>
    <t>228</t>
  </si>
  <si>
    <t>115</t>
  </si>
  <si>
    <t>632450124</t>
  </si>
  <si>
    <t>Vyrovnávací cementový potěr tl do 50 mm ze suchých směsí provedený v pásu</t>
  </si>
  <si>
    <t>230</t>
  </si>
  <si>
    <t>632481213</t>
  </si>
  <si>
    <t>Separační vrstva z PE fólie</t>
  </si>
  <si>
    <t>232</t>
  </si>
  <si>
    <t>117</t>
  </si>
  <si>
    <t>634112123</t>
  </si>
  <si>
    <t>Obvodová dilatace podlahovým páskem z pěnového PE s fólií mezi stěnou a mazaninou nebo potěrem v 80 mm</t>
  </si>
  <si>
    <t>234</t>
  </si>
  <si>
    <t>Osazování výplní otvorů</t>
  </si>
  <si>
    <t>644941111</t>
  </si>
  <si>
    <t>Osazování ventilačních mřížek velikosti do 150 x 200 mm</t>
  </si>
  <si>
    <t>236</t>
  </si>
  <si>
    <t>119</t>
  </si>
  <si>
    <t>56245648</t>
  </si>
  <si>
    <t>mřížka větrací kruhová plast se síťovinou 100mm</t>
  </si>
  <si>
    <t>238</t>
  </si>
  <si>
    <t>644941121</t>
  </si>
  <si>
    <t>Montáž průchodky k větrací mřížce se zhotovením otvoru v tepelné izolaci</t>
  </si>
  <si>
    <t>240</t>
  </si>
  <si>
    <t>121</t>
  </si>
  <si>
    <t>28619320</t>
  </si>
  <si>
    <t>trubka kanalizační PE-HD D 110mm</t>
  </si>
  <si>
    <t>242</t>
  </si>
  <si>
    <t>Trubní vedení</t>
  </si>
  <si>
    <t>851261131</t>
  </si>
  <si>
    <t>Montáž potrubí z trub litinových hrdlových s integrovaným těsněním DN 100</t>
  </si>
  <si>
    <t>244</t>
  </si>
  <si>
    <t>123</t>
  </si>
  <si>
    <t>M-851-010</t>
  </si>
  <si>
    <t>trouba litinová DN 125, dl. 1 m</t>
  </si>
  <si>
    <t>246</t>
  </si>
  <si>
    <t>877265271</t>
  </si>
  <si>
    <t>Montáž lapače střešních splavenin z tvrdého PVC-systém KG DN 110</t>
  </si>
  <si>
    <t>248</t>
  </si>
  <si>
    <t>125</t>
  </si>
  <si>
    <t>55244101</t>
  </si>
  <si>
    <t>lapač litinový střešních splavenin DN 125</t>
  </si>
  <si>
    <t>250</t>
  </si>
  <si>
    <t>8779-010</t>
  </si>
  <si>
    <t>Demontáž stávající vpusti a napojení na stávající kanalizaci</t>
  </si>
  <si>
    <t>252</t>
  </si>
  <si>
    <t>Ostatní konstrukce a práce</t>
  </si>
  <si>
    <t>127</t>
  </si>
  <si>
    <t>952901111</t>
  </si>
  <si>
    <t>Vyčištění budov bytové a občanské výstavby při výšce podlaží do 4 m</t>
  </si>
  <si>
    <t>254</t>
  </si>
  <si>
    <t>953951313</t>
  </si>
  <si>
    <t>Dodání a osazení dřevěných latí do 50x50 mm do betonových konstrukcí</t>
  </si>
  <si>
    <t>256</t>
  </si>
  <si>
    <t>129</t>
  </si>
  <si>
    <t>953961112</t>
  </si>
  <si>
    <t>Kotvy chemickým tmelem M 10 hl 90 mm do betonu, ŽB nebo kamene s vyvrtáním otvoru</t>
  </si>
  <si>
    <t>258</t>
  </si>
  <si>
    <t>953965115</t>
  </si>
  <si>
    <t>Kotevní šroub pro chemické kotvy M 10 dl 130 mm</t>
  </si>
  <si>
    <t>260</t>
  </si>
  <si>
    <t>131</t>
  </si>
  <si>
    <t>953965117</t>
  </si>
  <si>
    <t>Kotevní šroub pro chemické kotvy M 10 dl 190 mm</t>
  </si>
  <si>
    <t>262</t>
  </si>
  <si>
    <t>953991121</t>
  </si>
  <si>
    <t>Dodání a osazení hmoždinek profilu 10 až 12 mm do zdiva z cihel</t>
  </si>
  <si>
    <t>264</t>
  </si>
  <si>
    <t>133</t>
  </si>
  <si>
    <t>985331212</t>
  </si>
  <si>
    <t>Dodatečné vlepování betonářské výztuže D 10 mm do chemické malty včetně vyvrtání otvoru</t>
  </si>
  <si>
    <t>266</t>
  </si>
  <si>
    <t>Lešení a stavební výtahy</t>
  </si>
  <si>
    <t>941321112</t>
  </si>
  <si>
    <t>Montáž lešení řadového modulového těžkého zatížení do 300 kg/m2 š do 1,2 m v do 25 m</t>
  </si>
  <si>
    <t>268</t>
  </si>
  <si>
    <t>135</t>
  </si>
  <si>
    <t>941321211</t>
  </si>
  <si>
    <t>Příplatek k lešení řadovému modulovému těžkému š 1,2 m v do 25 m za první a ZKD den použití</t>
  </si>
  <si>
    <t>270</t>
  </si>
  <si>
    <t>941321812</t>
  </si>
  <si>
    <t>Demontáž lešení řadového modulového těžkého zatížení do 300 kg/m2 š do 1,2 m v do 25 m</t>
  </si>
  <si>
    <t>272</t>
  </si>
  <si>
    <t>137</t>
  </si>
  <si>
    <t>943111111</t>
  </si>
  <si>
    <t>Montáž lešení prostorového trubkového lehkého bez podlah zatížení do 200 kg/m2 v do 10 m</t>
  </si>
  <si>
    <t>274</t>
  </si>
  <si>
    <t>943111211</t>
  </si>
  <si>
    <t>Příplatek k lešení prostorovému trubkovému lehkému bez podlah v do 10 m za první a ZKD den použití</t>
  </si>
  <si>
    <t>276</t>
  </si>
  <si>
    <t>139</t>
  </si>
  <si>
    <t>943111811</t>
  </si>
  <si>
    <t>Demontáž lešení prostorového trubkového lehkého bez podlah zatížení do 200 kg/m2 v do 10 m</t>
  </si>
  <si>
    <t>278</t>
  </si>
  <si>
    <t>944511111</t>
  </si>
  <si>
    <t>Montáž ochranné sítě z textilie z umělých vláken</t>
  </si>
  <si>
    <t>280</t>
  </si>
  <si>
    <t>141</t>
  </si>
  <si>
    <t>944511211</t>
  </si>
  <si>
    <t>Příplatek k ochranné síti za první a ZKD den použití</t>
  </si>
  <si>
    <t>282</t>
  </si>
  <si>
    <t>944511811</t>
  </si>
  <si>
    <t>Demontáž ochranné sítě z textilie z umělých vláken</t>
  </si>
  <si>
    <t>284</t>
  </si>
  <si>
    <t>143</t>
  </si>
  <si>
    <t>944711112</t>
  </si>
  <si>
    <t>Montáž záchytné stříšky š do 2 m</t>
  </si>
  <si>
    <t>286</t>
  </si>
  <si>
    <t>944711212</t>
  </si>
  <si>
    <t>Příplatek k záchytné stříšce š do 2 m za první a ZKD den použití</t>
  </si>
  <si>
    <t>288</t>
  </si>
  <si>
    <t>145</t>
  </si>
  <si>
    <t>944711812</t>
  </si>
  <si>
    <t>Demontáž záchytné stříšky š do 2 m</t>
  </si>
  <si>
    <t>290</t>
  </si>
  <si>
    <t>945421112</t>
  </si>
  <si>
    <t>Hydraulická zvedací plošina na automobilovém podvozku výška zdvihu do 34 m včetně obsluhy</t>
  </si>
  <si>
    <t>hod</t>
  </si>
  <si>
    <t>292</t>
  </si>
  <si>
    <t>147</t>
  </si>
  <si>
    <t>949101111</t>
  </si>
  <si>
    <t>Lešení pomocné pro objekty pozemních staveb s lešeňovou podlahou v do 1,9 m zatížení do 150 kg/m2</t>
  </si>
  <si>
    <t>294</t>
  </si>
  <si>
    <t>949211111</t>
  </si>
  <si>
    <t>Montáž lešeňové podlahy s příčníky pro trubková lešení v do 10 m</t>
  </si>
  <si>
    <t>296</t>
  </si>
  <si>
    <t>149</t>
  </si>
  <si>
    <t>949211211</t>
  </si>
  <si>
    <t>Příplatek k lešeňové podlaze s příčníky pro trubková lešení za první a ZKD den použití</t>
  </si>
  <si>
    <t>298</t>
  </si>
  <si>
    <t>949211811</t>
  </si>
  <si>
    <t>Demontáž lešeňové podlahy s příčníky pro trubková lešení v do 10 m</t>
  </si>
  <si>
    <t>300</t>
  </si>
  <si>
    <t>Bourání konstrukcí</t>
  </si>
  <si>
    <t>151</t>
  </si>
  <si>
    <t>962032230</t>
  </si>
  <si>
    <t>Bourání zdiva z cihel pálených nebo vápenopískových na MV nebo MVC do 1 m3</t>
  </si>
  <si>
    <t>302</t>
  </si>
  <si>
    <t>962032631</t>
  </si>
  <si>
    <t>Bourání zdiva komínového nad střechou z cihel na MV nebo MVC</t>
  </si>
  <si>
    <t>304</t>
  </si>
  <si>
    <t>153</t>
  </si>
  <si>
    <t>963023712</t>
  </si>
  <si>
    <t>Vybourání schodišťových stupňů ze zdi cihelné oboustranně</t>
  </si>
  <si>
    <t>306</t>
  </si>
  <si>
    <t>964011211</t>
  </si>
  <si>
    <t>Vybourání ŽB překladů prefabrikovaných dl do 3 m hmotnosti do 50 kg/m</t>
  </si>
  <si>
    <t>308</t>
  </si>
  <si>
    <t>155</t>
  </si>
  <si>
    <t>965042141</t>
  </si>
  <si>
    <t>Bourání podkladů pod dlažby nebo mazanin betonových nebo z litého asfaltu tl do 100 mm pl přes 4 m2</t>
  </si>
  <si>
    <t>310</t>
  </si>
  <si>
    <t>967031132</t>
  </si>
  <si>
    <t>Přisekání rovných ostění v cihelném zdivu na MV nebo MVC</t>
  </si>
  <si>
    <t>312</t>
  </si>
  <si>
    <t>157</t>
  </si>
  <si>
    <t>967031732</t>
  </si>
  <si>
    <t>Přisekání plošné zdiva z cihel pálených na MV nebo MVC tl do 100 mm</t>
  </si>
  <si>
    <t>314</t>
  </si>
  <si>
    <t>967031733</t>
  </si>
  <si>
    <t>Přisekání plošné zdiva z cihel pálených na MV nebo MVC tl do 150 mm</t>
  </si>
  <si>
    <t>316</t>
  </si>
  <si>
    <t>159</t>
  </si>
  <si>
    <t>967031734</t>
  </si>
  <si>
    <t>Přisekání plošné zdiva z cihel pálených na MV nebo MVC tl do 300 mm</t>
  </si>
  <si>
    <t>318</t>
  </si>
  <si>
    <t>968062376</t>
  </si>
  <si>
    <t>Vybourání dřevěných rámů oken zdvojených včetně křídel pl do 4 m2</t>
  </si>
  <si>
    <t>320</t>
  </si>
  <si>
    <t>161</t>
  </si>
  <si>
    <t>968072244</t>
  </si>
  <si>
    <t>Vybourání kovových rámů oken jednoduchých včetně křídel pl do 1 m2</t>
  </si>
  <si>
    <t>322</t>
  </si>
  <si>
    <t>968072456</t>
  </si>
  <si>
    <t>Vybourání kovových dveřních zárubní pl přes 2 m2</t>
  </si>
  <si>
    <t>324</t>
  </si>
  <si>
    <t>163</t>
  </si>
  <si>
    <t>968072641</t>
  </si>
  <si>
    <t>Vybourání kovových stěn kromě výkladních</t>
  </si>
  <si>
    <t>326</t>
  </si>
  <si>
    <t>968072747</t>
  </si>
  <si>
    <t>Vybourání výkladních stěn kovových pevných nebo otevíratelných pl přes 4 m2</t>
  </si>
  <si>
    <t>328</t>
  </si>
  <si>
    <t>165</t>
  </si>
  <si>
    <t>971033581</t>
  </si>
  <si>
    <t>Vybourání otvorů ve zdivu cihelném pl do 1 m2 na MVC nebo MV tl do 900 mm</t>
  </si>
  <si>
    <t>330</t>
  </si>
  <si>
    <t>971033681</t>
  </si>
  <si>
    <t>Vybourání otvorů ve zdivu cihelném pl do 4 m2 na MVC nebo MV tl do 900 mm</t>
  </si>
  <si>
    <t>332</t>
  </si>
  <si>
    <t>167</t>
  </si>
  <si>
    <t>973031324</t>
  </si>
  <si>
    <t>Vysekání kapes ve zdivu cihelném na MV nebo MVC pl do 0,10 m2 hl do 150 mm</t>
  </si>
  <si>
    <t>334</t>
  </si>
  <si>
    <t>977151118</t>
  </si>
  <si>
    <t>Jádrové vrty diamantovými korunkami do D 100 mm do stavebních materiálů</t>
  </si>
  <si>
    <t>336</t>
  </si>
  <si>
    <t>169</t>
  </si>
  <si>
    <t>978015361</t>
  </si>
  <si>
    <t>Otlučení (osekání) vnější vápenné nebo vápenocementové omítky stupně členitosti 1 a 2 rozsahu do 50%</t>
  </si>
  <si>
    <t>338</t>
  </si>
  <si>
    <t>978015391</t>
  </si>
  <si>
    <t>Otlučení (osekání) vnější vápenné nebo vápenocementové omítky stupně členitosti 1 a 2 do 100%</t>
  </si>
  <si>
    <t>340</t>
  </si>
  <si>
    <t>171</t>
  </si>
  <si>
    <t>978019361</t>
  </si>
  <si>
    <t>Otlučení (osekání) vnější vápenné nebo vápenocementové omítky stupně členitosti 3 až 5 do 50%</t>
  </si>
  <si>
    <t>342</t>
  </si>
  <si>
    <t>978023411</t>
  </si>
  <si>
    <t>Vyškrabání spár zdiva cihelného mimo komínového</t>
  </si>
  <si>
    <t>344</t>
  </si>
  <si>
    <t>173</t>
  </si>
  <si>
    <t>978023471</t>
  </si>
  <si>
    <t>Vyškrabání spár zdiva cihelného komínového</t>
  </si>
  <si>
    <t>346</t>
  </si>
  <si>
    <t>978035115</t>
  </si>
  <si>
    <t>Odsekání tenkovrstvé omítky obroušením v rozsahu do 50%</t>
  </si>
  <si>
    <t>348</t>
  </si>
  <si>
    <t>175</t>
  </si>
  <si>
    <t>978059241</t>
  </si>
  <si>
    <t>Odsekání obkladů stěn z desek z kamene plochy přes 1 m2</t>
  </si>
  <si>
    <t>350</t>
  </si>
  <si>
    <t>978059641</t>
  </si>
  <si>
    <t>Odsekání a odebrání obkladů stěn z vnějších obkládaček plochy přes 1 m2</t>
  </si>
  <si>
    <t>352</t>
  </si>
  <si>
    <t>997</t>
  </si>
  <si>
    <t>Přesun sutě</t>
  </si>
  <si>
    <t>177</t>
  </si>
  <si>
    <t>997013156</t>
  </si>
  <si>
    <t>Vnitrostaveništní doprava suti a vybouraných hmot pro budovy v do 21 m s omezením mechanizace</t>
  </si>
  <si>
    <t>354</t>
  </si>
  <si>
    <t>997013312</t>
  </si>
  <si>
    <t>Montáž a demontáž shozu suti v do 20 m</t>
  </si>
  <si>
    <t>356</t>
  </si>
  <si>
    <t>179</t>
  </si>
  <si>
    <t>997013322</t>
  </si>
  <si>
    <t>Příplatek k shozu suti v do 20 m za první a ZKD den použití</t>
  </si>
  <si>
    <t>358</t>
  </si>
  <si>
    <t>997013501</t>
  </si>
  <si>
    <t>Odvoz suti a vybouraných hmot na skládku nebo meziskládku do 1 km se složením</t>
  </si>
  <si>
    <t>360</t>
  </si>
  <si>
    <t>181</t>
  </si>
  <si>
    <t>997013509</t>
  </si>
  <si>
    <t>Příplatek k odvozu suti a vybouraných hmot na skládku ZKD 1 km přes 1 km</t>
  </si>
  <si>
    <t>362</t>
  </si>
  <si>
    <t>997013631</t>
  </si>
  <si>
    <t>Poplatek za uložení na skládce (skládkovné) stavebního odpadu směsného kód odpadu 17 09 04</t>
  </si>
  <si>
    <t>364</t>
  </si>
  <si>
    <t>183</t>
  </si>
  <si>
    <t>997013811</t>
  </si>
  <si>
    <t>Poplatek za uložení na skládce (skládkovné) stavebního odpadu dřevěného kód odpadu 17 02 01</t>
  </si>
  <si>
    <t>366</t>
  </si>
  <si>
    <t>997013813</t>
  </si>
  <si>
    <t>Poplatek za uložení na skládce (skládkovné) stavebního odpadu z plastických hmot kód odpadu 17 02 03</t>
  </si>
  <si>
    <t>368</t>
  </si>
  <si>
    <t>185</t>
  </si>
  <si>
    <t>997013867</t>
  </si>
  <si>
    <t>Poplatek za uložení stavebního odpadu na recyklační skládce (skládkovné) z tašek a keramických výrobků kód odpadu  17 01 03</t>
  </si>
  <si>
    <t>370</t>
  </si>
  <si>
    <t>997013871</t>
  </si>
  <si>
    <t>Poplatek za uložení stavebního odpadu na recyklační skládce (skládkovné) směsného stavebního a demoličního kód odpadu  17 09 04</t>
  </si>
  <si>
    <t>372</t>
  </si>
  <si>
    <t>998</t>
  </si>
  <si>
    <t>Přesun hmot</t>
  </si>
  <si>
    <t>187</t>
  </si>
  <si>
    <t>998017003</t>
  </si>
  <si>
    <t>Přesun hmot s omezením mechanizace pro budovy v do 24 m</t>
  </si>
  <si>
    <t>374</t>
  </si>
  <si>
    <t>PSV</t>
  </si>
  <si>
    <t>Práce a dodávky PSV</t>
  </si>
  <si>
    <t>711</t>
  </si>
  <si>
    <t>Izolace proti vodě, vlhkosti a plynům</t>
  </si>
  <si>
    <t>711161212</t>
  </si>
  <si>
    <t>Izolace proti zemní vlhkosti nopovou fólií svislá, nopek v 8,0 mm, tl do 0,6 mm</t>
  </si>
  <si>
    <t>376</t>
  </si>
  <si>
    <t>189</t>
  </si>
  <si>
    <t>998711103</t>
  </si>
  <si>
    <t>Přesun hmot tonážní pro izolace proti vodě, vlhkosti a plynům v objektech výšky do 60 m</t>
  </si>
  <si>
    <t>378</t>
  </si>
  <si>
    <t>713</t>
  </si>
  <si>
    <t>Izolace tepelné</t>
  </si>
  <si>
    <t>713111111</t>
  </si>
  <si>
    <t>Montáž izolace tepelné vrchem stropů volně kladenými rohožemi, pásy, dílci, deskami</t>
  </si>
  <si>
    <t>380</t>
  </si>
  <si>
    <t>191</t>
  </si>
  <si>
    <t>63153706</t>
  </si>
  <si>
    <t>deska tepelně izolační minerální univerzální ?=0,036-0,037 tl 100mm</t>
  </si>
  <si>
    <t>382</t>
  </si>
  <si>
    <t>63153713</t>
  </si>
  <si>
    <t>deska tepelně izolační minerální univerzální ?=0,036-0,037 tl 160mm</t>
  </si>
  <si>
    <t>384</t>
  </si>
  <si>
    <t>193</t>
  </si>
  <si>
    <t>63153730</t>
  </si>
  <si>
    <t>deska tepelně izolační minerální univerzální ?=0,036-0,037 tl 200mm</t>
  </si>
  <si>
    <t>386</t>
  </si>
  <si>
    <t>713121121</t>
  </si>
  <si>
    <t>Montáž izolace tepelné podlah volně kladenými rohožemi, pásy, dílci, deskami 2 vrstvy</t>
  </si>
  <si>
    <t>388</t>
  </si>
  <si>
    <t>195</t>
  </si>
  <si>
    <t>28375909</t>
  </si>
  <si>
    <t>deska EPS 150 do plochých střech a podlah ?=0,035 tl 50mm</t>
  </si>
  <si>
    <t>390</t>
  </si>
  <si>
    <t>713111126</t>
  </si>
  <si>
    <t>Montáž izolace tepelné stropů lepením bodově rohoží, pásů, dílců, desek</t>
  </si>
  <si>
    <t>392</t>
  </si>
  <si>
    <t>197</t>
  </si>
  <si>
    <t>28375915</t>
  </si>
  <si>
    <t>deska EPS 150 do plochých střech a podlah ?=0,035 tl 120mm</t>
  </si>
  <si>
    <t>394</t>
  </si>
  <si>
    <t>713191132</t>
  </si>
  <si>
    <t>Montáž izolace tepelné podlah, stropů vrchem nebo střech překrytí separační fólií z PE</t>
  </si>
  <si>
    <t>396</t>
  </si>
  <si>
    <t>199</t>
  </si>
  <si>
    <t>69311068</t>
  </si>
  <si>
    <t>geotextilie netkaná separační, ochranná, filtrační, drenážní PP 300g/m2</t>
  </si>
  <si>
    <t>398</t>
  </si>
  <si>
    <t>713521121</t>
  </si>
  <si>
    <t>Montáž izolace tepelné protipožárním obkladem nosníků deskami 1 vrstva</t>
  </si>
  <si>
    <t>400</t>
  </si>
  <si>
    <t>201</t>
  </si>
  <si>
    <t>M-713-010</t>
  </si>
  <si>
    <t>desky ORDEXAL 20 mm</t>
  </si>
  <si>
    <t>402</t>
  </si>
  <si>
    <t>998713103</t>
  </si>
  <si>
    <t>Přesun hmot tonážní pro izolace tepelné v objektech v do 24 m</t>
  </si>
  <si>
    <t>404</t>
  </si>
  <si>
    <t>741</t>
  </si>
  <si>
    <t>Elektroinstalace - silnoproud</t>
  </si>
  <si>
    <t>203</t>
  </si>
  <si>
    <t>7419-010</t>
  </si>
  <si>
    <t>Hromosvod - viz. samostatný rozpočet</t>
  </si>
  <si>
    <t>kpl</t>
  </si>
  <si>
    <t>406</t>
  </si>
  <si>
    <t>762</t>
  </si>
  <si>
    <t>Konstrukce tesařské</t>
  </si>
  <si>
    <t>762085103</t>
  </si>
  <si>
    <t>Montáž kotevních želez, příložek, patek nebo táhel</t>
  </si>
  <si>
    <t>408</t>
  </si>
  <si>
    <t>205</t>
  </si>
  <si>
    <t>762085113</t>
  </si>
  <si>
    <t>Montáž svorníků nebo šroubů délky do 450 mm</t>
  </si>
  <si>
    <t>410</t>
  </si>
  <si>
    <t>M-762-010</t>
  </si>
  <si>
    <t>svorník M 20-8.8., dl. 350 mm, včetně matice a podložek</t>
  </si>
  <si>
    <t>412</t>
  </si>
  <si>
    <t>207</t>
  </si>
  <si>
    <t>762331922</t>
  </si>
  <si>
    <t>Vyřezání části střešní vazby průřezové plochy řeziva do 224 cm2 délky do 5 m</t>
  </si>
  <si>
    <t>414</t>
  </si>
  <si>
    <t>762331932</t>
  </si>
  <si>
    <t>Vyřezání části střešní vazby průřezové plochy řeziva do 288 cm2 délky do 5 m</t>
  </si>
  <si>
    <t>416</t>
  </si>
  <si>
    <t>209</t>
  </si>
  <si>
    <t>762331942</t>
  </si>
  <si>
    <t>Vyřezání části střešní vazby průřezové plochy řeziva do 450 cm2 délky do 5 m</t>
  </si>
  <si>
    <t>418</t>
  </si>
  <si>
    <t>762331952</t>
  </si>
  <si>
    <t>Vyřezání části střešní vazby průřezové plochy řeziva přes 450 cm2 délky do 5 m</t>
  </si>
  <si>
    <t>420</t>
  </si>
  <si>
    <t>211</t>
  </si>
  <si>
    <t>762332932</t>
  </si>
  <si>
    <t>Montáž doplnění části střešní vazby z hranolů nehoblovaných průřezové plochy do 224 cm2</t>
  </si>
  <si>
    <t>422</t>
  </si>
  <si>
    <t>60512130</t>
  </si>
  <si>
    <t>hranol stavební řezivo průřezu do 224cm2 do dl 6m</t>
  </si>
  <si>
    <t>424</t>
  </si>
  <si>
    <t>213</t>
  </si>
  <si>
    <t>762332933</t>
  </si>
  <si>
    <t>Montáž doplnění části střešní vazby z hranolů nehoblovaných průřezové plochy do 288 cm2</t>
  </si>
  <si>
    <t>426</t>
  </si>
  <si>
    <t>60512135</t>
  </si>
  <si>
    <t>hranol stavební řezivo průřezu do 288cm2 do dl 6m</t>
  </si>
  <si>
    <t>428</t>
  </si>
  <si>
    <t>215</t>
  </si>
  <si>
    <t>762332934</t>
  </si>
  <si>
    <t>Montáž doplnění části střešní vazby z hranolů nehoblovaných průřezové plochy do 450 cm2</t>
  </si>
  <si>
    <t>430</t>
  </si>
  <si>
    <t>60512140</t>
  </si>
  <si>
    <t>hranol stavební řezivo průřezu do 450cm2 do dl 6m</t>
  </si>
  <si>
    <t>432</t>
  </si>
  <si>
    <t>217</t>
  </si>
  <si>
    <t>762332935</t>
  </si>
  <si>
    <t>Montáž doplnění části střešní vazby z hranolů nehoblovaných průřezové plochy do 600 cm2</t>
  </si>
  <si>
    <t>434</t>
  </si>
  <si>
    <t>60512145</t>
  </si>
  <si>
    <t>hranol stavební řezivo průřezu nad 450cm2 do dl 6m</t>
  </si>
  <si>
    <t>436</t>
  </si>
  <si>
    <t>219</t>
  </si>
  <si>
    <t>762333132</t>
  </si>
  <si>
    <t>Montáž vázaných kcí krovů nepravidelných z hraněného řeziva průřezové plochy do 224 cm2</t>
  </si>
  <si>
    <t>438</t>
  </si>
  <si>
    <t>440</t>
  </si>
  <si>
    <t>221</t>
  </si>
  <si>
    <t>762341036</t>
  </si>
  <si>
    <t>Bednění střech rovných z desek OSB tl 22 mm na sraz šroubovaných na rošt</t>
  </si>
  <si>
    <t>442</t>
  </si>
  <si>
    <t>762341610</t>
  </si>
  <si>
    <t>Montáž bednění štítových okapových říms z hrubých prken</t>
  </si>
  <si>
    <t>444</t>
  </si>
  <si>
    <t>223</t>
  </si>
  <si>
    <t>60511022</t>
  </si>
  <si>
    <t>řezivo jehličnaté středové smrk tl 33-100mm dl 2-3,5m</t>
  </si>
  <si>
    <t>446</t>
  </si>
  <si>
    <t>M-762-010.1</t>
  </si>
  <si>
    <t>smrková lať 90/60 mm s výřezy</t>
  </si>
  <si>
    <t>448</t>
  </si>
  <si>
    <t>225</t>
  </si>
  <si>
    <t>762341670</t>
  </si>
  <si>
    <t>Montáž bednění štítových okapových říms z dřevotřískových na sraz</t>
  </si>
  <si>
    <t>450</t>
  </si>
  <si>
    <t>60722227</t>
  </si>
  <si>
    <t>deska dřevotřísková surová 2500x3000mm tl 22mm – vodovzdorná, rovná hrana</t>
  </si>
  <si>
    <t>452</t>
  </si>
  <si>
    <t>227</t>
  </si>
  <si>
    <t>60722228</t>
  </si>
  <si>
    <t>deska dřevotřísková surová 2070x2800mm tl 25mm – vodovzdorná, rovná hrana</t>
  </si>
  <si>
    <t>454</t>
  </si>
  <si>
    <t>762342211</t>
  </si>
  <si>
    <t>Montáž laťování na střechách jednoduchých sklonu do 60° osové vzdálenosti do 150 mm</t>
  </si>
  <si>
    <t>456</t>
  </si>
  <si>
    <t>229</t>
  </si>
  <si>
    <t>762342311</t>
  </si>
  <si>
    <t>Montáž laťování na střechách složitých sklonu do 60° osové vzdálenosti do 150 mm</t>
  </si>
  <si>
    <t>458</t>
  </si>
  <si>
    <t>762342441</t>
  </si>
  <si>
    <t>Montáž lišt trojúhelníkových nebo kontralatí na střechách sklonu do 60°</t>
  </si>
  <si>
    <t>460</t>
  </si>
  <si>
    <t>231</t>
  </si>
  <si>
    <t>60514106</t>
  </si>
  <si>
    <t>řezivo jehličnaté lať pevnostní třída S10-13 průřez 40x60mm</t>
  </si>
  <si>
    <t>462</t>
  </si>
  <si>
    <t>762342811</t>
  </si>
  <si>
    <t>Demontáž laťování střech z latí osové vzdálenosti do 0,22 m</t>
  </si>
  <si>
    <t>464</t>
  </si>
  <si>
    <t>233</t>
  </si>
  <si>
    <t>762343811</t>
  </si>
  <si>
    <t>Demontáž bednění okapů a štítových říms z prken</t>
  </si>
  <si>
    <t>466</t>
  </si>
  <si>
    <t>762361312</t>
  </si>
  <si>
    <t>Konstrukční a vyrovnávací vrstva pod klempířské prvky (atiky) z desek dřevoštěpkových tl. 22 mm</t>
  </si>
  <si>
    <t>468</t>
  </si>
  <si>
    <t>235</t>
  </si>
  <si>
    <t>762395000</t>
  </si>
  <si>
    <t>Spojovací prostředky krovů, bednění, laťování, nadstřešních konstrukcí</t>
  </si>
  <si>
    <t>470</t>
  </si>
  <si>
    <t>762511213</t>
  </si>
  <si>
    <t>Podlahové kce podkladové z desek OSB tl 15 mm na sraz lepených</t>
  </si>
  <si>
    <t>472</t>
  </si>
  <si>
    <t>237</t>
  </si>
  <si>
    <t>762511243</t>
  </si>
  <si>
    <t>Podlahové kce podkladové z desek OSB tl 15 mm na sraz šroubovaných</t>
  </si>
  <si>
    <t>474</t>
  </si>
  <si>
    <t>762521954</t>
  </si>
  <si>
    <t>Vyřezání části podlahy z desek měkkých plochy jednotlivě přes 4 m2</t>
  </si>
  <si>
    <t>476</t>
  </si>
  <si>
    <t>239</t>
  </si>
  <si>
    <t>762811924</t>
  </si>
  <si>
    <t>Vyřezání části záklopu nebo podbíjení stropu z prken tl do 32 mm plochy jednotlivě přes 4 m2</t>
  </si>
  <si>
    <t>478</t>
  </si>
  <si>
    <t>762811934</t>
  </si>
  <si>
    <t>Vyřezání části záklopu  stropu z fošen plochy jednotlivě přes 4 m2</t>
  </si>
  <si>
    <t>480</t>
  </si>
  <si>
    <t>241</t>
  </si>
  <si>
    <t>7629-010</t>
  </si>
  <si>
    <t>Dodávka a montáž spodního jehlanu arkýře - rošt z latí 60/40 mm kotvený do zdiva + obložení voděodolniu deskou tl. 12,5 mm  oboustranně vyztužená skelnou tkaninou</t>
  </si>
  <si>
    <t>482</t>
  </si>
  <si>
    <t>998762103</t>
  </si>
  <si>
    <t>Přesun hmot tonážní pro kce tesařské v objektech v do 24 m</t>
  </si>
  <si>
    <t>484</t>
  </si>
  <si>
    <t>763</t>
  </si>
  <si>
    <t>Konstrukce suché výstavby</t>
  </si>
  <si>
    <t>243</t>
  </si>
  <si>
    <t>763111722</t>
  </si>
  <si>
    <t>SDK konstrukce -  pozinkovaný úhelník k ochraně rohů</t>
  </si>
  <si>
    <t>486</t>
  </si>
  <si>
    <t>763131443</t>
  </si>
  <si>
    <t>SDK podhled desky 2xDF 15 bez izolace dvouvrstvá spodní kce profil CD+UD REI do 60</t>
  </si>
  <si>
    <t>488</t>
  </si>
  <si>
    <t>245</t>
  </si>
  <si>
    <t>763131751</t>
  </si>
  <si>
    <t>Montáž parotěsné zábrany do SDK podhledu</t>
  </si>
  <si>
    <t>490</t>
  </si>
  <si>
    <t>28329028</t>
  </si>
  <si>
    <t>fólie PE vyztužená Al vrstvou pro parotěsnou vrstvu 150g/m2 s integrovanou lepící páskou</t>
  </si>
  <si>
    <t>492</t>
  </si>
  <si>
    <t>247</t>
  </si>
  <si>
    <t>763131752</t>
  </si>
  <si>
    <t>Montáž jedné vrstvy tepelné izolace do SDK podhledu</t>
  </si>
  <si>
    <t>494</t>
  </si>
  <si>
    <t>63152096</t>
  </si>
  <si>
    <t>pás tepelně izolační univerzální ?=0,032-0,033 tl 50mm</t>
  </si>
  <si>
    <t>496</t>
  </si>
  <si>
    <t>249</t>
  </si>
  <si>
    <t>763131761</t>
  </si>
  <si>
    <t>Příplatek k SDK podhledu za plochu do 3 m2 jednotlivě</t>
  </si>
  <si>
    <t>498</t>
  </si>
  <si>
    <t>763131916</t>
  </si>
  <si>
    <t>Zhotovení otvoru vel. do 4 m2 v SDK podhledu a podkroví s vyztužením profily</t>
  </si>
  <si>
    <t>500</t>
  </si>
  <si>
    <t>251</t>
  </si>
  <si>
    <t>998763303</t>
  </si>
  <si>
    <t>Přesun hmot tonážní pro sádrokartonové konstrukce v objektech v do 24 m</t>
  </si>
  <si>
    <t>502</t>
  </si>
  <si>
    <t>764</t>
  </si>
  <si>
    <t>Konstrukce klempířské</t>
  </si>
  <si>
    <t>764001821</t>
  </si>
  <si>
    <t>Demontáž krytiny ze svitků nebo tabulí do suti</t>
  </si>
  <si>
    <t>504</t>
  </si>
  <si>
    <t>253</t>
  </si>
  <si>
    <t>764001891</t>
  </si>
  <si>
    <t>Demontáž úžlabí do suti</t>
  </si>
  <si>
    <t>506</t>
  </si>
  <si>
    <t>764002801</t>
  </si>
  <si>
    <t>Demontáž závětrné lišty do suti</t>
  </si>
  <si>
    <t>508</t>
  </si>
  <si>
    <t>255</t>
  </si>
  <si>
    <t>764002812</t>
  </si>
  <si>
    <t>Demontáž okapového plechu do suti v krytině skládané</t>
  </si>
  <si>
    <t>510</t>
  </si>
  <si>
    <t>764002821</t>
  </si>
  <si>
    <t>Demontáž střešního výlezu do suti</t>
  </si>
  <si>
    <t>512</t>
  </si>
  <si>
    <t>257</t>
  </si>
  <si>
    <t>764002851</t>
  </si>
  <si>
    <t>Demontáž oplechování parapetů do suti</t>
  </si>
  <si>
    <t>514</t>
  </si>
  <si>
    <t>764002861</t>
  </si>
  <si>
    <t>Demontáž oplechování říms a ozdobných prvků do suti</t>
  </si>
  <si>
    <t>516</t>
  </si>
  <si>
    <t>259</t>
  </si>
  <si>
    <t>764002871</t>
  </si>
  <si>
    <t>Demontáž lemování zdí do suti</t>
  </si>
  <si>
    <t>518</t>
  </si>
  <si>
    <t>764002881</t>
  </si>
  <si>
    <t>Demontáž lemování střešních prostupů do suti</t>
  </si>
  <si>
    <t>520</t>
  </si>
  <si>
    <t>261</t>
  </si>
  <si>
    <t>764004821</t>
  </si>
  <si>
    <t>Demontáž nástřešního žlabu do suti</t>
  </si>
  <si>
    <t>522</t>
  </si>
  <si>
    <t>764004861</t>
  </si>
  <si>
    <t>Demontáž svodu do suti</t>
  </si>
  <si>
    <t>524</t>
  </si>
  <si>
    <t>263</t>
  </si>
  <si>
    <t>764031423</t>
  </si>
  <si>
    <t>Dilatační připojovací lišta z Cu plechu včetně tmelení rš 150 mm</t>
  </si>
  <si>
    <t>526</t>
  </si>
  <si>
    <t>764031513-R</t>
  </si>
  <si>
    <t>Podkladní plech z Cu plechu rš 250 mm tl. 0,8 mm</t>
  </si>
  <si>
    <t>528</t>
  </si>
  <si>
    <t>265</t>
  </si>
  <si>
    <t>764031514-R</t>
  </si>
  <si>
    <t>Podkladní plech z Cu plechu rš 330 mm tl. 0,8 mm</t>
  </si>
  <si>
    <t>530</t>
  </si>
  <si>
    <t>764031515-R</t>
  </si>
  <si>
    <t>Podkladní plech z Cu plechu rš 400 mm tl. 8 mm</t>
  </si>
  <si>
    <t>532</t>
  </si>
  <si>
    <t>267</t>
  </si>
  <si>
    <t>764031517-R</t>
  </si>
  <si>
    <t>Podkladní plech z Cu plechu rš 670 mm tl. 0,8 mm</t>
  </si>
  <si>
    <t>534</t>
  </si>
  <si>
    <t>764031524-R</t>
  </si>
  <si>
    <t>Dilatační připojovací lišta z Cu plechu včetně tmelení rš 200 mm tl. 0,8 mm</t>
  </si>
  <si>
    <t>536</t>
  </si>
  <si>
    <t>269</t>
  </si>
  <si>
    <t>764131503-R</t>
  </si>
  <si>
    <t>Krytina střechy rovné drážkováním ze svitků z Cu plechu rš 500 mm sklonu do 60°  tl. 0,8 mm</t>
  </si>
  <si>
    <t>538</t>
  </si>
  <si>
    <t>764231567-R</t>
  </si>
  <si>
    <t>Oplechování úžlabí z Cu plechu rš 720 mm tl. 0,8 mm</t>
  </si>
  <si>
    <t>540</t>
  </si>
  <si>
    <t>271</t>
  </si>
  <si>
    <t>764232506-R</t>
  </si>
  <si>
    <t>Oplechování štítu závětrnou lištou z Cu plechu rš 500 mm tl. 0,8 mm</t>
  </si>
  <si>
    <t>542</t>
  </si>
  <si>
    <t>764232507-R</t>
  </si>
  <si>
    <t>Oplechování štítu závětrnou lištou z Cu plechu rš 620 mm tl. 0,8 mm</t>
  </si>
  <si>
    <t>544</t>
  </si>
  <si>
    <t>273</t>
  </si>
  <si>
    <t>764232537-R</t>
  </si>
  <si>
    <t>Oplechování rovné okapové hrany z Cu plechu rš 650 mm tl. 0,8 mm</t>
  </si>
  <si>
    <t>546</t>
  </si>
  <si>
    <t>764234508-R</t>
  </si>
  <si>
    <t>Oplechování horních ploch a nadezdívek (atik) bez rohů z Cu plechu mechanicky kotvené rš 750 mm tl. 08 mm</t>
  </si>
  <si>
    <t>548</t>
  </si>
  <si>
    <t>275</t>
  </si>
  <si>
    <t>764236544-R</t>
  </si>
  <si>
    <t>Oplechování parapetů rovných celoplošně lepené z Cu plechu rš 330 mm tl. 0,8 mm</t>
  </si>
  <si>
    <t>550</t>
  </si>
  <si>
    <t>764238404</t>
  </si>
  <si>
    <t>Oplechování římsy rovné mechanicky kotvené z Cu plechu rš  do 330 mm</t>
  </si>
  <si>
    <t>552</t>
  </si>
  <si>
    <t>277</t>
  </si>
  <si>
    <t>764238445</t>
  </si>
  <si>
    <t>Příplatek k cenám římsy rovné z Cu plechu za zvýšenou pracnost provedení rohu nebo koutu rš do 400 mm</t>
  </si>
  <si>
    <t>554</t>
  </si>
  <si>
    <t>764331514-R</t>
  </si>
  <si>
    <t>Lemování rovných zdí střech s krytinou skládanou z Cu plechu rš 350 mm tl. 0,8 mm</t>
  </si>
  <si>
    <t>556</t>
  </si>
  <si>
    <t>279</t>
  </si>
  <si>
    <t>764334512-R</t>
  </si>
  <si>
    <t>Lemování prostupů střech s krytinou skládanou nebo plechovou bez lišty z Cu plechu tl. 0,8 mm</t>
  </si>
  <si>
    <t>558</t>
  </si>
  <si>
    <t>764531505-R</t>
  </si>
  <si>
    <t>Žlab podokapní půlkruhový z Cu plechu rš 400 mm tl. 0,8 mm</t>
  </si>
  <si>
    <t>560</t>
  </si>
  <si>
    <t>281</t>
  </si>
  <si>
    <t>764531565-R</t>
  </si>
  <si>
    <t>Kotlík hranatý pro podokapní žlaby z Cu plechu tvar G vel. 65 mm , tl. 0,8 mm průměr svodu 125 mm</t>
  </si>
  <si>
    <t>562</t>
  </si>
  <si>
    <t>764532567-R</t>
  </si>
  <si>
    <t>Maska hladká včetně čel nadstřešního žlabu z Cu plechu rš 650 mm tl. 0,8 mm</t>
  </si>
  <si>
    <t>564</t>
  </si>
  <si>
    <t>283</t>
  </si>
  <si>
    <t>764533406</t>
  </si>
  <si>
    <t>Žlaby nadokapní (nástřešní ) oblého tvaru včetně háků, čel a hrdel z Cu plechu rš 500 mm tl. 0,8 mm</t>
  </si>
  <si>
    <t>566</t>
  </si>
  <si>
    <t>764538523-R</t>
  </si>
  <si>
    <t>Svody kruhové včetně objímek, kolen, odskoků z Cu plechu průměru 120 mm tl. 0,8 mm</t>
  </si>
  <si>
    <t>568</t>
  </si>
  <si>
    <t>285</t>
  </si>
  <si>
    <t>998764103</t>
  </si>
  <si>
    <t>Přesun hmot tonážní pro konstrukce klempířské v objektech v do 24 m</t>
  </si>
  <si>
    <t>570</t>
  </si>
  <si>
    <t>765</t>
  </si>
  <si>
    <t>Krytina skládaná</t>
  </si>
  <si>
    <t>765111102</t>
  </si>
  <si>
    <t>Montáž krytiny keramické hladké sklonu do 30° na sucho přes 32 do 40 ks/m2 šupinové krytí</t>
  </si>
  <si>
    <t>572</t>
  </si>
  <si>
    <t>287</t>
  </si>
  <si>
    <t>59660010</t>
  </si>
  <si>
    <t>taška bobrovka režná základní kulatý řez</t>
  </si>
  <si>
    <t>574</t>
  </si>
  <si>
    <t>59660013</t>
  </si>
  <si>
    <t>taška bobrovka režná poloviční kulatý řez</t>
  </si>
  <si>
    <t>576</t>
  </si>
  <si>
    <t>289</t>
  </si>
  <si>
    <t>765111122</t>
  </si>
  <si>
    <t>Montáž krytiny keramické hladké sklonu do 30° do malty přes 32 do 40 ks/m2 šupinové krytí</t>
  </si>
  <si>
    <t>578</t>
  </si>
  <si>
    <t>M-765-020</t>
  </si>
  <si>
    <t>maloformátová atypická krytina Bobrovka, zelená glazovaná, cca 120/280 mm - replika stávající</t>
  </si>
  <si>
    <t>580</t>
  </si>
  <si>
    <t>291</t>
  </si>
  <si>
    <t>765111151</t>
  </si>
  <si>
    <t>Montáž krytiny keramické prejzové sklonu do 30° do malty 12 ks/m2</t>
  </si>
  <si>
    <t>582</t>
  </si>
  <si>
    <t>M-765-030</t>
  </si>
  <si>
    <t>atypický prejz velký, zeleně glazovaný - replika stávajícího</t>
  </si>
  <si>
    <t>584</t>
  </si>
  <si>
    <t>293</t>
  </si>
  <si>
    <t>765111201</t>
  </si>
  <si>
    <t>Montáž krytiny keramické okapní větrací pás</t>
  </si>
  <si>
    <t>586</t>
  </si>
  <si>
    <t>59660022</t>
  </si>
  <si>
    <t>pás ochranný větrací okapní plastový š 100mm</t>
  </si>
  <si>
    <t>588</t>
  </si>
  <si>
    <t>295</t>
  </si>
  <si>
    <t>59660022-R</t>
  </si>
  <si>
    <t>pás ochranný větrací okapní plastový š cca 200mm</t>
  </si>
  <si>
    <t>590</t>
  </si>
  <si>
    <t>765111231</t>
  </si>
  <si>
    <t>Montáž krytiny keramické nároží do malty</t>
  </si>
  <si>
    <t>592</t>
  </si>
  <si>
    <t>297</t>
  </si>
  <si>
    <t>M-765-040</t>
  </si>
  <si>
    <t>atypický hřebenáč se zdobným nosem, zeleně glazovaný - replika stávajícího</t>
  </si>
  <si>
    <t>594</t>
  </si>
  <si>
    <t>765111251</t>
  </si>
  <si>
    <t>Montáž krytiny keramické hřeben na sucho větracím pásem</t>
  </si>
  <si>
    <t>596</t>
  </si>
  <si>
    <t>299</t>
  </si>
  <si>
    <t>59660861</t>
  </si>
  <si>
    <t>hřebenáč režný polodrážkový š 180mm k tašce bobrovce</t>
  </si>
  <si>
    <t>598</t>
  </si>
  <si>
    <t>59660014</t>
  </si>
  <si>
    <t>pás větrací kovový hřebene a nároží š 250mm</t>
  </si>
  <si>
    <t>600</t>
  </si>
  <si>
    <t>301</t>
  </si>
  <si>
    <t>765111305</t>
  </si>
  <si>
    <t>Montáž krytiny keramické úžlabí na plech na sucho na molitanové pásy</t>
  </si>
  <si>
    <t>602</t>
  </si>
  <si>
    <t>59660031</t>
  </si>
  <si>
    <t>pás těsnící úžlabí klínový samolepící š 60mm</t>
  </si>
  <si>
    <t>604</t>
  </si>
  <si>
    <t>303</t>
  </si>
  <si>
    <t>765111402</t>
  </si>
  <si>
    <t>Montáž krytiny keramické opracování střešních tašek v místě prostupu přes 0,25 do 0,5 m2</t>
  </si>
  <si>
    <t>606</t>
  </si>
  <si>
    <t>765111403</t>
  </si>
  <si>
    <t>Montáž krytiny keramické opracování střešních tašek v místě prostupu do 1 m2</t>
  </si>
  <si>
    <t>608</t>
  </si>
  <si>
    <t>305</t>
  </si>
  <si>
    <t>765111505</t>
  </si>
  <si>
    <t>Příplatek k montáži krytiny keramické za připevňovací prostředky za sklon přes 50°</t>
  </si>
  <si>
    <t>610</t>
  </si>
  <si>
    <t>765111821</t>
  </si>
  <si>
    <t>Demontáž krytiny keramické hladké sklonu do 30° na sucho do suti</t>
  </si>
  <si>
    <t>612</t>
  </si>
  <si>
    <t>307</t>
  </si>
  <si>
    <t>765111825</t>
  </si>
  <si>
    <t>Demontáž krytiny keramické hladké sklonu do 30° se zvětralou maltou do suti</t>
  </si>
  <si>
    <t>614</t>
  </si>
  <si>
    <t>765111829</t>
  </si>
  <si>
    <t>Demontáž krytiny keramické hladké sklonu do 30° s tvrdou maltou do suti</t>
  </si>
  <si>
    <t>616</t>
  </si>
  <si>
    <t>309</t>
  </si>
  <si>
    <t>765111831</t>
  </si>
  <si>
    <t>Příplatek k demontáži krytiny keramické hladké do suti za sklon přes 30°</t>
  </si>
  <si>
    <t>618</t>
  </si>
  <si>
    <t>765111845</t>
  </si>
  <si>
    <t>Demontáž krytiny keramické prejzové sklonu do 30° se zvětralou maltou do suti</t>
  </si>
  <si>
    <t>620</t>
  </si>
  <si>
    <t>311</t>
  </si>
  <si>
    <t>765111849</t>
  </si>
  <si>
    <t>Demontáž krytiny keramické prejzové sklonu do 30° s tvrdou maltou do suti</t>
  </si>
  <si>
    <t>622</t>
  </si>
  <si>
    <t>765111865</t>
  </si>
  <si>
    <t>Demontáž krytiny keramické hřebenů a nároží sklonu do 30° se zvětralou maltou do suti</t>
  </si>
  <si>
    <t>624</t>
  </si>
  <si>
    <t>313</t>
  </si>
  <si>
    <t>765111869</t>
  </si>
  <si>
    <t>Demontáž krytiny keramické hřebenů a nároží sklonu do 30° s tvrdou maltou do suti</t>
  </si>
  <si>
    <t>626</t>
  </si>
  <si>
    <t>765111881</t>
  </si>
  <si>
    <t>Příplatek k demontáži krytiny keramické hřebenů a nároží z prejzů do suti za sklon přes 30°</t>
  </si>
  <si>
    <t>628</t>
  </si>
  <si>
    <t>315</t>
  </si>
  <si>
    <t>765115021</t>
  </si>
  <si>
    <t>Montáž keramické speciální tašky (větrací, protisněhové, prostupové) bobrovky na sucho</t>
  </si>
  <si>
    <t>630</t>
  </si>
  <si>
    <t>59660026</t>
  </si>
  <si>
    <t>taška bobrovka režná větrací</t>
  </si>
  <si>
    <t>632</t>
  </si>
  <si>
    <t>317</t>
  </si>
  <si>
    <t>765115121</t>
  </si>
  <si>
    <t>Montáž ukončení hřebenáče pro keramickou krytinu</t>
  </si>
  <si>
    <t>634</t>
  </si>
  <si>
    <t>59660003</t>
  </si>
  <si>
    <t>ukončení hřebenáče vrchní k hřebenáči drážkovému š 210mm režná</t>
  </si>
  <si>
    <t>636</t>
  </si>
  <si>
    <t>319</t>
  </si>
  <si>
    <t>765115201</t>
  </si>
  <si>
    <t>Montáž nástavce pro anténu pro keramickou krytinu</t>
  </si>
  <si>
    <t>638</t>
  </si>
  <si>
    <t>59660254</t>
  </si>
  <si>
    <t>nástavec pro anténu-kovový D 28-74mm</t>
  </si>
  <si>
    <t>640</t>
  </si>
  <si>
    <t>321</t>
  </si>
  <si>
    <t>765115202</t>
  </si>
  <si>
    <t>Montáž nástavce pro odvětrání kanalizace pro keramickou krytinu</t>
  </si>
  <si>
    <t>642</t>
  </si>
  <si>
    <t>59660255</t>
  </si>
  <si>
    <t>nástavec odvětrání kovový D 125mm</t>
  </si>
  <si>
    <t>644</t>
  </si>
  <si>
    <t>323</t>
  </si>
  <si>
    <t>765115302</t>
  </si>
  <si>
    <t>Montáž střešního výlezu plochy jednotlivě přes 0,25 m2 pro keramickou krytinu</t>
  </si>
  <si>
    <t>646</t>
  </si>
  <si>
    <t>M-765-010</t>
  </si>
  <si>
    <t>střešní výlez univerzální 600/600 mm pro bobrovku, CU, viz. prvek K8</t>
  </si>
  <si>
    <t>648</t>
  </si>
  <si>
    <t>325</t>
  </si>
  <si>
    <t>765115351</t>
  </si>
  <si>
    <t>Montáž střešní stoupací plošiny délky do 400 mm pro keramickou krytinu</t>
  </si>
  <si>
    <t>650</t>
  </si>
  <si>
    <t>59660011</t>
  </si>
  <si>
    <t>stoupací komplet univerzální-krátký,držák rovný rošt 400/250mm vč. spojovacího materiálu v barvě</t>
  </si>
  <si>
    <t>sada</t>
  </si>
  <si>
    <t>652</t>
  </si>
  <si>
    <t>327</t>
  </si>
  <si>
    <t>765115352</t>
  </si>
  <si>
    <t>Montáž střešní stoupací plošiny délky do 800 mm pro keramickou krytinu</t>
  </si>
  <si>
    <t>654</t>
  </si>
  <si>
    <t>59660008</t>
  </si>
  <si>
    <t>stoupací komplet univerzální-dlouhý,držák profilovaný rošt 800/250mm vč. spojovacího materiálu v barvě</t>
  </si>
  <si>
    <t>656</t>
  </si>
  <si>
    <t>329</t>
  </si>
  <si>
    <t>765191021</t>
  </si>
  <si>
    <t>Montáž pojistné hydroizolační nebo parotěsné fólie kladené ve sklonu přes 20° s lepenými spoji na krokve</t>
  </si>
  <si>
    <t>658</t>
  </si>
  <si>
    <t>28329036</t>
  </si>
  <si>
    <t>fólie kontaktní difuzně propustná pro doplňkovou hydroizolační vrstvu, třívrstvá mikroporézní PP 150g/m2 s integrovanou samolepící páskou</t>
  </si>
  <si>
    <t>660</t>
  </si>
  <si>
    <t>331</t>
  </si>
  <si>
    <t>765191041</t>
  </si>
  <si>
    <t>Montáž pojistné hydroizolační nebo parotěsné fólie střešních prostupů DN do 150 mm</t>
  </si>
  <si>
    <t>662</t>
  </si>
  <si>
    <t>765191043</t>
  </si>
  <si>
    <t>Montáž pojistné hydroizolační nebo parotěsné fólie střešních prostupů plochy do 1 m2</t>
  </si>
  <si>
    <t>664</t>
  </si>
  <si>
    <t>333</t>
  </si>
  <si>
    <t>765191091</t>
  </si>
  <si>
    <t>Příplatek k cenám montáž pojistné hydroizolační nebo parotěsné fólie za sklon přes 30°</t>
  </si>
  <si>
    <t>666</t>
  </si>
  <si>
    <t>765192001</t>
  </si>
  <si>
    <t>Nouzové (provizorní) zakrytí střechy plachtou</t>
  </si>
  <si>
    <t>668</t>
  </si>
  <si>
    <t>335</t>
  </si>
  <si>
    <t>998765103</t>
  </si>
  <si>
    <t>Přesun hmot tonážní pro krytiny skládané v objektech v do 24 m</t>
  </si>
  <si>
    <t>670</t>
  </si>
  <si>
    <t>766</t>
  </si>
  <si>
    <t>Konstrukce truhlářské</t>
  </si>
  <si>
    <t>766441822</t>
  </si>
  <si>
    <t>Demontáž parapetních desek dřevěných nebo plastových šířky přes 30 cm délky přes 1,0 m</t>
  </si>
  <si>
    <t>672</t>
  </si>
  <si>
    <t>337</t>
  </si>
  <si>
    <t>7669-010</t>
  </si>
  <si>
    <t>Dodávka a montáž dřevěného špaletového okna 2kř+nadsvětlík 1200/2100 mm , provedení viz. výpis prvků, ozn. O1</t>
  </si>
  <si>
    <t>674</t>
  </si>
  <si>
    <t>7669-011</t>
  </si>
  <si>
    <t>Dodávka a montáž dřevěného parapetu cca 1350/200 mm,včetně povrchové úpravy, provedení viz. výpis prvků, ozn. O1</t>
  </si>
  <si>
    <t>676</t>
  </si>
  <si>
    <t>339</t>
  </si>
  <si>
    <t>7669-020</t>
  </si>
  <si>
    <t>Dodávka a montáž dřevěného okna 1kř+nadsvětlík  700/2100 mm , provedení viz. výpis prvků, ozn. O1</t>
  </si>
  <si>
    <t>678</t>
  </si>
  <si>
    <t>7669-021</t>
  </si>
  <si>
    <t>Dodávka a montáž dřevěného parapetu cca 700/220 mm,včetně povrchové úpravy, provedení viz. výpis prvků, ozn. O2</t>
  </si>
  <si>
    <t>680</t>
  </si>
  <si>
    <t>341</t>
  </si>
  <si>
    <t>7669-030</t>
  </si>
  <si>
    <t>Dodávka a montáž dřevěného okna 1kř  pevného 750/1000 mm , provedení viz. výpis prvků, ozn. O3</t>
  </si>
  <si>
    <t>682</t>
  </si>
  <si>
    <t>7669-040</t>
  </si>
  <si>
    <t>Dodávka a montáž dřevěného okna 1kř  výklopného 850/400 mm , provedení viz. výpis prvků, ozn. O4</t>
  </si>
  <si>
    <t>684</t>
  </si>
  <si>
    <t>343</t>
  </si>
  <si>
    <t>7669-050</t>
  </si>
  <si>
    <t>Dodávka a montáž dřevěné zalomené prosklené stěny se vstupními dveřmi, čelní celkový rozměr 2070/3755 mm , provedení viz. výpis prvků, ozn. O5</t>
  </si>
  <si>
    <t>686</t>
  </si>
  <si>
    <t>7669-060</t>
  </si>
  <si>
    <t>Dodávka a montáž dřevěné vstupní prosklené stěny s dveřmi 3200/4195 mm , provedení viz. výpis prvků, ozn. O6</t>
  </si>
  <si>
    <t>688</t>
  </si>
  <si>
    <t>345</t>
  </si>
  <si>
    <t>7669-070</t>
  </si>
  <si>
    <t>Dodávka a montáž dřevěné prosklené stěny - výkladce 2070/3345 mm , provedení viz. výpis prvků, ozn. O7</t>
  </si>
  <si>
    <t>690</t>
  </si>
  <si>
    <t>7669-080</t>
  </si>
  <si>
    <t>Dodávka a montáž dřevěné prosklené stěny - výkladce 2880/3345 mm , provedení viz. výpis prvků, ozn. O8</t>
  </si>
  <si>
    <t>692</t>
  </si>
  <si>
    <t>347</t>
  </si>
  <si>
    <t>998766203</t>
  </si>
  <si>
    <t>Přesun hmot procentní pro konstrukce truhlářské v objektech v do 24 m</t>
  </si>
  <si>
    <t>%</t>
  </si>
  <si>
    <t>694</t>
  </si>
  <si>
    <t>767</t>
  </si>
  <si>
    <t>Konstrukce zámečnické</t>
  </si>
  <si>
    <t>7679-010</t>
  </si>
  <si>
    <t>Demontáž, repase a zpětná montáž stávajícího vikýře včetně povrchové úpravy a vybavení okénkem - viz. ozn. Z1</t>
  </si>
  <si>
    <t>696</t>
  </si>
  <si>
    <t>349</t>
  </si>
  <si>
    <t>7679-020</t>
  </si>
  <si>
    <t>Demontáž, repase a zpětná montáž stávající špičky věže dl. cca 1500 mm včetně povrchové úpravy - viz. ozn. Z2</t>
  </si>
  <si>
    <t>698</t>
  </si>
  <si>
    <t>7679-030</t>
  </si>
  <si>
    <t>Demontáž, repase a zpětná montáž stávající špičky věže dl. cca 1000 mm včetně povrchové úpravy - viz. ozn. Z2</t>
  </si>
  <si>
    <t>700</t>
  </si>
  <si>
    <t>351</t>
  </si>
  <si>
    <t>7679-040</t>
  </si>
  <si>
    <t>Demontáž, repase a zpětná montáž stávající špičky s korohvičkou dl. cca 1500 mm včetně povrchové úpravy - viz. ozn. Z3</t>
  </si>
  <si>
    <t>702</t>
  </si>
  <si>
    <t>7679-050</t>
  </si>
  <si>
    <t>Dodávka a montáž stříšky na komínu 2060/810 mm - matný nerez</t>
  </si>
  <si>
    <t>704</t>
  </si>
  <si>
    <t>353</t>
  </si>
  <si>
    <t>767996702</t>
  </si>
  <si>
    <t>Demontáž atypických zámečnických konstrukcí řezáním hmotnosti jednotlivých dílů do 100 kg</t>
  </si>
  <si>
    <t>706</t>
  </si>
  <si>
    <t>998767203</t>
  </si>
  <si>
    <t>Přesun hmot procentní pro zámečnické konstrukce v objektech v do 24 m</t>
  </si>
  <si>
    <t>708</t>
  </si>
  <si>
    <t>776</t>
  </si>
  <si>
    <t>Podlahy povlakové</t>
  </si>
  <si>
    <t>355</t>
  </si>
  <si>
    <t>776121311</t>
  </si>
  <si>
    <t>Vodou ředitelná penetrace savého podkladu povlakových podlah ředěná v poměru 1:1</t>
  </si>
  <si>
    <t>710</t>
  </si>
  <si>
    <t>776141112</t>
  </si>
  <si>
    <t>Vyrovnání podkladu povlakových podlah stěrkou pevnosti 20 MPa tl 5 mm</t>
  </si>
  <si>
    <t>712</t>
  </si>
  <si>
    <t>357</t>
  </si>
  <si>
    <t>776201811</t>
  </si>
  <si>
    <t>Demontáž lepených povlakových podlah bez podložky ručně</t>
  </si>
  <si>
    <t>714</t>
  </si>
  <si>
    <t>776221111</t>
  </si>
  <si>
    <t>Lepení pásů z PVC standardním lepidlem</t>
  </si>
  <si>
    <t>716</t>
  </si>
  <si>
    <t>359</t>
  </si>
  <si>
    <t>28411017</t>
  </si>
  <si>
    <t>PVC heterogenní zátěžové tl 2,00mm, nášlapná vrstva 0,70mm, zátěž 34/43, otlak do 0,02mm, stálost do 0,10%, R10, hořlavost Bfl S1</t>
  </si>
  <si>
    <t>718</t>
  </si>
  <si>
    <t>776223111</t>
  </si>
  <si>
    <t>Spoj povlakových podlahovin z PVC svařováním za tepla</t>
  </si>
  <si>
    <t>720</t>
  </si>
  <si>
    <t>361</t>
  </si>
  <si>
    <t>776410811</t>
  </si>
  <si>
    <t>Odstranění soklíků a lišt pryžových nebo plastových</t>
  </si>
  <si>
    <t>722</t>
  </si>
  <si>
    <t>776411112</t>
  </si>
  <si>
    <t>Montáž obvodových soklíků výšky do 100 mm</t>
  </si>
  <si>
    <t>724</t>
  </si>
  <si>
    <t>363</t>
  </si>
  <si>
    <t>M-776-010</t>
  </si>
  <si>
    <t>vytahovaný sokl do výšky 150 mm + ukončovací hliníková lišta + rohový žlábek R min. 40 mm</t>
  </si>
  <si>
    <t>726</t>
  </si>
  <si>
    <t>776421312</t>
  </si>
  <si>
    <t>Montáž přechodových šroubovaných lišt</t>
  </si>
  <si>
    <t>728</t>
  </si>
  <si>
    <t>365</t>
  </si>
  <si>
    <t>55343118</t>
  </si>
  <si>
    <t>profil přechodový Al narážecí 40mm bronz</t>
  </si>
  <si>
    <t>730</t>
  </si>
  <si>
    <t>776421711</t>
  </si>
  <si>
    <t>Vložení nařezaných pásků z podlahoviny do lišt</t>
  </si>
  <si>
    <t>732</t>
  </si>
  <si>
    <t>367</t>
  </si>
  <si>
    <t>998776103</t>
  </si>
  <si>
    <t>Přesun hmot tonážní pro podlahy povlakové v objektech v do 24 m</t>
  </si>
  <si>
    <t>734</t>
  </si>
  <si>
    <t>783</t>
  </si>
  <si>
    <t>Dokončovací práce - nátěry</t>
  </si>
  <si>
    <t>783201403</t>
  </si>
  <si>
    <t>Oprášení tesařských konstrukcí před provedením nátěru</t>
  </si>
  <si>
    <t>736</t>
  </si>
  <si>
    <t>369</t>
  </si>
  <si>
    <t>783213011</t>
  </si>
  <si>
    <t>Napouštěcí jednonásobný syntetický biocidní nátěr tesařských prvků nezabudovaných do konstrukce</t>
  </si>
  <si>
    <t>738</t>
  </si>
  <si>
    <t>783213111</t>
  </si>
  <si>
    <t>Napouštěcí jednonásobný syntetický biocidní nátěr tesařských konstrukcí zabudovaných do konstrukce</t>
  </si>
  <si>
    <t>740</t>
  </si>
  <si>
    <t>371</t>
  </si>
  <si>
    <t>783314201</t>
  </si>
  <si>
    <t>Základní antikorozní jednonásobný syntetický standardní nátěr zámečnických konstrukcí</t>
  </si>
  <si>
    <t>742</t>
  </si>
  <si>
    <t>783813131</t>
  </si>
  <si>
    <t>Penetrační syntetický nátěr hladkých, tenkovrstvých zrnitých a štukových omítek</t>
  </si>
  <si>
    <t>744</t>
  </si>
  <si>
    <t>373</t>
  </si>
  <si>
    <t>783817421</t>
  </si>
  <si>
    <t>Krycí dvojnásobný syntetický nátěr hladkých, zrnitých tenkovrstvých nebo štukových omítek</t>
  </si>
  <si>
    <t>746</t>
  </si>
  <si>
    <t>783823133</t>
  </si>
  <si>
    <t>Penetrační silikátový nátěr hladkých, tenkovrstvých zrnitých nebo štukových omítek</t>
  </si>
  <si>
    <t>748</t>
  </si>
  <si>
    <t>375</t>
  </si>
  <si>
    <t>783823173</t>
  </si>
  <si>
    <t>Penetrační silikátový nátěr omítek stupně členitosti 4 (systémová nátěrová skladba - viz. PD)</t>
  </si>
  <si>
    <t>750</t>
  </si>
  <si>
    <t>783826635</t>
  </si>
  <si>
    <t>Hydrofobizační transparentní silikonový nátěr omítek stupně členitosti 4 (systémová nátěrová skladba - viz. PD)</t>
  </si>
  <si>
    <t>752</t>
  </si>
  <si>
    <t>377</t>
  </si>
  <si>
    <t>783827423</t>
  </si>
  <si>
    <t>Krycí dvojnásobný silikátový nátěr omítek stupně členitosti 1 a 2</t>
  </si>
  <si>
    <t>754</t>
  </si>
  <si>
    <t>783827467</t>
  </si>
  <si>
    <t>Krycí dvojnásobný vápenný nátěr omítek stupně členitosti 4 (systémová nátěrová skladba - viz. PD)</t>
  </si>
  <si>
    <t>756</t>
  </si>
  <si>
    <t>379</t>
  </si>
  <si>
    <t>783897603</t>
  </si>
  <si>
    <t>Příplatek k cenám dvojnásobného krycího nátěru omítek za provedení styku 2 barev</t>
  </si>
  <si>
    <t>758</t>
  </si>
  <si>
    <t>783897619</t>
  </si>
  <si>
    <t>Příplatek k cenám dvojnásobného krycího nátěru omítek za barevné provedení v odstínu náročném</t>
  </si>
  <si>
    <t>760</t>
  </si>
  <si>
    <t>381</t>
  </si>
  <si>
    <t>7839-010</t>
  </si>
  <si>
    <t>Barevné fasádní doplňky vytvožené šablonováním - staročervená</t>
  </si>
  <si>
    <t>784</t>
  </si>
  <si>
    <t>Dokončovací práce - malby a tapety</t>
  </si>
  <si>
    <t>784111011</t>
  </si>
  <si>
    <t>Obroušení podkladu omítnutého v místnostech výšky do 3,80 m</t>
  </si>
  <si>
    <t>383</t>
  </si>
  <si>
    <t>784181101</t>
  </si>
  <si>
    <t>Základní akrylátová jednonásobná penetrace podkladu v místnostech výšky do 3,80m</t>
  </si>
  <si>
    <t>784221101</t>
  </si>
  <si>
    <t>Dvojnásobné bílé malby ze směsí za sucha dobře otěruvzdorných v místnostech do 3,80 m</t>
  </si>
  <si>
    <t>768</t>
  </si>
  <si>
    <t>VRN</t>
  </si>
  <si>
    <t>Vedlejší rozpočtové náklady</t>
  </si>
  <si>
    <t>VRN9</t>
  </si>
  <si>
    <t>Ostatní náklady</t>
  </si>
  <si>
    <t>094103100</t>
  </si>
  <si>
    <t>VN - 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</si>
  <si>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1024</t>
  </si>
  <si>
    <t>-1268380895</t>
  </si>
  <si>
    <t>389</t>
  </si>
  <si>
    <t>094103102</t>
  </si>
  <si>
    <t>VN - Dopravní opatření po dobu stavby -  vybavení povolení zvláštního užívání, návrh DIO a zajištění dopravních opatření po dobu stavby včetně průběžné kontroly a udržování</t>
  </si>
  <si>
    <t>1450463691</t>
  </si>
  <si>
    <t>094103104</t>
  </si>
  <si>
    <t>VN - Opatření pro zajištění bezpečnosti, ochrany zdraví a požární bezpečnosti</t>
  </si>
  <si>
    <t>-187717227</t>
  </si>
  <si>
    <t>094103152</t>
  </si>
  <si>
    <t>ON - Pořízení výrobní a dílenské dokumentace stavby - okna, umělecké prvky = podklad pro jednání s NPÚ</t>
  </si>
  <si>
    <t>1418721732</t>
  </si>
  <si>
    <t>393</t>
  </si>
  <si>
    <t>094103155</t>
  </si>
  <si>
    <t>ON - Pořízení kompletní dokladové části stavby dle podmínek smlouvy o dílo (zejména kontroly, zkoušky, revize, atesty, prohlášení atd. )</t>
  </si>
  <si>
    <t>-1117102880</t>
  </si>
  <si>
    <t>094103156</t>
  </si>
  <si>
    <t>ON - Pořízení projektové dokumentace skutečného provedení stavby DSPS v digitální podobě + 3 paré v tištěné podobě</t>
  </si>
  <si>
    <t>-446413545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</si>
</sst>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26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28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L14" s="18"/>
      <c r="AM14" s="18"/>
      <c r="AN14" s="30" t="s">
        <v>28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21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26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30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31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26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4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32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25.9" customHeight="1"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34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35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36</v>
      </c>
      <c r="AL28" s="40"/>
      <c r="AM28" s="40"/>
      <c r="AN28" s="40"/>
      <c r="AO28" s="40"/>
      <c r="AP28" s="35"/>
      <c r="AQ28" s="35"/>
      <c r="AR28" s="39"/>
      <c r="BE28" s="27"/>
    </row>
    <row r="29" spans="2:57" s="2" customFormat="1" ht="14.4" customHeight="1">
      <c r="B29" s="41"/>
      <c r="C29" s="42"/>
      <c r="D29" s="28" t="s">
        <v>37</v>
      </c>
      <c r="E29" s="42"/>
      <c r="F29" s="28" t="s">
        <v>38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ROUND(AZ94,2)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ROUND(AV94,2)</f>
        <v>0</v>
      </c>
      <c r="AL29" s="42"/>
      <c r="AM29" s="42"/>
      <c r="AN29" s="42"/>
      <c r="AO29" s="42"/>
      <c r="AP29" s="42"/>
      <c r="AQ29" s="42"/>
      <c r="AR29" s="45"/>
      <c r="BE29" s="46"/>
    </row>
    <row r="30" spans="2:57" s="2" customFormat="1" ht="14.4" customHeight="1">
      <c r="B30" s="41"/>
      <c r="C30" s="42"/>
      <c r="D30" s="42"/>
      <c r="E30" s="42"/>
      <c r="F30" s="28" t="s">
        <v>39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ROUND(BA94,2)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ROUND(AW94,2)</f>
        <v>0</v>
      </c>
      <c r="AL30" s="42"/>
      <c r="AM30" s="42"/>
      <c r="AN30" s="42"/>
      <c r="AO30" s="42"/>
      <c r="AP30" s="42"/>
      <c r="AQ30" s="42"/>
      <c r="AR30" s="45"/>
      <c r="BE30" s="46"/>
    </row>
    <row r="31" spans="2:57" s="2" customFormat="1" ht="14.4" customHeight="1" hidden="1">
      <c r="B31" s="41"/>
      <c r="C31" s="42"/>
      <c r="D31" s="42"/>
      <c r="E31" s="42"/>
      <c r="F31" s="28" t="s">
        <v>40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ROUND(BB94,2)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46"/>
    </row>
    <row r="32" spans="2:57" s="2" customFormat="1" ht="14.4" customHeight="1" hidden="1">
      <c r="B32" s="41"/>
      <c r="C32" s="42"/>
      <c r="D32" s="42"/>
      <c r="E32" s="42"/>
      <c r="F32" s="28" t="s">
        <v>41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ROUND(BC94,2)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46"/>
    </row>
    <row r="33" spans="2:57" s="2" customFormat="1" ht="14.4" customHeight="1" hidden="1">
      <c r="B33" s="41"/>
      <c r="C33" s="42"/>
      <c r="D33" s="42"/>
      <c r="E33" s="42"/>
      <c r="F33" s="28" t="s">
        <v>42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ROUND(BD94,2)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46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pans="2:44" s="1" customFormat="1" ht="25.9" customHeight="1">
      <c r="B35" s="34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14.4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spans="2:44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" customHeight="1">
      <c r="B49" s="34"/>
      <c r="C49" s="35"/>
      <c r="D49" s="54" t="s">
        <v>46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47</v>
      </c>
      <c r="AI49" s="55"/>
      <c r="AJ49" s="55"/>
      <c r="AK49" s="55"/>
      <c r="AL49" s="55"/>
      <c r="AM49" s="55"/>
      <c r="AN49" s="55"/>
      <c r="AO49" s="55"/>
      <c r="AP49" s="35"/>
      <c r="AQ49" s="35"/>
      <c r="AR49" s="39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">
      <c r="B60" s="34"/>
      <c r="C60" s="35"/>
      <c r="D60" s="56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6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6" t="s">
        <v>48</v>
      </c>
      <c r="AI60" s="37"/>
      <c r="AJ60" s="37"/>
      <c r="AK60" s="37"/>
      <c r="AL60" s="37"/>
      <c r="AM60" s="56" t="s">
        <v>49</v>
      </c>
      <c r="AN60" s="37"/>
      <c r="AO60" s="37"/>
      <c r="AP60" s="35"/>
      <c r="AQ60" s="35"/>
      <c r="AR60" s="39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">
      <c r="B64" s="34"/>
      <c r="C64" s="35"/>
      <c r="D64" s="54" t="s">
        <v>50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4" t="s">
        <v>51</v>
      </c>
      <c r="AI64" s="55"/>
      <c r="AJ64" s="55"/>
      <c r="AK64" s="55"/>
      <c r="AL64" s="55"/>
      <c r="AM64" s="55"/>
      <c r="AN64" s="55"/>
      <c r="AO64" s="55"/>
      <c r="AP64" s="35"/>
      <c r="AQ64" s="35"/>
      <c r="AR64" s="39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">
      <c r="B75" s="34"/>
      <c r="C75" s="35"/>
      <c r="D75" s="56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6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 t="s">
        <v>48</v>
      </c>
      <c r="AI75" s="37"/>
      <c r="AJ75" s="37"/>
      <c r="AK75" s="37"/>
      <c r="AL75" s="37"/>
      <c r="AM75" s="56" t="s">
        <v>49</v>
      </c>
      <c r="AN75" s="37"/>
      <c r="AO75" s="37"/>
      <c r="AP75" s="35"/>
      <c r="AQ75" s="35"/>
      <c r="AR75" s="39"/>
    </row>
    <row r="76" spans="2:44" s="1" customFormat="1" ht="12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9"/>
    </row>
    <row r="77" spans="2:44" s="1" customFormat="1" ht="6.95" customHeight="1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9"/>
    </row>
    <row r="81" spans="2:44" s="1" customFormat="1" ht="6.95" customHeight="1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9"/>
    </row>
    <row r="82" spans="2:44" s="1" customFormat="1" ht="24.95" customHeight="1">
      <c r="B82" s="34"/>
      <c r="C82" s="19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9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9"/>
    </row>
    <row r="84" spans="2:44" s="3" customFormat="1" ht="12" customHeight="1">
      <c r="B84" s="61"/>
      <c r="C84" s="28" t="s">
        <v>13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IMPORT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</row>
    <row r="85" spans="2:44" s="4" customFormat="1" ht="36.95" customHeight="1">
      <c r="B85" s="64"/>
      <c r="C85" s="65" t="s">
        <v>16</v>
      </c>
      <c r="D85" s="66"/>
      <c r="E85" s="66"/>
      <c r="F85" s="66"/>
      <c r="G85" s="66"/>
      <c r="H85" s="66"/>
      <c r="I85" s="66"/>
      <c r="J85" s="66"/>
      <c r="K85" s="66"/>
      <c r="L85" s="67" t="str">
        <f>K6</f>
        <v>Objekt č.p.19 Hražďovice - oprava objektu - rozpočet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8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9"/>
    </row>
    <row r="87" spans="2:44" s="1" customFormat="1" ht="12" customHeight="1"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9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70" t="str">
        <f>IF(AN8="","",AN8)</f>
        <v>23. 4. 2020</v>
      </c>
      <c r="AN87" s="70"/>
      <c r="AO87" s="35"/>
      <c r="AP87" s="35"/>
      <c r="AQ87" s="35"/>
      <c r="AR87" s="39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9"/>
    </row>
    <row r="89" spans="2:56" s="1" customFormat="1" ht="15.15" customHeight="1"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62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71" t="str">
        <f>IF(E17="","",E17)</f>
        <v xml:space="preserve"> </v>
      </c>
      <c r="AN89" s="62"/>
      <c r="AO89" s="62"/>
      <c r="AP89" s="62"/>
      <c r="AQ89" s="35"/>
      <c r="AR89" s="39"/>
      <c r="AS89" s="72" t="s">
        <v>53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</row>
    <row r="90" spans="2:56" s="1" customFormat="1" ht="15.15" customHeight="1"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62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31</v>
      </c>
      <c r="AJ90" s="35"/>
      <c r="AK90" s="35"/>
      <c r="AL90" s="35"/>
      <c r="AM90" s="71" t="str">
        <f>IF(E20="","",E20)</f>
        <v xml:space="preserve"> </v>
      </c>
      <c r="AN90" s="62"/>
      <c r="AO90" s="62"/>
      <c r="AP90" s="62"/>
      <c r="AQ90" s="35"/>
      <c r="AR90" s="39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</row>
    <row r="91" spans="2:56" s="1" customFormat="1" ht="10.8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</row>
    <row r="92" spans="2:56" s="1" customFormat="1" ht="29.25" customHeight="1">
      <c r="B92" s="34"/>
      <c r="C92" s="84" t="s">
        <v>54</v>
      </c>
      <c r="D92" s="85"/>
      <c r="E92" s="85"/>
      <c r="F92" s="85"/>
      <c r="G92" s="85"/>
      <c r="H92" s="86"/>
      <c r="I92" s="87" t="s">
        <v>55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56</v>
      </c>
      <c r="AH92" s="85"/>
      <c r="AI92" s="85"/>
      <c r="AJ92" s="85"/>
      <c r="AK92" s="85"/>
      <c r="AL92" s="85"/>
      <c r="AM92" s="85"/>
      <c r="AN92" s="87" t="s">
        <v>57</v>
      </c>
      <c r="AO92" s="85"/>
      <c r="AP92" s="89"/>
      <c r="AQ92" s="90" t="s">
        <v>58</v>
      </c>
      <c r="AR92" s="39"/>
      <c r="AS92" s="91" t="s">
        <v>59</v>
      </c>
      <c r="AT92" s="92" t="s">
        <v>60</v>
      </c>
      <c r="AU92" s="92" t="s">
        <v>61</v>
      </c>
      <c r="AV92" s="92" t="s">
        <v>62</v>
      </c>
      <c r="AW92" s="92" t="s">
        <v>63</v>
      </c>
      <c r="AX92" s="92" t="s">
        <v>64</v>
      </c>
      <c r="AY92" s="92" t="s">
        <v>65</v>
      </c>
      <c r="AZ92" s="92" t="s">
        <v>66</v>
      </c>
      <c r="BA92" s="92" t="s">
        <v>67</v>
      </c>
      <c r="BB92" s="92" t="s">
        <v>68</v>
      </c>
      <c r="BC92" s="92" t="s">
        <v>69</v>
      </c>
      <c r="BD92" s="93" t="s">
        <v>70</v>
      </c>
    </row>
    <row r="93" spans="2:56" s="1" customFormat="1" ht="10.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</row>
    <row r="94" spans="2:90" s="5" customFormat="1" ht="32.4" customHeight="1">
      <c r="B94" s="97"/>
      <c r="C94" s="98" t="s">
        <v>71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ROUND(AG95,2)</f>
        <v>0</v>
      </c>
      <c r="AH94" s="100"/>
      <c r="AI94" s="100"/>
      <c r="AJ94" s="100"/>
      <c r="AK94" s="100"/>
      <c r="AL94" s="100"/>
      <c r="AM94" s="100"/>
      <c r="AN94" s="101">
        <f>SUM(AG94,AT94)</f>
        <v>0</v>
      </c>
      <c r="AO94" s="101"/>
      <c r="AP94" s="101"/>
      <c r="AQ94" s="102" t="s">
        <v>1</v>
      </c>
      <c r="AR94" s="103"/>
      <c r="AS94" s="104">
        <f>ROUND(AS95,2)</f>
        <v>0</v>
      </c>
      <c r="AT94" s="105">
        <f>ROUND(SUM(AV94:AW94),2)</f>
        <v>0</v>
      </c>
      <c r="AU94" s="106">
        <f>ROUND(AU95,5)</f>
        <v>0</v>
      </c>
      <c r="AV94" s="105">
        <f>ROUND(AZ94*L29,2)</f>
        <v>0</v>
      </c>
      <c r="AW94" s="105">
        <f>ROUND(BA94*L30,2)</f>
        <v>0</v>
      </c>
      <c r="AX94" s="105">
        <f>ROUND(BB94*L29,2)</f>
        <v>0</v>
      </c>
      <c r="AY94" s="105">
        <f>ROUND(BC94*L30,2)</f>
        <v>0</v>
      </c>
      <c r="AZ94" s="105">
        <f>ROUND(AZ95,2)</f>
        <v>0</v>
      </c>
      <c r="BA94" s="105">
        <f>ROUND(BA95,2)</f>
        <v>0</v>
      </c>
      <c r="BB94" s="105">
        <f>ROUND(BB95,2)</f>
        <v>0</v>
      </c>
      <c r="BC94" s="105">
        <f>ROUND(BC95,2)</f>
        <v>0</v>
      </c>
      <c r="BD94" s="107">
        <f>ROUND(BD95,2)</f>
        <v>0</v>
      </c>
      <c r="BS94" s="108" t="s">
        <v>72</v>
      </c>
      <c r="BT94" s="108" t="s">
        <v>73</v>
      </c>
      <c r="BU94" s="109" t="s">
        <v>74</v>
      </c>
      <c r="BV94" s="108" t="s">
        <v>14</v>
      </c>
      <c r="BW94" s="108" t="s">
        <v>5</v>
      </c>
      <c r="BX94" s="108" t="s">
        <v>75</v>
      </c>
      <c r="CL94" s="108" t="s">
        <v>1</v>
      </c>
    </row>
    <row r="95" spans="1:91" s="6" customFormat="1" ht="54" customHeight="1">
      <c r="A95" s="110" t="s">
        <v>76</v>
      </c>
      <c r="B95" s="111"/>
      <c r="C95" s="112"/>
      <c r="D95" s="113" t="s">
        <v>77</v>
      </c>
      <c r="E95" s="113"/>
      <c r="F95" s="113"/>
      <c r="G95" s="113"/>
      <c r="H95" s="113"/>
      <c r="I95" s="114"/>
      <c r="J95" s="113" t="s">
        <v>78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'2020-029 - Objekt č. - 20...'!J30</f>
        <v>0</v>
      </c>
      <c r="AH95" s="114"/>
      <c r="AI95" s="114"/>
      <c r="AJ95" s="114"/>
      <c r="AK95" s="114"/>
      <c r="AL95" s="114"/>
      <c r="AM95" s="114"/>
      <c r="AN95" s="115">
        <f>SUM(AG95,AT95)</f>
        <v>0</v>
      </c>
      <c r="AO95" s="114"/>
      <c r="AP95" s="114"/>
      <c r="AQ95" s="116" t="s">
        <v>79</v>
      </c>
      <c r="AR95" s="117"/>
      <c r="AS95" s="118">
        <v>0</v>
      </c>
      <c r="AT95" s="119">
        <f>ROUND(SUM(AV95:AW95),2)</f>
        <v>0</v>
      </c>
      <c r="AU95" s="120">
        <f>'2020-029 - Objekt č. - 20...'!P146</f>
        <v>0</v>
      </c>
      <c r="AV95" s="119">
        <f>'2020-029 - Objekt č. - 20...'!J33</f>
        <v>0</v>
      </c>
      <c r="AW95" s="119">
        <f>'2020-029 - Objekt č. - 20...'!J34</f>
        <v>0</v>
      </c>
      <c r="AX95" s="119">
        <f>'2020-029 - Objekt č. - 20...'!J35</f>
        <v>0</v>
      </c>
      <c r="AY95" s="119">
        <f>'2020-029 - Objekt č. - 20...'!J36</f>
        <v>0</v>
      </c>
      <c r="AZ95" s="119">
        <f>'2020-029 - Objekt č. - 20...'!F33</f>
        <v>0</v>
      </c>
      <c r="BA95" s="119">
        <f>'2020-029 - Objekt č. - 20...'!F34</f>
        <v>0</v>
      </c>
      <c r="BB95" s="119">
        <f>'2020-029 - Objekt č. - 20...'!F35</f>
        <v>0</v>
      </c>
      <c r="BC95" s="119">
        <f>'2020-029 - Objekt č. - 20...'!F36</f>
        <v>0</v>
      </c>
      <c r="BD95" s="121">
        <f>'2020-029 - Objekt č. - 20...'!F37</f>
        <v>0</v>
      </c>
      <c r="BT95" s="122" t="s">
        <v>80</v>
      </c>
      <c r="BV95" s="122" t="s">
        <v>14</v>
      </c>
      <c r="BW95" s="122" t="s">
        <v>81</v>
      </c>
      <c r="BX95" s="122" t="s">
        <v>5</v>
      </c>
      <c r="CL95" s="122" t="s">
        <v>1</v>
      </c>
      <c r="CM95" s="122" t="s">
        <v>82</v>
      </c>
    </row>
    <row r="96" spans="2:44" s="1" customFormat="1" ht="30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9"/>
    </row>
    <row r="97" spans="2:44" s="1" customFormat="1" ht="6.9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9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2020-029 - Objekt č. - 20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81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6"/>
      <c r="AT3" s="13" t="s">
        <v>82</v>
      </c>
    </row>
    <row r="4" spans="2:46" ht="24.95" customHeight="1">
      <c r="B4" s="16"/>
      <c r="D4" s="127" t="s">
        <v>83</v>
      </c>
      <c r="L4" s="16"/>
      <c r="M4" s="128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9" t="s">
        <v>16</v>
      </c>
      <c r="L6" s="16"/>
    </row>
    <row r="7" spans="2:12" ht="16.5" customHeight="1">
      <c r="B7" s="16"/>
      <c r="E7" s="130" t="str">
        <f>'Rekapitulace stavby'!K6</f>
        <v>Objekt č.p.19 Hražďovice - oprava objektu - rozpočet</v>
      </c>
      <c r="F7" s="129"/>
      <c r="G7" s="129"/>
      <c r="H7" s="129"/>
      <c r="L7" s="16"/>
    </row>
    <row r="8" spans="2:12" s="1" customFormat="1" ht="12" customHeight="1">
      <c r="B8" s="39"/>
      <c r="D8" s="129" t="s">
        <v>84</v>
      </c>
      <c r="I8" s="131"/>
      <c r="L8" s="39"/>
    </row>
    <row r="9" spans="2:12" s="1" customFormat="1" ht="36.95" customHeight="1">
      <c r="B9" s="39"/>
      <c r="E9" s="132" t="s">
        <v>85</v>
      </c>
      <c r="F9" s="1"/>
      <c r="G9" s="1"/>
      <c r="H9" s="1"/>
      <c r="I9" s="131"/>
      <c r="L9" s="39"/>
    </row>
    <row r="10" spans="2:12" s="1" customFormat="1" ht="12">
      <c r="B10" s="39"/>
      <c r="I10" s="131"/>
      <c r="L10" s="39"/>
    </row>
    <row r="11" spans="2:12" s="1" customFormat="1" ht="12" customHeight="1">
      <c r="B11" s="39"/>
      <c r="D11" s="129" t="s">
        <v>18</v>
      </c>
      <c r="F11" s="133" t="s">
        <v>1</v>
      </c>
      <c r="I11" s="134" t="s">
        <v>19</v>
      </c>
      <c r="J11" s="133" t="s">
        <v>1</v>
      </c>
      <c r="L11" s="39"/>
    </row>
    <row r="12" spans="2:12" s="1" customFormat="1" ht="12" customHeight="1">
      <c r="B12" s="39"/>
      <c r="D12" s="129" t="s">
        <v>20</v>
      </c>
      <c r="F12" s="133" t="s">
        <v>21</v>
      </c>
      <c r="I12" s="134" t="s">
        <v>22</v>
      </c>
      <c r="J12" s="135" t="str">
        <f>'Rekapitulace stavby'!AN8</f>
        <v>23. 4. 2020</v>
      </c>
      <c r="L12" s="39"/>
    </row>
    <row r="13" spans="2:12" s="1" customFormat="1" ht="10.8" customHeight="1">
      <c r="B13" s="39"/>
      <c r="I13" s="131"/>
      <c r="L13" s="39"/>
    </row>
    <row r="14" spans="2:12" s="1" customFormat="1" ht="12" customHeight="1">
      <c r="B14" s="39"/>
      <c r="D14" s="129" t="s">
        <v>24</v>
      </c>
      <c r="I14" s="134" t="s">
        <v>25</v>
      </c>
      <c r="J14" s="133" t="str">
        <f>IF('Rekapitulace stavby'!AN10="","",'Rekapitulace stavby'!AN10)</f>
        <v/>
      </c>
      <c r="L14" s="39"/>
    </row>
    <row r="15" spans="2:12" s="1" customFormat="1" ht="18" customHeight="1">
      <c r="B15" s="39"/>
      <c r="E15" s="133" t="str">
        <f>IF('Rekapitulace stavby'!E11="","",'Rekapitulace stavby'!E11)</f>
        <v xml:space="preserve"> </v>
      </c>
      <c r="I15" s="134" t="s">
        <v>26</v>
      </c>
      <c r="J15" s="133" t="str">
        <f>IF('Rekapitulace stavby'!AN11="","",'Rekapitulace stavby'!AN11)</f>
        <v/>
      </c>
      <c r="L15" s="39"/>
    </row>
    <row r="16" spans="2:12" s="1" customFormat="1" ht="6.95" customHeight="1">
      <c r="B16" s="39"/>
      <c r="I16" s="131"/>
      <c r="L16" s="39"/>
    </row>
    <row r="17" spans="2:12" s="1" customFormat="1" ht="12" customHeight="1">
      <c r="B17" s="39"/>
      <c r="D17" s="129" t="s">
        <v>27</v>
      </c>
      <c r="I17" s="134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3"/>
      <c r="G18" s="133"/>
      <c r="H18" s="133"/>
      <c r="I18" s="134" t="s">
        <v>26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1"/>
      <c r="L19" s="39"/>
    </row>
    <row r="20" spans="2:12" s="1" customFormat="1" ht="12" customHeight="1">
      <c r="B20" s="39"/>
      <c r="D20" s="129" t="s">
        <v>29</v>
      </c>
      <c r="I20" s="134" t="s">
        <v>25</v>
      </c>
      <c r="J20" s="133" t="str">
        <f>IF('Rekapitulace stavby'!AN16="","",'Rekapitulace stavby'!AN16)</f>
        <v/>
      </c>
      <c r="L20" s="39"/>
    </row>
    <row r="21" spans="2:12" s="1" customFormat="1" ht="18" customHeight="1">
      <c r="B21" s="39"/>
      <c r="E21" s="133" t="str">
        <f>IF('Rekapitulace stavby'!E17="","",'Rekapitulace stavby'!E17)</f>
        <v xml:space="preserve"> </v>
      </c>
      <c r="I21" s="134" t="s">
        <v>26</v>
      </c>
      <c r="J21" s="133" t="str">
        <f>IF('Rekapitulace stavby'!AN17="","",'Rekapitulace stavby'!AN17)</f>
        <v/>
      </c>
      <c r="L21" s="39"/>
    </row>
    <row r="22" spans="2:12" s="1" customFormat="1" ht="6.95" customHeight="1">
      <c r="B22" s="39"/>
      <c r="I22" s="131"/>
      <c r="L22" s="39"/>
    </row>
    <row r="23" spans="2:12" s="1" customFormat="1" ht="12" customHeight="1">
      <c r="B23" s="39"/>
      <c r="D23" s="129" t="s">
        <v>31</v>
      </c>
      <c r="I23" s="134" t="s">
        <v>25</v>
      </c>
      <c r="J23" s="133" t="str">
        <f>IF('Rekapitulace stavby'!AN19="","",'Rekapitulace stavby'!AN19)</f>
        <v/>
      </c>
      <c r="L23" s="39"/>
    </row>
    <row r="24" spans="2:12" s="1" customFormat="1" ht="18" customHeight="1">
      <c r="B24" s="39"/>
      <c r="E24" s="133" t="str">
        <f>IF('Rekapitulace stavby'!E20="","",'Rekapitulace stavby'!E20)</f>
        <v xml:space="preserve"> </v>
      </c>
      <c r="I24" s="134" t="s">
        <v>26</v>
      </c>
      <c r="J24" s="133" t="str">
        <f>IF('Rekapitulace stavby'!AN20="","",'Rekapitulace stavby'!AN20)</f>
        <v/>
      </c>
      <c r="L24" s="39"/>
    </row>
    <row r="25" spans="2:12" s="1" customFormat="1" ht="6.95" customHeight="1">
      <c r="B25" s="39"/>
      <c r="I25" s="131"/>
      <c r="L25" s="39"/>
    </row>
    <row r="26" spans="2:12" s="1" customFormat="1" ht="12" customHeight="1">
      <c r="B26" s="39"/>
      <c r="D26" s="129" t="s">
        <v>32</v>
      </c>
      <c r="I26" s="131"/>
      <c r="L26" s="39"/>
    </row>
    <row r="27" spans="2:12" s="7" customFormat="1" ht="16.5" customHeight="1">
      <c r="B27" s="136"/>
      <c r="E27" s="137" t="s">
        <v>1</v>
      </c>
      <c r="F27" s="137"/>
      <c r="G27" s="137"/>
      <c r="H27" s="137"/>
      <c r="I27" s="138"/>
      <c r="L27" s="136"/>
    </row>
    <row r="28" spans="2:12" s="1" customFormat="1" ht="6.95" customHeight="1">
      <c r="B28" s="39"/>
      <c r="I28" s="131"/>
      <c r="L28" s="39"/>
    </row>
    <row r="29" spans="2:12" s="1" customFormat="1" ht="6.95" customHeight="1">
      <c r="B29" s="39"/>
      <c r="D29" s="74"/>
      <c r="E29" s="74"/>
      <c r="F29" s="74"/>
      <c r="G29" s="74"/>
      <c r="H29" s="74"/>
      <c r="I29" s="139"/>
      <c r="J29" s="74"/>
      <c r="K29" s="74"/>
      <c r="L29" s="39"/>
    </row>
    <row r="30" spans="2:12" s="1" customFormat="1" ht="25.4" customHeight="1">
      <c r="B30" s="39"/>
      <c r="D30" s="140" t="s">
        <v>33</v>
      </c>
      <c r="I30" s="131"/>
      <c r="J30" s="141">
        <f>ROUND(J146,2)</f>
        <v>0</v>
      </c>
      <c r="L30" s="39"/>
    </row>
    <row r="31" spans="2:12" s="1" customFormat="1" ht="6.95" customHeight="1">
      <c r="B31" s="39"/>
      <c r="D31" s="74"/>
      <c r="E31" s="74"/>
      <c r="F31" s="74"/>
      <c r="G31" s="74"/>
      <c r="H31" s="74"/>
      <c r="I31" s="139"/>
      <c r="J31" s="74"/>
      <c r="K31" s="74"/>
      <c r="L31" s="39"/>
    </row>
    <row r="32" spans="2:12" s="1" customFormat="1" ht="14.4" customHeight="1">
      <c r="B32" s="39"/>
      <c r="F32" s="142" t="s">
        <v>35</v>
      </c>
      <c r="I32" s="143" t="s">
        <v>34</v>
      </c>
      <c r="J32" s="142" t="s">
        <v>36</v>
      </c>
      <c r="L32" s="39"/>
    </row>
    <row r="33" spans="2:12" s="1" customFormat="1" ht="14.4" customHeight="1">
      <c r="B33" s="39"/>
      <c r="D33" s="144" t="s">
        <v>37</v>
      </c>
      <c r="E33" s="129" t="s">
        <v>38</v>
      </c>
      <c r="F33" s="145">
        <f>ROUND((SUM(BE146:BE566)),2)</f>
        <v>0</v>
      </c>
      <c r="I33" s="146">
        <v>0.21</v>
      </c>
      <c r="J33" s="145">
        <f>ROUND(((SUM(BE146:BE566))*I33),2)</f>
        <v>0</v>
      </c>
      <c r="L33" s="39"/>
    </row>
    <row r="34" spans="2:12" s="1" customFormat="1" ht="14.4" customHeight="1">
      <c r="B34" s="39"/>
      <c r="E34" s="129" t="s">
        <v>39</v>
      </c>
      <c r="F34" s="145">
        <f>ROUND((SUM(BF146:BF566)),2)</f>
        <v>0</v>
      </c>
      <c r="I34" s="146">
        <v>0.15</v>
      </c>
      <c r="J34" s="145">
        <f>ROUND(((SUM(BF146:BF566))*I34),2)</f>
        <v>0</v>
      </c>
      <c r="L34" s="39"/>
    </row>
    <row r="35" spans="2:12" s="1" customFormat="1" ht="14.4" customHeight="1" hidden="1">
      <c r="B35" s="39"/>
      <c r="E35" s="129" t="s">
        <v>40</v>
      </c>
      <c r="F35" s="145">
        <f>ROUND((SUM(BG146:BG566)),2)</f>
        <v>0</v>
      </c>
      <c r="I35" s="146">
        <v>0.21</v>
      </c>
      <c r="J35" s="145">
        <f>0</f>
        <v>0</v>
      </c>
      <c r="L35" s="39"/>
    </row>
    <row r="36" spans="2:12" s="1" customFormat="1" ht="14.4" customHeight="1" hidden="1">
      <c r="B36" s="39"/>
      <c r="E36" s="129" t="s">
        <v>41</v>
      </c>
      <c r="F36" s="145">
        <f>ROUND((SUM(BH146:BH566)),2)</f>
        <v>0</v>
      </c>
      <c r="I36" s="146">
        <v>0.15</v>
      </c>
      <c r="J36" s="145">
        <f>0</f>
        <v>0</v>
      </c>
      <c r="L36" s="39"/>
    </row>
    <row r="37" spans="2:12" s="1" customFormat="1" ht="14.4" customHeight="1" hidden="1">
      <c r="B37" s="39"/>
      <c r="E37" s="129" t="s">
        <v>42</v>
      </c>
      <c r="F37" s="145">
        <f>ROUND((SUM(BI146:BI566)),2)</f>
        <v>0</v>
      </c>
      <c r="I37" s="146">
        <v>0</v>
      </c>
      <c r="J37" s="145">
        <f>0</f>
        <v>0</v>
      </c>
      <c r="L37" s="39"/>
    </row>
    <row r="38" spans="2:12" s="1" customFormat="1" ht="6.95" customHeight="1">
      <c r="B38" s="39"/>
      <c r="I38" s="131"/>
      <c r="L38" s="39"/>
    </row>
    <row r="39" spans="2:12" s="1" customFormat="1" ht="25.4" customHeight="1">
      <c r="B39" s="39"/>
      <c r="C39" s="147"/>
      <c r="D39" s="148" t="s">
        <v>43</v>
      </c>
      <c r="E39" s="149"/>
      <c r="F39" s="149"/>
      <c r="G39" s="150" t="s">
        <v>44</v>
      </c>
      <c r="H39" s="151" t="s">
        <v>45</v>
      </c>
      <c r="I39" s="152"/>
      <c r="J39" s="153">
        <f>SUM(J30:J37)</f>
        <v>0</v>
      </c>
      <c r="K39" s="154"/>
      <c r="L39" s="39"/>
    </row>
    <row r="40" spans="2:12" s="1" customFormat="1" ht="14.4" customHeight="1">
      <c r="B40" s="39"/>
      <c r="I40" s="131"/>
      <c r="L40" s="39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39"/>
      <c r="D50" s="155" t="s">
        <v>46</v>
      </c>
      <c r="E50" s="156"/>
      <c r="F50" s="156"/>
      <c r="G50" s="155" t="s">
        <v>47</v>
      </c>
      <c r="H50" s="156"/>
      <c r="I50" s="157"/>
      <c r="J50" s="156"/>
      <c r="K50" s="156"/>
      <c r="L50" s="39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">
      <c r="B61" s="39"/>
      <c r="D61" s="158" t="s">
        <v>48</v>
      </c>
      <c r="E61" s="159"/>
      <c r="F61" s="160" t="s">
        <v>49</v>
      </c>
      <c r="G61" s="158" t="s">
        <v>48</v>
      </c>
      <c r="H61" s="159"/>
      <c r="I61" s="161"/>
      <c r="J61" s="162" t="s">
        <v>49</v>
      </c>
      <c r="K61" s="159"/>
      <c r="L61" s="39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">
      <c r="B65" s="39"/>
      <c r="D65" s="155" t="s">
        <v>50</v>
      </c>
      <c r="E65" s="156"/>
      <c r="F65" s="156"/>
      <c r="G65" s="155" t="s">
        <v>51</v>
      </c>
      <c r="H65" s="156"/>
      <c r="I65" s="157"/>
      <c r="J65" s="156"/>
      <c r="K65" s="156"/>
      <c r="L65" s="39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">
      <c r="B76" s="39"/>
      <c r="D76" s="158" t="s">
        <v>48</v>
      </c>
      <c r="E76" s="159"/>
      <c r="F76" s="160" t="s">
        <v>49</v>
      </c>
      <c r="G76" s="158" t="s">
        <v>48</v>
      </c>
      <c r="H76" s="159"/>
      <c r="I76" s="161"/>
      <c r="J76" s="162" t="s">
        <v>49</v>
      </c>
      <c r="K76" s="159"/>
      <c r="L76" s="39"/>
    </row>
    <row r="77" spans="2:12" s="1" customFormat="1" ht="14.4" customHeight="1">
      <c r="B77" s="163"/>
      <c r="C77" s="164"/>
      <c r="D77" s="164"/>
      <c r="E77" s="164"/>
      <c r="F77" s="164"/>
      <c r="G77" s="164"/>
      <c r="H77" s="164"/>
      <c r="I77" s="165"/>
      <c r="J77" s="164"/>
      <c r="K77" s="164"/>
      <c r="L77" s="39"/>
    </row>
    <row r="81" spans="2:12" s="1" customFormat="1" ht="6.95" customHeight="1">
      <c r="B81" s="166"/>
      <c r="C81" s="167"/>
      <c r="D81" s="167"/>
      <c r="E81" s="167"/>
      <c r="F81" s="167"/>
      <c r="G81" s="167"/>
      <c r="H81" s="167"/>
      <c r="I81" s="168"/>
      <c r="J81" s="167"/>
      <c r="K81" s="167"/>
      <c r="L81" s="39"/>
    </row>
    <row r="82" spans="2:12" s="1" customFormat="1" ht="24.95" customHeight="1">
      <c r="B82" s="34"/>
      <c r="C82" s="19" t="s">
        <v>86</v>
      </c>
      <c r="D82" s="35"/>
      <c r="E82" s="35"/>
      <c r="F82" s="35"/>
      <c r="G82" s="35"/>
      <c r="H82" s="35"/>
      <c r="I82" s="131"/>
      <c r="J82" s="35"/>
      <c r="K82" s="35"/>
      <c r="L82" s="39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31"/>
      <c r="J83" s="35"/>
      <c r="K83" s="35"/>
      <c r="L83" s="39"/>
    </row>
    <row r="84" spans="2:12" s="1" customFormat="1" ht="12" customHeight="1">
      <c r="B84" s="34"/>
      <c r="C84" s="28" t="s">
        <v>16</v>
      </c>
      <c r="D84" s="35"/>
      <c r="E84" s="35"/>
      <c r="F84" s="35"/>
      <c r="G84" s="35"/>
      <c r="H84" s="35"/>
      <c r="I84" s="131"/>
      <c r="J84" s="35"/>
      <c r="K84" s="35"/>
      <c r="L84" s="39"/>
    </row>
    <row r="85" spans="2:12" s="1" customFormat="1" ht="16.5" customHeight="1">
      <c r="B85" s="34"/>
      <c r="C85" s="35"/>
      <c r="D85" s="35"/>
      <c r="E85" s="169" t="str">
        <f>E7</f>
        <v>Objekt č.p.19 Hražďovice - oprava objektu - rozpočet</v>
      </c>
      <c r="F85" s="28"/>
      <c r="G85" s="28"/>
      <c r="H85" s="28"/>
      <c r="I85" s="131"/>
      <c r="J85" s="35"/>
      <c r="K85" s="35"/>
      <c r="L85" s="39"/>
    </row>
    <row r="86" spans="2:12" s="1" customFormat="1" ht="12" customHeight="1">
      <c r="B86" s="34"/>
      <c r="C86" s="28" t="s">
        <v>84</v>
      </c>
      <c r="D86" s="35"/>
      <c r="E86" s="35"/>
      <c r="F86" s="35"/>
      <c r="G86" s="35"/>
      <c r="H86" s="35"/>
      <c r="I86" s="131"/>
      <c r="J86" s="35"/>
      <c r="K86" s="35"/>
      <c r="L86" s="39"/>
    </row>
    <row r="87" spans="2:12" s="1" customFormat="1" ht="16.5" customHeight="1">
      <c r="B87" s="34"/>
      <c r="C87" s="35"/>
      <c r="D87" s="35"/>
      <c r="E87" s="67" t="str">
        <f>E9</f>
        <v>2020-029 - Objekt č. - 2020-029 - Objekt č.p.19 ...</v>
      </c>
      <c r="F87" s="35"/>
      <c r="G87" s="35"/>
      <c r="H87" s="35"/>
      <c r="I87" s="131"/>
      <c r="J87" s="35"/>
      <c r="K87" s="35"/>
      <c r="L87" s="39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31"/>
      <c r="J88" s="35"/>
      <c r="K88" s="35"/>
      <c r="L88" s="39"/>
    </row>
    <row r="89" spans="2:12" s="1" customFormat="1" ht="12" customHeight="1">
      <c r="B89" s="34"/>
      <c r="C89" s="28" t="s">
        <v>20</v>
      </c>
      <c r="D89" s="35"/>
      <c r="E89" s="35"/>
      <c r="F89" s="23" t="str">
        <f>F12</f>
        <v xml:space="preserve"> </v>
      </c>
      <c r="G89" s="35"/>
      <c r="H89" s="35"/>
      <c r="I89" s="134" t="s">
        <v>22</v>
      </c>
      <c r="J89" s="70" t="str">
        <f>IF(J12="","",J12)</f>
        <v>23. 4. 2020</v>
      </c>
      <c r="K89" s="35"/>
      <c r="L89" s="39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31"/>
      <c r="J90" s="35"/>
      <c r="K90" s="35"/>
      <c r="L90" s="39"/>
    </row>
    <row r="91" spans="2:12" s="1" customFormat="1" ht="15.15" customHeight="1">
      <c r="B91" s="34"/>
      <c r="C91" s="28" t="s">
        <v>24</v>
      </c>
      <c r="D91" s="35"/>
      <c r="E91" s="35"/>
      <c r="F91" s="23" t="str">
        <f>E15</f>
        <v xml:space="preserve"> </v>
      </c>
      <c r="G91" s="35"/>
      <c r="H91" s="35"/>
      <c r="I91" s="134" t="s">
        <v>29</v>
      </c>
      <c r="J91" s="32" t="str">
        <f>E21</f>
        <v xml:space="preserve"> </v>
      </c>
      <c r="K91" s="35"/>
      <c r="L91" s="39"/>
    </row>
    <row r="92" spans="2:12" s="1" customFormat="1" ht="15.15" customHeight="1">
      <c r="B92" s="34"/>
      <c r="C92" s="28" t="s">
        <v>27</v>
      </c>
      <c r="D92" s="35"/>
      <c r="E92" s="35"/>
      <c r="F92" s="23" t="str">
        <f>IF(E18="","",E18)</f>
        <v>Vyplň údaj</v>
      </c>
      <c r="G92" s="35"/>
      <c r="H92" s="35"/>
      <c r="I92" s="134" t="s">
        <v>31</v>
      </c>
      <c r="J92" s="32" t="str">
        <f>E24</f>
        <v xml:space="preserve"> </v>
      </c>
      <c r="K92" s="35"/>
      <c r="L92" s="39"/>
    </row>
    <row r="93" spans="2:12" s="1" customFormat="1" ht="10.3" customHeight="1">
      <c r="B93" s="34"/>
      <c r="C93" s="35"/>
      <c r="D93" s="35"/>
      <c r="E93" s="35"/>
      <c r="F93" s="35"/>
      <c r="G93" s="35"/>
      <c r="H93" s="35"/>
      <c r="I93" s="131"/>
      <c r="J93" s="35"/>
      <c r="K93" s="35"/>
      <c r="L93" s="39"/>
    </row>
    <row r="94" spans="2:12" s="1" customFormat="1" ht="29.25" customHeight="1">
      <c r="B94" s="34"/>
      <c r="C94" s="170" t="s">
        <v>87</v>
      </c>
      <c r="D94" s="171"/>
      <c r="E94" s="171"/>
      <c r="F94" s="171"/>
      <c r="G94" s="171"/>
      <c r="H94" s="171"/>
      <c r="I94" s="172"/>
      <c r="J94" s="173" t="s">
        <v>88</v>
      </c>
      <c r="K94" s="171"/>
      <c r="L94" s="39"/>
    </row>
    <row r="95" spans="2:12" s="1" customFormat="1" ht="10.3" customHeight="1">
      <c r="B95" s="34"/>
      <c r="C95" s="35"/>
      <c r="D95" s="35"/>
      <c r="E95" s="35"/>
      <c r="F95" s="35"/>
      <c r="G95" s="35"/>
      <c r="H95" s="35"/>
      <c r="I95" s="131"/>
      <c r="J95" s="35"/>
      <c r="K95" s="35"/>
      <c r="L95" s="39"/>
    </row>
    <row r="96" spans="2:47" s="1" customFormat="1" ht="22.8" customHeight="1">
      <c r="B96" s="34"/>
      <c r="C96" s="174" t="s">
        <v>89</v>
      </c>
      <c r="D96" s="35"/>
      <c r="E96" s="35"/>
      <c r="F96" s="35"/>
      <c r="G96" s="35"/>
      <c r="H96" s="35"/>
      <c r="I96" s="131"/>
      <c r="J96" s="101">
        <f>J146</f>
        <v>0</v>
      </c>
      <c r="K96" s="35"/>
      <c r="L96" s="39"/>
      <c r="AU96" s="13" t="s">
        <v>90</v>
      </c>
    </row>
    <row r="97" spans="2:12" s="8" customFormat="1" ht="24.95" customHeight="1">
      <c r="B97" s="175"/>
      <c r="C97" s="176"/>
      <c r="D97" s="177" t="s">
        <v>91</v>
      </c>
      <c r="E97" s="178"/>
      <c r="F97" s="178"/>
      <c r="G97" s="178"/>
      <c r="H97" s="178"/>
      <c r="I97" s="179"/>
      <c r="J97" s="180">
        <f>J147</f>
        <v>0</v>
      </c>
      <c r="K97" s="176"/>
      <c r="L97" s="181"/>
    </row>
    <row r="98" spans="2:12" s="9" customFormat="1" ht="19.9" customHeight="1">
      <c r="B98" s="182"/>
      <c r="C98" s="183"/>
      <c r="D98" s="184" t="s">
        <v>92</v>
      </c>
      <c r="E98" s="185"/>
      <c r="F98" s="185"/>
      <c r="G98" s="185"/>
      <c r="H98" s="185"/>
      <c r="I98" s="186"/>
      <c r="J98" s="187">
        <f>J148</f>
        <v>0</v>
      </c>
      <c r="K98" s="183"/>
      <c r="L98" s="188"/>
    </row>
    <row r="99" spans="2:12" s="9" customFormat="1" ht="19.9" customHeight="1">
      <c r="B99" s="182"/>
      <c r="C99" s="183"/>
      <c r="D99" s="184" t="s">
        <v>93</v>
      </c>
      <c r="E99" s="185"/>
      <c r="F99" s="185"/>
      <c r="G99" s="185"/>
      <c r="H99" s="185"/>
      <c r="I99" s="186"/>
      <c r="J99" s="187">
        <f>J156</f>
        <v>0</v>
      </c>
      <c r="K99" s="183"/>
      <c r="L99" s="188"/>
    </row>
    <row r="100" spans="2:12" s="9" customFormat="1" ht="19.9" customHeight="1">
      <c r="B100" s="182"/>
      <c r="C100" s="183"/>
      <c r="D100" s="184" t="s">
        <v>94</v>
      </c>
      <c r="E100" s="185"/>
      <c r="F100" s="185"/>
      <c r="G100" s="185"/>
      <c r="H100" s="185"/>
      <c r="I100" s="186"/>
      <c r="J100" s="187">
        <f>J183</f>
        <v>0</v>
      </c>
      <c r="K100" s="183"/>
      <c r="L100" s="188"/>
    </row>
    <row r="101" spans="2:12" s="9" customFormat="1" ht="19.9" customHeight="1">
      <c r="B101" s="182"/>
      <c r="C101" s="183"/>
      <c r="D101" s="184" t="s">
        <v>95</v>
      </c>
      <c r="E101" s="185"/>
      <c r="F101" s="185"/>
      <c r="G101" s="185"/>
      <c r="H101" s="185"/>
      <c r="I101" s="186"/>
      <c r="J101" s="187">
        <f>J196</f>
        <v>0</v>
      </c>
      <c r="K101" s="183"/>
      <c r="L101" s="188"/>
    </row>
    <row r="102" spans="2:12" s="9" customFormat="1" ht="19.9" customHeight="1">
      <c r="B102" s="182"/>
      <c r="C102" s="183"/>
      <c r="D102" s="184" t="s">
        <v>96</v>
      </c>
      <c r="E102" s="185"/>
      <c r="F102" s="185"/>
      <c r="G102" s="185"/>
      <c r="H102" s="185"/>
      <c r="I102" s="186"/>
      <c r="J102" s="187">
        <f>J201</f>
        <v>0</v>
      </c>
      <c r="K102" s="183"/>
      <c r="L102" s="188"/>
    </row>
    <row r="103" spans="2:12" s="9" customFormat="1" ht="19.9" customHeight="1">
      <c r="B103" s="182"/>
      <c r="C103" s="183"/>
      <c r="D103" s="184" t="s">
        <v>97</v>
      </c>
      <c r="E103" s="185"/>
      <c r="F103" s="185"/>
      <c r="G103" s="185"/>
      <c r="H103" s="185"/>
      <c r="I103" s="186"/>
      <c r="J103" s="187">
        <f>J214</f>
        <v>0</v>
      </c>
      <c r="K103" s="183"/>
      <c r="L103" s="188"/>
    </row>
    <row r="104" spans="2:12" s="9" customFormat="1" ht="19.9" customHeight="1">
      <c r="B104" s="182"/>
      <c r="C104" s="183"/>
      <c r="D104" s="184" t="s">
        <v>98</v>
      </c>
      <c r="E104" s="185"/>
      <c r="F104" s="185"/>
      <c r="G104" s="185"/>
      <c r="H104" s="185"/>
      <c r="I104" s="186"/>
      <c r="J104" s="187">
        <f>J258</f>
        <v>0</v>
      </c>
      <c r="K104" s="183"/>
      <c r="L104" s="188"/>
    </row>
    <row r="105" spans="2:12" s="9" customFormat="1" ht="19.9" customHeight="1">
      <c r="B105" s="182"/>
      <c r="C105" s="183"/>
      <c r="D105" s="184" t="s">
        <v>99</v>
      </c>
      <c r="E105" s="185"/>
      <c r="F105" s="185"/>
      <c r="G105" s="185"/>
      <c r="H105" s="185"/>
      <c r="I105" s="186"/>
      <c r="J105" s="187">
        <f>J272</f>
        <v>0</v>
      </c>
      <c r="K105" s="183"/>
      <c r="L105" s="188"/>
    </row>
    <row r="106" spans="2:12" s="9" customFormat="1" ht="19.9" customHeight="1">
      <c r="B106" s="182"/>
      <c r="C106" s="183"/>
      <c r="D106" s="184" t="s">
        <v>100</v>
      </c>
      <c r="E106" s="185"/>
      <c r="F106" s="185"/>
      <c r="G106" s="185"/>
      <c r="H106" s="185"/>
      <c r="I106" s="186"/>
      <c r="J106" s="187">
        <f>J277</f>
        <v>0</v>
      </c>
      <c r="K106" s="183"/>
      <c r="L106" s="188"/>
    </row>
    <row r="107" spans="2:12" s="9" customFormat="1" ht="19.9" customHeight="1">
      <c r="B107" s="182"/>
      <c r="C107" s="183"/>
      <c r="D107" s="184" t="s">
        <v>101</v>
      </c>
      <c r="E107" s="185"/>
      <c r="F107" s="185"/>
      <c r="G107" s="185"/>
      <c r="H107" s="185"/>
      <c r="I107" s="186"/>
      <c r="J107" s="187">
        <f>J283</f>
        <v>0</v>
      </c>
      <c r="K107" s="183"/>
      <c r="L107" s="188"/>
    </row>
    <row r="108" spans="2:12" s="9" customFormat="1" ht="19.9" customHeight="1">
      <c r="B108" s="182"/>
      <c r="C108" s="183"/>
      <c r="D108" s="184" t="s">
        <v>102</v>
      </c>
      <c r="E108" s="185"/>
      <c r="F108" s="185"/>
      <c r="G108" s="185"/>
      <c r="H108" s="185"/>
      <c r="I108" s="186"/>
      <c r="J108" s="187">
        <f>J291</f>
        <v>0</v>
      </c>
      <c r="K108" s="183"/>
      <c r="L108" s="188"/>
    </row>
    <row r="109" spans="2:12" s="9" customFormat="1" ht="19.9" customHeight="1">
      <c r="B109" s="182"/>
      <c r="C109" s="183"/>
      <c r="D109" s="184" t="s">
        <v>103</v>
      </c>
      <c r="E109" s="185"/>
      <c r="F109" s="185"/>
      <c r="G109" s="185"/>
      <c r="H109" s="185"/>
      <c r="I109" s="186"/>
      <c r="J109" s="187">
        <f>J309</f>
        <v>0</v>
      </c>
      <c r="K109" s="183"/>
      <c r="L109" s="188"/>
    </row>
    <row r="110" spans="2:12" s="9" customFormat="1" ht="19.9" customHeight="1">
      <c r="B110" s="182"/>
      <c r="C110" s="183"/>
      <c r="D110" s="184" t="s">
        <v>104</v>
      </c>
      <c r="E110" s="185"/>
      <c r="F110" s="185"/>
      <c r="G110" s="185"/>
      <c r="H110" s="185"/>
      <c r="I110" s="186"/>
      <c r="J110" s="187">
        <f>J336</f>
        <v>0</v>
      </c>
      <c r="K110" s="183"/>
      <c r="L110" s="188"/>
    </row>
    <row r="111" spans="2:12" s="9" customFormat="1" ht="19.9" customHeight="1">
      <c r="B111" s="182"/>
      <c r="C111" s="183"/>
      <c r="D111" s="184" t="s">
        <v>105</v>
      </c>
      <c r="E111" s="185"/>
      <c r="F111" s="185"/>
      <c r="G111" s="185"/>
      <c r="H111" s="185"/>
      <c r="I111" s="186"/>
      <c r="J111" s="187">
        <f>J347</f>
        <v>0</v>
      </c>
      <c r="K111" s="183"/>
      <c r="L111" s="188"/>
    </row>
    <row r="112" spans="2:12" s="8" customFormat="1" ht="24.95" customHeight="1">
      <c r="B112" s="175"/>
      <c r="C112" s="176"/>
      <c r="D112" s="177" t="s">
        <v>106</v>
      </c>
      <c r="E112" s="178"/>
      <c r="F112" s="178"/>
      <c r="G112" s="178"/>
      <c r="H112" s="178"/>
      <c r="I112" s="179"/>
      <c r="J112" s="180">
        <f>J349</f>
        <v>0</v>
      </c>
      <c r="K112" s="176"/>
      <c r="L112" s="181"/>
    </row>
    <row r="113" spans="2:12" s="9" customFormat="1" ht="19.9" customHeight="1">
      <c r="B113" s="182"/>
      <c r="C113" s="183"/>
      <c r="D113" s="184" t="s">
        <v>107</v>
      </c>
      <c r="E113" s="185"/>
      <c r="F113" s="185"/>
      <c r="G113" s="185"/>
      <c r="H113" s="185"/>
      <c r="I113" s="186"/>
      <c r="J113" s="187">
        <f>J350</f>
        <v>0</v>
      </c>
      <c r="K113" s="183"/>
      <c r="L113" s="188"/>
    </row>
    <row r="114" spans="2:12" s="9" customFormat="1" ht="19.9" customHeight="1">
      <c r="B114" s="182"/>
      <c r="C114" s="183"/>
      <c r="D114" s="184" t="s">
        <v>108</v>
      </c>
      <c r="E114" s="185"/>
      <c r="F114" s="185"/>
      <c r="G114" s="185"/>
      <c r="H114" s="185"/>
      <c r="I114" s="186"/>
      <c r="J114" s="187">
        <f>J353</f>
        <v>0</v>
      </c>
      <c r="K114" s="183"/>
      <c r="L114" s="188"/>
    </row>
    <row r="115" spans="2:12" s="9" customFormat="1" ht="19.9" customHeight="1">
      <c r="B115" s="182"/>
      <c r="C115" s="183"/>
      <c r="D115" s="184" t="s">
        <v>109</v>
      </c>
      <c r="E115" s="185"/>
      <c r="F115" s="185"/>
      <c r="G115" s="185"/>
      <c r="H115" s="185"/>
      <c r="I115" s="186"/>
      <c r="J115" s="187">
        <f>J367</f>
        <v>0</v>
      </c>
      <c r="K115" s="183"/>
      <c r="L115" s="188"/>
    </row>
    <row r="116" spans="2:12" s="9" customFormat="1" ht="19.9" customHeight="1">
      <c r="B116" s="182"/>
      <c r="C116" s="183"/>
      <c r="D116" s="184" t="s">
        <v>110</v>
      </c>
      <c r="E116" s="185"/>
      <c r="F116" s="185"/>
      <c r="G116" s="185"/>
      <c r="H116" s="185"/>
      <c r="I116" s="186"/>
      <c r="J116" s="187">
        <f>J369</f>
        <v>0</v>
      </c>
      <c r="K116" s="183"/>
      <c r="L116" s="188"/>
    </row>
    <row r="117" spans="2:12" s="9" customFormat="1" ht="19.9" customHeight="1">
      <c r="B117" s="182"/>
      <c r="C117" s="183"/>
      <c r="D117" s="184" t="s">
        <v>111</v>
      </c>
      <c r="E117" s="185"/>
      <c r="F117" s="185"/>
      <c r="G117" s="185"/>
      <c r="H117" s="185"/>
      <c r="I117" s="186"/>
      <c r="J117" s="187">
        <f>J409</f>
        <v>0</v>
      </c>
      <c r="K117" s="183"/>
      <c r="L117" s="188"/>
    </row>
    <row r="118" spans="2:12" s="9" customFormat="1" ht="19.9" customHeight="1">
      <c r="B118" s="182"/>
      <c r="C118" s="183"/>
      <c r="D118" s="184" t="s">
        <v>112</v>
      </c>
      <c r="E118" s="185"/>
      <c r="F118" s="185"/>
      <c r="G118" s="185"/>
      <c r="H118" s="185"/>
      <c r="I118" s="186"/>
      <c r="J118" s="187">
        <f>J419</f>
        <v>0</v>
      </c>
      <c r="K118" s="183"/>
      <c r="L118" s="188"/>
    </row>
    <row r="119" spans="2:12" s="9" customFormat="1" ht="19.9" customHeight="1">
      <c r="B119" s="182"/>
      <c r="C119" s="183"/>
      <c r="D119" s="184" t="s">
        <v>113</v>
      </c>
      <c r="E119" s="185"/>
      <c r="F119" s="185"/>
      <c r="G119" s="185"/>
      <c r="H119" s="185"/>
      <c r="I119" s="186"/>
      <c r="J119" s="187">
        <f>J454</f>
        <v>0</v>
      </c>
      <c r="K119" s="183"/>
      <c r="L119" s="188"/>
    </row>
    <row r="120" spans="2:12" s="9" customFormat="1" ht="19.9" customHeight="1">
      <c r="B120" s="182"/>
      <c r="C120" s="183"/>
      <c r="D120" s="184" t="s">
        <v>114</v>
      </c>
      <c r="E120" s="185"/>
      <c r="F120" s="185"/>
      <c r="G120" s="185"/>
      <c r="H120" s="185"/>
      <c r="I120" s="186"/>
      <c r="J120" s="187">
        <f>J505</f>
        <v>0</v>
      </c>
      <c r="K120" s="183"/>
      <c r="L120" s="188"/>
    </row>
    <row r="121" spans="2:12" s="9" customFormat="1" ht="19.9" customHeight="1">
      <c r="B121" s="182"/>
      <c r="C121" s="183"/>
      <c r="D121" s="184" t="s">
        <v>115</v>
      </c>
      <c r="E121" s="185"/>
      <c r="F121" s="185"/>
      <c r="G121" s="185"/>
      <c r="H121" s="185"/>
      <c r="I121" s="186"/>
      <c r="J121" s="187">
        <f>J518</f>
        <v>0</v>
      </c>
      <c r="K121" s="183"/>
      <c r="L121" s="188"/>
    </row>
    <row r="122" spans="2:12" s="9" customFormat="1" ht="19.9" customHeight="1">
      <c r="B122" s="182"/>
      <c r="C122" s="183"/>
      <c r="D122" s="184" t="s">
        <v>116</v>
      </c>
      <c r="E122" s="185"/>
      <c r="F122" s="185"/>
      <c r="G122" s="185"/>
      <c r="H122" s="185"/>
      <c r="I122" s="186"/>
      <c r="J122" s="187">
        <f>J526</f>
        <v>0</v>
      </c>
      <c r="K122" s="183"/>
      <c r="L122" s="188"/>
    </row>
    <row r="123" spans="2:12" s="9" customFormat="1" ht="19.9" customHeight="1">
      <c r="B123" s="182"/>
      <c r="C123" s="183"/>
      <c r="D123" s="184" t="s">
        <v>117</v>
      </c>
      <c r="E123" s="185"/>
      <c r="F123" s="185"/>
      <c r="G123" s="185"/>
      <c r="H123" s="185"/>
      <c r="I123" s="186"/>
      <c r="J123" s="187">
        <f>J540</f>
        <v>0</v>
      </c>
      <c r="K123" s="183"/>
      <c r="L123" s="188"/>
    </row>
    <row r="124" spans="2:12" s="9" customFormat="1" ht="19.9" customHeight="1">
      <c r="B124" s="182"/>
      <c r="C124" s="183"/>
      <c r="D124" s="184" t="s">
        <v>118</v>
      </c>
      <c r="E124" s="185"/>
      <c r="F124" s="185"/>
      <c r="G124" s="185"/>
      <c r="H124" s="185"/>
      <c r="I124" s="186"/>
      <c r="J124" s="187">
        <f>J555</f>
        <v>0</v>
      </c>
      <c r="K124" s="183"/>
      <c r="L124" s="188"/>
    </row>
    <row r="125" spans="2:12" s="8" customFormat="1" ht="24.95" customHeight="1">
      <c r="B125" s="175"/>
      <c r="C125" s="176"/>
      <c r="D125" s="177" t="s">
        <v>119</v>
      </c>
      <c r="E125" s="178"/>
      <c r="F125" s="178"/>
      <c r="G125" s="178"/>
      <c r="H125" s="178"/>
      <c r="I125" s="179"/>
      <c r="J125" s="180">
        <f>J559</f>
        <v>0</v>
      </c>
      <c r="K125" s="176"/>
      <c r="L125" s="181"/>
    </row>
    <row r="126" spans="2:12" s="9" customFormat="1" ht="19.9" customHeight="1">
      <c r="B126" s="182"/>
      <c r="C126" s="183"/>
      <c r="D126" s="184" t="s">
        <v>120</v>
      </c>
      <c r="E126" s="185"/>
      <c r="F126" s="185"/>
      <c r="G126" s="185"/>
      <c r="H126" s="185"/>
      <c r="I126" s="186"/>
      <c r="J126" s="187">
        <f>J560</f>
        <v>0</v>
      </c>
      <c r="K126" s="183"/>
      <c r="L126" s="188"/>
    </row>
    <row r="127" spans="2:12" s="1" customFormat="1" ht="21.8" customHeight="1">
      <c r="B127" s="34"/>
      <c r="C127" s="35"/>
      <c r="D127" s="35"/>
      <c r="E127" s="35"/>
      <c r="F127" s="35"/>
      <c r="G127" s="35"/>
      <c r="H127" s="35"/>
      <c r="I127" s="131"/>
      <c r="J127" s="35"/>
      <c r="K127" s="35"/>
      <c r="L127" s="39"/>
    </row>
    <row r="128" spans="2:12" s="1" customFormat="1" ht="6.95" customHeight="1">
      <c r="B128" s="57"/>
      <c r="C128" s="58"/>
      <c r="D128" s="58"/>
      <c r="E128" s="58"/>
      <c r="F128" s="58"/>
      <c r="G128" s="58"/>
      <c r="H128" s="58"/>
      <c r="I128" s="165"/>
      <c r="J128" s="58"/>
      <c r="K128" s="58"/>
      <c r="L128" s="39"/>
    </row>
    <row r="132" spans="2:12" s="1" customFormat="1" ht="6.95" customHeight="1">
      <c r="B132" s="59"/>
      <c r="C132" s="60"/>
      <c r="D132" s="60"/>
      <c r="E132" s="60"/>
      <c r="F132" s="60"/>
      <c r="G132" s="60"/>
      <c r="H132" s="60"/>
      <c r="I132" s="168"/>
      <c r="J132" s="60"/>
      <c r="K132" s="60"/>
      <c r="L132" s="39"/>
    </row>
    <row r="133" spans="2:12" s="1" customFormat="1" ht="24.95" customHeight="1">
      <c r="B133" s="34"/>
      <c r="C133" s="19" t="s">
        <v>121</v>
      </c>
      <c r="D133" s="35"/>
      <c r="E133" s="35"/>
      <c r="F133" s="35"/>
      <c r="G133" s="35"/>
      <c r="H133" s="35"/>
      <c r="I133" s="131"/>
      <c r="J133" s="35"/>
      <c r="K133" s="35"/>
      <c r="L133" s="39"/>
    </row>
    <row r="134" spans="2:12" s="1" customFormat="1" ht="6.95" customHeight="1">
      <c r="B134" s="34"/>
      <c r="C134" s="35"/>
      <c r="D134" s="35"/>
      <c r="E134" s="35"/>
      <c r="F134" s="35"/>
      <c r="G134" s="35"/>
      <c r="H134" s="35"/>
      <c r="I134" s="131"/>
      <c r="J134" s="35"/>
      <c r="K134" s="35"/>
      <c r="L134" s="39"/>
    </row>
    <row r="135" spans="2:12" s="1" customFormat="1" ht="12" customHeight="1">
      <c r="B135" s="34"/>
      <c r="C135" s="28" t="s">
        <v>16</v>
      </c>
      <c r="D135" s="35"/>
      <c r="E135" s="35"/>
      <c r="F135" s="35"/>
      <c r="G135" s="35"/>
      <c r="H135" s="35"/>
      <c r="I135" s="131"/>
      <c r="J135" s="35"/>
      <c r="K135" s="35"/>
      <c r="L135" s="39"/>
    </row>
    <row r="136" spans="2:12" s="1" customFormat="1" ht="16.5" customHeight="1">
      <c r="B136" s="34"/>
      <c r="C136" s="35"/>
      <c r="D136" s="35"/>
      <c r="E136" s="169" t="str">
        <f>E7</f>
        <v>Objekt č.p.19 Hražďovice - oprava objektu - rozpočet</v>
      </c>
      <c r="F136" s="28"/>
      <c r="G136" s="28"/>
      <c r="H136" s="28"/>
      <c r="I136" s="131"/>
      <c r="J136" s="35"/>
      <c r="K136" s="35"/>
      <c r="L136" s="39"/>
    </row>
    <row r="137" spans="2:12" s="1" customFormat="1" ht="12" customHeight="1">
      <c r="B137" s="34"/>
      <c r="C137" s="28" t="s">
        <v>84</v>
      </c>
      <c r="D137" s="35"/>
      <c r="E137" s="35"/>
      <c r="F137" s="35"/>
      <c r="G137" s="35"/>
      <c r="H137" s="35"/>
      <c r="I137" s="131"/>
      <c r="J137" s="35"/>
      <c r="K137" s="35"/>
      <c r="L137" s="39"/>
    </row>
    <row r="138" spans="2:12" s="1" customFormat="1" ht="16.5" customHeight="1">
      <c r="B138" s="34"/>
      <c r="C138" s="35"/>
      <c r="D138" s="35"/>
      <c r="E138" s="67" t="str">
        <f>E9</f>
        <v>2020-029 - Objekt č. - 2020-029 - Objekt č.p.19 ...</v>
      </c>
      <c r="F138" s="35"/>
      <c r="G138" s="35"/>
      <c r="H138" s="35"/>
      <c r="I138" s="131"/>
      <c r="J138" s="35"/>
      <c r="K138" s="35"/>
      <c r="L138" s="39"/>
    </row>
    <row r="139" spans="2:12" s="1" customFormat="1" ht="6.95" customHeight="1">
      <c r="B139" s="34"/>
      <c r="C139" s="35"/>
      <c r="D139" s="35"/>
      <c r="E139" s="35"/>
      <c r="F139" s="35"/>
      <c r="G139" s="35"/>
      <c r="H139" s="35"/>
      <c r="I139" s="131"/>
      <c r="J139" s="35"/>
      <c r="K139" s="35"/>
      <c r="L139" s="39"/>
    </row>
    <row r="140" spans="2:12" s="1" customFormat="1" ht="12" customHeight="1">
      <c r="B140" s="34"/>
      <c r="C140" s="28" t="s">
        <v>20</v>
      </c>
      <c r="D140" s="35"/>
      <c r="E140" s="35"/>
      <c r="F140" s="23" t="str">
        <f>F12</f>
        <v xml:space="preserve"> </v>
      </c>
      <c r="G140" s="35"/>
      <c r="H140" s="35"/>
      <c r="I140" s="134" t="s">
        <v>22</v>
      </c>
      <c r="J140" s="70" t="str">
        <f>IF(J12="","",J12)</f>
        <v>23. 4. 2020</v>
      </c>
      <c r="K140" s="35"/>
      <c r="L140" s="39"/>
    </row>
    <row r="141" spans="2:12" s="1" customFormat="1" ht="6.95" customHeight="1">
      <c r="B141" s="34"/>
      <c r="C141" s="35"/>
      <c r="D141" s="35"/>
      <c r="E141" s="35"/>
      <c r="F141" s="35"/>
      <c r="G141" s="35"/>
      <c r="H141" s="35"/>
      <c r="I141" s="131"/>
      <c r="J141" s="35"/>
      <c r="K141" s="35"/>
      <c r="L141" s="39"/>
    </row>
    <row r="142" spans="2:12" s="1" customFormat="1" ht="15.15" customHeight="1">
      <c r="B142" s="34"/>
      <c r="C142" s="28" t="s">
        <v>24</v>
      </c>
      <c r="D142" s="35"/>
      <c r="E142" s="35"/>
      <c r="F142" s="23" t="str">
        <f>E15</f>
        <v xml:space="preserve"> </v>
      </c>
      <c r="G142" s="35"/>
      <c r="H142" s="35"/>
      <c r="I142" s="134" t="s">
        <v>29</v>
      </c>
      <c r="J142" s="32" t="str">
        <f>E21</f>
        <v xml:space="preserve"> </v>
      </c>
      <c r="K142" s="35"/>
      <c r="L142" s="39"/>
    </row>
    <row r="143" spans="2:12" s="1" customFormat="1" ht="15.15" customHeight="1">
      <c r="B143" s="34"/>
      <c r="C143" s="28" t="s">
        <v>27</v>
      </c>
      <c r="D143" s="35"/>
      <c r="E143" s="35"/>
      <c r="F143" s="23" t="str">
        <f>IF(E18="","",E18)</f>
        <v>Vyplň údaj</v>
      </c>
      <c r="G143" s="35"/>
      <c r="H143" s="35"/>
      <c r="I143" s="134" t="s">
        <v>31</v>
      </c>
      <c r="J143" s="32" t="str">
        <f>E24</f>
        <v xml:space="preserve"> </v>
      </c>
      <c r="K143" s="35"/>
      <c r="L143" s="39"/>
    </row>
    <row r="144" spans="2:12" s="1" customFormat="1" ht="10.3" customHeight="1">
      <c r="B144" s="34"/>
      <c r="C144" s="35"/>
      <c r="D144" s="35"/>
      <c r="E144" s="35"/>
      <c r="F144" s="35"/>
      <c r="G144" s="35"/>
      <c r="H144" s="35"/>
      <c r="I144" s="131"/>
      <c r="J144" s="35"/>
      <c r="K144" s="35"/>
      <c r="L144" s="39"/>
    </row>
    <row r="145" spans="2:20" s="10" customFormat="1" ht="29.25" customHeight="1">
      <c r="B145" s="189"/>
      <c r="C145" s="190" t="s">
        <v>122</v>
      </c>
      <c r="D145" s="191" t="s">
        <v>58</v>
      </c>
      <c r="E145" s="191" t="s">
        <v>54</v>
      </c>
      <c r="F145" s="191" t="s">
        <v>55</v>
      </c>
      <c r="G145" s="191" t="s">
        <v>123</v>
      </c>
      <c r="H145" s="191" t="s">
        <v>124</v>
      </c>
      <c r="I145" s="192" t="s">
        <v>125</v>
      </c>
      <c r="J145" s="193" t="s">
        <v>88</v>
      </c>
      <c r="K145" s="194" t="s">
        <v>126</v>
      </c>
      <c r="L145" s="195"/>
      <c r="M145" s="91" t="s">
        <v>1</v>
      </c>
      <c r="N145" s="92" t="s">
        <v>37</v>
      </c>
      <c r="O145" s="92" t="s">
        <v>127</v>
      </c>
      <c r="P145" s="92" t="s">
        <v>128</v>
      </c>
      <c r="Q145" s="92" t="s">
        <v>129</v>
      </c>
      <c r="R145" s="92" t="s">
        <v>130</v>
      </c>
      <c r="S145" s="92" t="s">
        <v>131</v>
      </c>
      <c r="T145" s="93" t="s">
        <v>132</v>
      </c>
    </row>
    <row r="146" spans="2:63" s="1" customFormat="1" ht="22.8" customHeight="1">
      <c r="B146" s="34"/>
      <c r="C146" s="98" t="s">
        <v>133</v>
      </c>
      <c r="D146" s="35"/>
      <c r="E146" s="35"/>
      <c r="F146" s="35"/>
      <c r="G146" s="35"/>
      <c r="H146" s="35"/>
      <c r="I146" s="131"/>
      <c r="J146" s="196">
        <f>BK146</f>
        <v>0</v>
      </c>
      <c r="K146" s="35"/>
      <c r="L146" s="39"/>
      <c r="M146" s="94"/>
      <c r="N146" s="95"/>
      <c r="O146" s="95"/>
      <c r="P146" s="197">
        <f>P147+P349+P559</f>
        <v>0</v>
      </c>
      <c r="Q146" s="95"/>
      <c r="R146" s="197">
        <f>R147+R349+R559</f>
        <v>0</v>
      </c>
      <c r="S146" s="95"/>
      <c r="T146" s="198">
        <f>T147+T349+T559</f>
        <v>0</v>
      </c>
      <c r="AT146" s="13" t="s">
        <v>72</v>
      </c>
      <c r="AU146" s="13" t="s">
        <v>90</v>
      </c>
      <c r="BK146" s="199">
        <f>BK147+BK349+BK559</f>
        <v>0</v>
      </c>
    </row>
    <row r="147" spans="2:63" s="11" customFormat="1" ht="25.9" customHeight="1">
      <c r="B147" s="200"/>
      <c r="C147" s="201"/>
      <c r="D147" s="202" t="s">
        <v>72</v>
      </c>
      <c r="E147" s="203" t="s">
        <v>134</v>
      </c>
      <c r="F147" s="203" t="s">
        <v>135</v>
      </c>
      <c r="G147" s="201"/>
      <c r="H147" s="201"/>
      <c r="I147" s="204"/>
      <c r="J147" s="205">
        <f>BK147</f>
        <v>0</v>
      </c>
      <c r="K147" s="201"/>
      <c r="L147" s="206"/>
      <c r="M147" s="207"/>
      <c r="N147" s="208"/>
      <c r="O147" s="208"/>
      <c r="P147" s="209">
        <f>P148+P156+P183+P196+P201+P214+P258+P272+P277+P283+P291+P309+P336+P347</f>
        <v>0</v>
      </c>
      <c r="Q147" s="208"/>
      <c r="R147" s="209">
        <f>R148+R156+R183+R196+R201+R214+R258+R272+R277+R283+R291+R309+R336+R347</f>
        <v>0</v>
      </c>
      <c r="S147" s="208"/>
      <c r="T147" s="210">
        <f>T148+T156+T183+T196+T201+T214+T258+T272+T277+T283+T291+T309+T336+T347</f>
        <v>0</v>
      </c>
      <c r="AR147" s="211" t="s">
        <v>80</v>
      </c>
      <c r="AT147" s="212" t="s">
        <v>72</v>
      </c>
      <c r="AU147" s="212" t="s">
        <v>73</v>
      </c>
      <c r="AY147" s="211" t="s">
        <v>136</v>
      </c>
      <c r="BK147" s="213">
        <f>BK148+BK156+BK183+BK196+BK201+BK214+BK258+BK272+BK277+BK283+BK291+BK309+BK336+BK347</f>
        <v>0</v>
      </c>
    </row>
    <row r="148" spans="2:63" s="11" customFormat="1" ht="22.8" customHeight="1">
      <c r="B148" s="200"/>
      <c r="C148" s="201"/>
      <c r="D148" s="202" t="s">
        <v>72</v>
      </c>
      <c r="E148" s="214" t="s">
        <v>80</v>
      </c>
      <c r="F148" s="214" t="s">
        <v>137</v>
      </c>
      <c r="G148" s="201"/>
      <c r="H148" s="201"/>
      <c r="I148" s="204"/>
      <c r="J148" s="215">
        <f>BK148</f>
        <v>0</v>
      </c>
      <c r="K148" s="201"/>
      <c r="L148" s="206"/>
      <c r="M148" s="207"/>
      <c r="N148" s="208"/>
      <c r="O148" s="208"/>
      <c r="P148" s="209">
        <f>SUM(P149:P155)</f>
        <v>0</v>
      </c>
      <c r="Q148" s="208"/>
      <c r="R148" s="209">
        <f>SUM(R149:R155)</f>
        <v>0</v>
      </c>
      <c r="S148" s="208"/>
      <c r="T148" s="210">
        <f>SUM(T149:T155)</f>
        <v>0</v>
      </c>
      <c r="AR148" s="211" t="s">
        <v>80</v>
      </c>
      <c r="AT148" s="212" t="s">
        <v>72</v>
      </c>
      <c r="AU148" s="212" t="s">
        <v>80</v>
      </c>
      <c r="AY148" s="211" t="s">
        <v>136</v>
      </c>
      <c r="BK148" s="213">
        <f>SUM(BK149:BK155)</f>
        <v>0</v>
      </c>
    </row>
    <row r="149" spans="2:65" s="1" customFormat="1" ht="24" customHeight="1">
      <c r="B149" s="34"/>
      <c r="C149" s="216" t="s">
        <v>80</v>
      </c>
      <c r="D149" s="216" t="s">
        <v>138</v>
      </c>
      <c r="E149" s="217" t="s">
        <v>139</v>
      </c>
      <c r="F149" s="218" t="s">
        <v>140</v>
      </c>
      <c r="G149" s="219" t="s">
        <v>141</v>
      </c>
      <c r="H149" s="220">
        <v>4.879</v>
      </c>
      <c r="I149" s="221"/>
      <c r="J149" s="222">
        <f>ROUND(I149*H149,2)</f>
        <v>0</v>
      </c>
      <c r="K149" s="218" t="s">
        <v>1</v>
      </c>
      <c r="L149" s="39"/>
      <c r="M149" s="223" t="s">
        <v>1</v>
      </c>
      <c r="N149" s="224" t="s">
        <v>38</v>
      </c>
      <c r="O149" s="82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AR149" s="227" t="s">
        <v>142</v>
      </c>
      <c r="AT149" s="227" t="s">
        <v>138</v>
      </c>
      <c r="AU149" s="227" t="s">
        <v>82</v>
      </c>
      <c r="AY149" s="13" t="s">
        <v>136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3" t="s">
        <v>80</v>
      </c>
      <c r="BK149" s="228">
        <f>ROUND(I149*H149,2)</f>
        <v>0</v>
      </c>
      <c r="BL149" s="13" t="s">
        <v>142</v>
      </c>
      <c r="BM149" s="227" t="s">
        <v>82</v>
      </c>
    </row>
    <row r="150" spans="2:65" s="1" customFormat="1" ht="24" customHeight="1">
      <c r="B150" s="34"/>
      <c r="C150" s="216" t="s">
        <v>82</v>
      </c>
      <c r="D150" s="216" t="s">
        <v>138</v>
      </c>
      <c r="E150" s="217" t="s">
        <v>143</v>
      </c>
      <c r="F150" s="218" t="s">
        <v>144</v>
      </c>
      <c r="G150" s="219" t="s">
        <v>141</v>
      </c>
      <c r="H150" s="220">
        <v>4.879</v>
      </c>
      <c r="I150" s="221"/>
      <c r="J150" s="222">
        <f>ROUND(I150*H150,2)</f>
        <v>0</v>
      </c>
      <c r="K150" s="218" t="s">
        <v>1</v>
      </c>
      <c r="L150" s="39"/>
      <c r="M150" s="223" t="s">
        <v>1</v>
      </c>
      <c r="N150" s="224" t="s">
        <v>38</v>
      </c>
      <c r="O150" s="82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AR150" s="227" t="s">
        <v>142</v>
      </c>
      <c r="AT150" s="227" t="s">
        <v>138</v>
      </c>
      <c r="AU150" s="227" t="s">
        <v>82</v>
      </c>
      <c r="AY150" s="13" t="s">
        <v>136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3" t="s">
        <v>80</v>
      </c>
      <c r="BK150" s="228">
        <f>ROUND(I150*H150,2)</f>
        <v>0</v>
      </c>
      <c r="BL150" s="13" t="s">
        <v>142</v>
      </c>
      <c r="BM150" s="227" t="s">
        <v>142</v>
      </c>
    </row>
    <row r="151" spans="2:65" s="1" customFormat="1" ht="24" customHeight="1">
      <c r="B151" s="34"/>
      <c r="C151" s="216" t="s">
        <v>145</v>
      </c>
      <c r="D151" s="216" t="s">
        <v>138</v>
      </c>
      <c r="E151" s="217" t="s">
        <v>146</v>
      </c>
      <c r="F151" s="218" t="s">
        <v>147</v>
      </c>
      <c r="G151" s="219" t="s">
        <v>148</v>
      </c>
      <c r="H151" s="220">
        <v>0.829</v>
      </c>
      <c r="I151" s="221"/>
      <c r="J151" s="222">
        <f>ROUND(I151*H151,2)</f>
        <v>0</v>
      </c>
      <c r="K151" s="218" t="s">
        <v>1</v>
      </c>
      <c r="L151" s="39"/>
      <c r="M151" s="223" t="s">
        <v>1</v>
      </c>
      <c r="N151" s="224" t="s">
        <v>38</v>
      </c>
      <c r="O151" s="82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AR151" s="227" t="s">
        <v>142</v>
      </c>
      <c r="AT151" s="227" t="s">
        <v>138</v>
      </c>
      <c r="AU151" s="227" t="s">
        <v>82</v>
      </c>
      <c r="AY151" s="13" t="s">
        <v>136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3" t="s">
        <v>80</v>
      </c>
      <c r="BK151" s="228">
        <f>ROUND(I151*H151,2)</f>
        <v>0</v>
      </c>
      <c r="BL151" s="13" t="s">
        <v>142</v>
      </c>
      <c r="BM151" s="227" t="s">
        <v>149</v>
      </c>
    </row>
    <row r="152" spans="2:65" s="1" customFormat="1" ht="24" customHeight="1">
      <c r="B152" s="34"/>
      <c r="C152" s="216" t="s">
        <v>142</v>
      </c>
      <c r="D152" s="216" t="s">
        <v>138</v>
      </c>
      <c r="E152" s="217" t="s">
        <v>150</v>
      </c>
      <c r="F152" s="218" t="s">
        <v>151</v>
      </c>
      <c r="G152" s="219" t="s">
        <v>148</v>
      </c>
      <c r="H152" s="220">
        <v>0.829</v>
      </c>
      <c r="I152" s="221"/>
      <c r="J152" s="222">
        <f>ROUND(I152*H152,2)</f>
        <v>0</v>
      </c>
      <c r="K152" s="218" t="s">
        <v>1</v>
      </c>
      <c r="L152" s="39"/>
      <c r="M152" s="223" t="s">
        <v>1</v>
      </c>
      <c r="N152" s="224" t="s">
        <v>38</v>
      </c>
      <c r="O152" s="82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AR152" s="227" t="s">
        <v>142</v>
      </c>
      <c r="AT152" s="227" t="s">
        <v>138</v>
      </c>
      <c r="AU152" s="227" t="s">
        <v>82</v>
      </c>
      <c r="AY152" s="13" t="s">
        <v>136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3" t="s">
        <v>80</v>
      </c>
      <c r="BK152" s="228">
        <f>ROUND(I152*H152,2)</f>
        <v>0</v>
      </c>
      <c r="BL152" s="13" t="s">
        <v>142</v>
      </c>
      <c r="BM152" s="227" t="s">
        <v>152</v>
      </c>
    </row>
    <row r="153" spans="2:65" s="1" customFormat="1" ht="24" customHeight="1">
      <c r="B153" s="34"/>
      <c r="C153" s="216" t="s">
        <v>153</v>
      </c>
      <c r="D153" s="216" t="s">
        <v>138</v>
      </c>
      <c r="E153" s="217" t="s">
        <v>154</v>
      </c>
      <c r="F153" s="218" t="s">
        <v>155</v>
      </c>
      <c r="G153" s="219" t="s">
        <v>156</v>
      </c>
      <c r="H153" s="220">
        <v>1.451</v>
      </c>
      <c r="I153" s="221"/>
      <c r="J153" s="222">
        <f>ROUND(I153*H153,2)</f>
        <v>0</v>
      </c>
      <c r="K153" s="218" t="s">
        <v>1</v>
      </c>
      <c r="L153" s="39"/>
      <c r="M153" s="223" t="s">
        <v>1</v>
      </c>
      <c r="N153" s="224" t="s">
        <v>38</v>
      </c>
      <c r="O153" s="82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AR153" s="227" t="s">
        <v>142</v>
      </c>
      <c r="AT153" s="227" t="s">
        <v>138</v>
      </c>
      <c r="AU153" s="227" t="s">
        <v>82</v>
      </c>
      <c r="AY153" s="13" t="s">
        <v>136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3" t="s">
        <v>80</v>
      </c>
      <c r="BK153" s="228">
        <f>ROUND(I153*H153,2)</f>
        <v>0</v>
      </c>
      <c r="BL153" s="13" t="s">
        <v>142</v>
      </c>
      <c r="BM153" s="227" t="s">
        <v>157</v>
      </c>
    </row>
    <row r="154" spans="2:65" s="1" customFormat="1" ht="16.5" customHeight="1">
      <c r="B154" s="34"/>
      <c r="C154" s="216" t="s">
        <v>149</v>
      </c>
      <c r="D154" s="216" t="s">
        <v>138</v>
      </c>
      <c r="E154" s="217" t="s">
        <v>158</v>
      </c>
      <c r="F154" s="218" t="s">
        <v>159</v>
      </c>
      <c r="G154" s="219" t="s">
        <v>148</v>
      </c>
      <c r="H154" s="220">
        <v>0.829</v>
      </c>
      <c r="I154" s="221"/>
      <c r="J154" s="222">
        <f>ROUND(I154*H154,2)</f>
        <v>0</v>
      </c>
      <c r="K154" s="218" t="s">
        <v>1</v>
      </c>
      <c r="L154" s="39"/>
      <c r="M154" s="223" t="s">
        <v>1</v>
      </c>
      <c r="N154" s="224" t="s">
        <v>38</v>
      </c>
      <c r="O154" s="82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AR154" s="227" t="s">
        <v>142</v>
      </c>
      <c r="AT154" s="227" t="s">
        <v>138</v>
      </c>
      <c r="AU154" s="227" t="s">
        <v>82</v>
      </c>
      <c r="AY154" s="13" t="s">
        <v>136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3" t="s">
        <v>80</v>
      </c>
      <c r="BK154" s="228">
        <f>ROUND(I154*H154,2)</f>
        <v>0</v>
      </c>
      <c r="BL154" s="13" t="s">
        <v>142</v>
      </c>
      <c r="BM154" s="227" t="s">
        <v>160</v>
      </c>
    </row>
    <row r="155" spans="2:65" s="1" customFormat="1" ht="24" customHeight="1">
      <c r="B155" s="34"/>
      <c r="C155" s="216" t="s">
        <v>161</v>
      </c>
      <c r="D155" s="216" t="s">
        <v>138</v>
      </c>
      <c r="E155" s="217" t="s">
        <v>162</v>
      </c>
      <c r="F155" s="218" t="s">
        <v>163</v>
      </c>
      <c r="G155" s="219" t="s">
        <v>141</v>
      </c>
      <c r="H155" s="220">
        <v>4.879</v>
      </c>
      <c r="I155" s="221"/>
      <c r="J155" s="222">
        <f>ROUND(I155*H155,2)</f>
        <v>0</v>
      </c>
      <c r="K155" s="218" t="s">
        <v>1</v>
      </c>
      <c r="L155" s="39"/>
      <c r="M155" s="223" t="s">
        <v>1</v>
      </c>
      <c r="N155" s="224" t="s">
        <v>38</v>
      </c>
      <c r="O155" s="82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AR155" s="227" t="s">
        <v>142</v>
      </c>
      <c r="AT155" s="227" t="s">
        <v>138</v>
      </c>
      <c r="AU155" s="227" t="s">
        <v>82</v>
      </c>
      <c r="AY155" s="13" t="s">
        <v>136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3" t="s">
        <v>80</v>
      </c>
      <c r="BK155" s="228">
        <f>ROUND(I155*H155,2)</f>
        <v>0</v>
      </c>
      <c r="BL155" s="13" t="s">
        <v>142</v>
      </c>
      <c r="BM155" s="227" t="s">
        <v>164</v>
      </c>
    </row>
    <row r="156" spans="2:63" s="11" customFormat="1" ht="22.8" customHeight="1">
      <c r="B156" s="200"/>
      <c r="C156" s="201"/>
      <c r="D156" s="202" t="s">
        <v>72</v>
      </c>
      <c r="E156" s="214" t="s">
        <v>145</v>
      </c>
      <c r="F156" s="214" t="s">
        <v>165</v>
      </c>
      <c r="G156" s="201"/>
      <c r="H156" s="201"/>
      <c r="I156" s="204"/>
      <c r="J156" s="215">
        <f>BK156</f>
        <v>0</v>
      </c>
      <c r="K156" s="201"/>
      <c r="L156" s="206"/>
      <c r="M156" s="207"/>
      <c r="N156" s="208"/>
      <c r="O156" s="208"/>
      <c r="P156" s="209">
        <f>SUM(P157:P182)</f>
        <v>0</v>
      </c>
      <c r="Q156" s="208"/>
      <c r="R156" s="209">
        <f>SUM(R157:R182)</f>
        <v>0</v>
      </c>
      <c r="S156" s="208"/>
      <c r="T156" s="210">
        <f>SUM(T157:T182)</f>
        <v>0</v>
      </c>
      <c r="AR156" s="211" t="s">
        <v>80</v>
      </c>
      <c r="AT156" s="212" t="s">
        <v>72</v>
      </c>
      <c r="AU156" s="212" t="s">
        <v>80</v>
      </c>
      <c r="AY156" s="211" t="s">
        <v>136</v>
      </c>
      <c r="BK156" s="213">
        <f>SUM(BK157:BK182)</f>
        <v>0</v>
      </c>
    </row>
    <row r="157" spans="2:65" s="1" customFormat="1" ht="24" customHeight="1">
      <c r="B157" s="34"/>
      <c r="C157" s="216" t="s">
        <v>152</v>
      </c>
      <c r="D157" s="216" t="s">
        <v>138</v>
      </c>
      <c r="E157" s="217" t="s">
        <v>166</v>
      </c>
      <c r="F157" s="218" t="s">
        <v>167</v>
      </c>
      <c r="G157" s="219" t="s">
        <v>148</v>
      </c>
      <c r="H157" s="220">
        <v>2.804</v>
      </c>
      <c r="I157" s="221"/>
      <c r="J157" s="222">
        <f>ROUND(I157*H157,2)</f>
        <v>0</v>
      </c>
      <c r="K157" s="218" t="s">
        <v>1</v>
      </c>
      <c r="L157" s="39"/>
      <c r="M157" s="223" t="s">
        <v>1</v>
      </c>
      <c r="N157" s="224" t="s">
        <v>38</v>
      </c>
      <c r="O157" s="82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AR157" s="227" t="s">
        <v>142</v>
      </c>
      <c r="AT157" s="227" t="s">
        <v>138</v>
      </c>
      <c r="AU157" s="227" t="s">
        <v>82</v>
      </c>
      <c r="AY157" s="13" t="s">
        <v>136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3" t="s">
        <v>80</v>
      </c>
      <c r="BK157" s="228">
        <f>ROUND(I157*H157,2)</f>
        <v>0</v>
      </c>
      <c r="BL157" s="13" t="s">
        <v>142</v>
      </c>
      <c r="BM157" s="227" t="s">
        <v>168</v>
      </c>
    </row>
    <row r="158" spans="2:65" s="1" customFormat="1" ht="16.5" customHeight="1">
      <c r="B158" s="34"/>
      <c r="C158" s="216" t="s">
        <v>169</v>
      </c>
      <c r="D158" s="216" t="s">
        <v>138</v>
      </c>
      <c r="E158" s="217" t="s">
        <v>170</v>
      </c>
      <c r="F158" s="218" t="s">
        <v>171</v>
      </c>
      <c r="G158" s="219" t="s">
        <v>148</v>
      </c>
      <c r="H158" s="220">
        <v>5.029</v>
      </c>
      <c r="I158" s="221"/>
      <c r="J158" s="222">
        <f>ROUND(I158*H158,2)</f>
        <v>0</v>
      </c>
      <c r="K158" s="218" t="s">
        <v>1</v>
      </c>
      <c r="L158" s="39"/>
      <c r="M158" s="223" t="s">
        <v>1</v>
      </c>
      <c r="N158" s="224" t="s">
        <v>38</v>
      </c>
      <c r="O158" s="82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AR158" s="227" t="s">
        <v>142</v>
      </c>
      <c r="AT158" s="227" t="s">
        <v>138</v>
      </c>
      <c r="AU158" s="227" t="s">
        <v>82</v>
      </c>
      <c r="AY158" s="13" t="s">
        <v>136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3" t="s">
        <v>80</v>
      </c>
      <c r="BK158" s="228">
        <f>ROUND(I158*H158,2)</f>
        <v>0</v>
      </c>
      <c r="BL158" s="13" t="s">
        <v>142</v>
      </c>
      <c r="BM158" s="227" t="s">
        <v>172</v>
      </c>
    </row>
    <row r="159" spans="2:65" s="1" customFormat="1" ht="24" customHeight="1">
      <c r="B159" s="34"/>
      <c r="C159" s="216" t="s">
        <v>157</v>
      </c>
      <c r="D159" s="216" t="s">
        <v>138</v>
      </c>
      <c r="E159" s="217" t="s">
        <v>173</v>
      </c>
      <c r="F159" s="218" t="s">
        <v>174</v>
      </c>
      <c r="G159" s="219" t="s">
        <v>141</v>
      </c>
      <c r="H159" s="220">
        <v>2.9</v>
      </c>
      <c r="I159" s="221"/>
      <c r="J159" s="222">
        <f>ROUND(I159*H159,2)</f>
        <v>0</v>
      </c>
      <c r="K159" s="218" t="s">
        <v>1</v>
      </c>
      <c r="L159" s="39"/>
      <c r="M159" s="223" t="s">
        <v>1</v>
      </c>
      <c r="N159" s="224" t="s">
        <v>38</v>
      </c>
      <c r="O159" s="82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AR159" s="227" t="s">
        <v>142</v>
      </c>
      <c r="AT159" s="227" t="s">
        <v>138</v>
      </c>
      <c r="AU159" s="227" t="s">
        <v>82</v>
      </c>
      <c r="AY159" s="13" t="s">
        <v>136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3" t="s">
        <v>80</v>
      </c>
      <c r="BK159" s="228">
        <f>ROUND(I159*H159,2)</f>
        <v>0</v>
      </c>
      <c r="BL159" s="13" t="s">
        <v>142</v>
      </c>
      <c r="BM159" s="227" t="s">
        <v>175</v>
      </c>
    </row>
    <row r="160" spans="2:65" s="1" customFormat="1" ht="24" customHeight="1">
      <c r="B160" s="34"/>
      <c r="C160" s="216" t="s">
        <v>176</v>
      </c>
      <c r="D160" s="216" t="s">
        <v>138</v>
      </c>
      <c r="E160" s="217" t="s">
        <v>177</v>
      </c>
      <c r="F160" s="218" t="s">
        <v>178</v>
      </c>
      <c r="G160" s="219" t="s">
        <v>141</v>
      </c>
      <c r="H160" s="220">
        <v>15.122</v>
      </c>
      <c r="I160" s="221"/>
      <c r="J160" s="222">
        <f>ROUND(I160*H160,2)</f>
        <v>0</v>
      </c>
      <c r="K160" s="218" t="s">
        <v>1</v>
      </c>
      <c r="L160" s="39"/>
      <c r="M160" s="223" t="s">
        <v>1</v>
      </c>
      <c r="N160" s="224" t="s">
        <v>38</v>
      </c>
      <c r="O160" s="82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AR160" s="227" t="s">
        <v>142</v>
      </c>
      <c r="AT160" s="227" t="s">
        <v>138</v>
      </c>
      <c r="AU160" s="227" t="s">
        <v>82</v>
      </c>
      <c r="AY160" s="13" t="s">
        <v>136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3" t="s">
        <v>80</v>
      </c>
      <c r="BK160" s="228">
        <f>ROUND(I160*H160,2)</f>
        <v>0</v>
      </c>
      <c r="BL160" s="13" t="s">
        <v>142</v>
      </c>
      <c r="BM160" s="227" t="s">
        <v>179</v>
      </c>
    </row>
    <row r="161" spans="2:65" s="1" customFormat="1" ht="24" customHeight="1">
      <c r="B161" s="34"/>
      <c r="C161" s="216" t="s">
        <v>160</v>
      </c>
      <c r="D161" s="216" t="s">
        <v>138</v>
      </c>
      <c r="E161" s="217" t="s">
        <v>180</v>
      </c>
      <c r="F161" s="218" t="s">
        <v>181</v>
      </c>
      <c r="G161" s="219" t="s">
        <v>148</v>
      </c>
      <c r="H161" s="220">
        <v>0.494</v>
      </c>
      <c r="I161" s="221"/>
      <c r="J161" s="222">
        <f>ROUND(I161*H161,2)</f>
        <v>0</v>
      </c>
      <c r="K161" s="218" t="s">
        <v>1</v>
      </c>
      <c r="L161" s="39"/>
      <c r="M161" s="223" t="s">
        <v>1</v>
      </c>
      <c r="N161" s="224" t="s">
        <v>38</v>
      </c>
      <c r="O161" s="82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AR161" s="227" t="s">
        <v>142</v>
      </c>
      <c r="AT161" s="227" t="s">
        <v>138</v>
      </c>
      <c r="AU161" s="227" t="s">
        <v>82</v>
      </c>
      <c r="AY161" s="13" t="s">
        <v>136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3" t="s">
        <v>80</v>
      </c>
      <c r="BK161" s="228">
        <f>ROUND(I161*H161,2)</f>
        <v>0</v>
      </c>
      <c r="BL161" s="13" t="s">
        <v>142</v>
      </c>
      <c r="BM161" s="227" t="s">
        <v>182</v>
      </c>
    </row>
    <row r="162" spans="2:65" s="1" customFormat="1" ht="24" customHeight="1">
      <c r="B162" s="34"/>
      <c r="C162" s="216" t="s">
        <v>183</v>
      </c>
      <c r="D162" s="216" t="s">
        <v>138</v>
      </c>
      <c r="E162" s="217" t="s">
        <v>184</v>
      </c>
      <c r="F162" s="218" t="s">
        <v>185</v>
      </c>
      <c r="G162" s="219" t="s">
        <v>141</v>
      </c>
      <c r="H162" s="220">
        <v>1.669</v>
      </c>
      <c r="I162" s="221"/>
      <c r="J162" s="222">
        <f>ROUND(I162*H162,2)</f>
        <v>0</v>
      </c>
      <c r="K162" s="218" t="s">
        <v>1</v>
      </c>
      <c r="L162" s="39"/>
      <c r="M162" s="223" t="s">
        <v>1</v>
      </c>
      <c r="N162" s="224" t="s">
        <v>38</v>
      </c>
      <c r="O162" s="82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AR162" s="227" t="s">
        <v>142</v>
      </c>
      <c r="AT162" s="227" t="s">
        <v>138</v>
      </c>
      <c r="AU162" s="227" t="s">
        <v>82</v>
      </c>
      <c r="AY162" s="13" t="s">
        <v>136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3" t="s">
        <v>80</v>
      </c>
      <c r="BK162" s="228">
        <f>ROUND(I162*H162,2)</f>
        <v>0</v>
      </c>
      <c r="BL162" s="13" t="s">
        <v>142</v>
      </c>
      <c r="BM162" s="227" t="s">
        <v>186</v>
      </c>
    </row>
    <row r="163" spans="2:65" s="1" customFormat="1" ht="24" customHeight="1">
      <c r="B163" s="34"/>
      <c r="C163" s="216" t="s">
        <v>164</v>
      </c>
      <c r="D163" s="216" t="s">
        <v>138</v>
      </c>
      <c r="E163" s="217" t="s">
        <v>187</v>
      </c>
      <c r="F163" s="218" t="s">
        <v>188</v>
      </c>
      <c r="G163" s="219" t="s">
        <v>189</v>
      </c>
      <c r="H163" s="220">
        <v>4</v>
      </c>
      <c r="I163" s="221"/>
      <c r="J163" s="222">
        <f>ROUND(I163*H163,2)</f>
        <v>0</v>
      </c>
      <c r="K163" s="218" t="s">
        <v>1</v>
      </c>
      <c r="L163" s="39"/>
      <c r="M163" s="223" t="s">
        <v>1</v>
      </c>
      <c r="N163" s="224" t="s">
        <v>38</v>
      </c>
      <c r="O163" s="82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AR163" s="227" t="s">
        <v>142</v>
      </c>
      <c r="AT163" s="227" t="s">
        <v>138</v>
      </c>
      <c r="AU163" s="227" t="s">
        <v>82</v>
      </c>
      <c r="AY163" s="13" t="s">
        <v>136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3" t="s">
        <v>80</v>
      </c>
      <c r="BK163" s="228">
        <f>ROUND(I163*H163,2)</f>
        <v>0</v>
      </c>
      <c r="BL163" s="13" t="s">
        <v>142</v>
      </c>
      <c r="BM163" s="227" t="s">
        <v>190</v>
      </c>
    </row>
    <row r="164" spans="2:65" s="1" customFormat="1" ht="24" customHeight="1">
      <c r="B164" s="34"/>
      <c r="C164" s="216" t="s">
        <v>8</v>
      </c>
      <c r="D164" s="216" t="s">
        <v>138</v>
      </c>
      <c r="E164" s="217" t="s">
        <v>191</v>
      </c>
      <c r="F164" s="218" t="s">
        <v>192</v>
      </c>
      <c r="G164" s="219" t="s">
        <v>193</v>
      </c>
      <c r="H164" s="220">
        <v>4</v>
      </c>
      <c r="I164" s="221"/>
      <c r="J164" s="222">
        <f>ROUND(I164*H164,2)</f>
        <v>0</v>
      </c>
      <c r="K164" s="218" t="s">
        <v>1</v>
      </c>
      <c r="L164" s="39"/>
      <c r="M164" s="223" t="s">
        <v>1</v>
      </c>
      <c r="N164" s="224" t="s">
        <v>38</v>
      </c>
      <c r="O164" s="82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AR164" s="227" t="s">
        <v>142</v>
      </c>
      <c r="AT164" s="227" t="s">
        <v>138</v>
      </c>
      <c r="AU164" s="227" t="s">
        <v>82</v>
      </c>
      <c r="AY164" s="13" t="s">
        <v>136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3" t="s">
        <v>80</v>
      </c>
      <c r="BK164" s="228">
        <f>ROUND(I164*H164,2)</f>
        <v>0</v>
      </c>
      <c r="BL164" s="13" t="s">
        <v>142</v>
      </c>
      <c r="BM164" s="227" t="s">
        <v>194</v>
      </c>
    </row>
    <row r="165" spans="2:65" s="1" customFormat="1" ht="16.5" customHeight="1">
      <c r="B165" s="34"/>
      <c r="C165" s="216" t="s">
        <v>168</v>
      </c>
      <c r="D165" s="216" t="s">
        <v>138</v>
      </c>
      <c r="E165" s="217" t="s">
        <v>195</v>
      </c>
      <c r="F165" s="218" t="s">
        <v>196</v>
      </c>
      <c r="G165" s="219" t="s">
        <v>148</v>
      </c>
      <c r="H165" s="220">
        <v>3.999</v>
      </c>
      <c r="I165" s="221"/>
      <c r="J165" s="222">
        <f>ROUND(I165*H165,2)</f>
        <v>0</v>
      </c>
      <c r="K165" s="218" t="s">
        <v>1</v>
      </c>
      <c r="L165" s="39"/>
      <c r="M165" s="223" t="s">
        <v>1</v>
      </c>
      <c r="N165" s="224" t="s">
        <v>38</v>
      </c>
      <c r="O165" s="82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AR165" s="227" t="s">
        <v>142</v>
      </c>
      <c r="AT165" s="227" t="s">
        <v>138</v>
      </c>
      <c r="AU165" s="227" t="s">
        <v>82</v>
      </c>
      <c r="AY165" s="13" t="s">
        <v>136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3" t="s">
        <v>80</v>
      </c>
      <c r="BK165" s="228">
        <f>ROUND(I165*H165,2)</f>
        <v>0</v>
      </c>
      <c r="BL165" s="13" t="s">
        <v>142</v>
      </c>
      <c r="BM165" s="227" t="s">
        <v>197</v>
      </c>
    </row>
    <row r="166" spans="2:65" s="1" customFormat="1" ht="24" customHeight="1">
      <c r="B166" s="34"/>
      <c r="C166" s="216" t="s">
        <v>198</v>
      </c>
      <c r="D166" s="216" t="s">
        <v>138</v>
      </c>
      <c r="E166" s="217" t="s">
        <v>199</v>
      </c>
      <c r="F166" s="218" t="s">
        <v>200</v>
      </c>
      <c r="G166" s="219" t="s">
        <v>141</v>
      </c>
      <c r="H166" s="220">
        <v>1.217</v>
      </c>
      <c r="I166" s="221"/>
      <c r="J166" s="222">
        <f>ROUND(I166*H166,2)</f>
        <v>0</v>
      </c>
      <c r="K166" s="218" t="s">
        <v>1</v>
      </c>
      <c r="L166" s="39"/>
      <c r="M166" s="223" t="s">
        <v>1</v>
      </c>
      <c r="N166" s="224" t="s">
        <v>38</v>
      </c>
      <c r="O166" s="82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AR166" s="227" t="s">
        <v>142</v>
      </c>
      <c r="AT166" s="227" t="s">
        <v>138</v>
      </c>
      <c r="AU166" s="227" t="s">
        <v>82</v>
      </c>
      <c r="AY166" s="13" t="s">
        <v>136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3" t="s">
        <v>80</v>
      </c>
      <c r="BK166" s="228">
        <f>ROUND(I166*H166,2)</f>
        <v>0</v>
      </c>
      <c r="BL166" s="13" t="s">
        <v>142</v>
      </c>
      <c r="BM166" s="227" t="s">
        <v>201</v>
      </c>
    </row>
    <row r="167" spans="2:65" s="1" customFormat="1" ht="24" customHeight="1">
      <c r="B167" s="34"/>
      <c r="C167" s="216" t="s">
        <v>172</v>
      </c>
      <c r="D167" s="216" t="s">
        <v>138</v>
      </c>
      <c r="E167" s="217" t="s">
        <v>202</v>
      </c>
      <c r="F167" s="218" t="s">
        <v>203</v>
      </c>
      <c r="G167" s="219" t="s">
        <v>141</v>
      </c>
      <c r="H167" s="220">
        <v>1.19</v>
      </c>
      <c r="I167" s="221"/>
      <c r="J167" s="222">
        <f>ROUND(I167*H167,2)</f>
        <v>0</v>
      </c>
      <c r="K167" s="218" t="s">
        <v>1</v>
      </c>
      <c r="L167" s="39"/>
      <c r="M167" s="223" t="s">
        <v>1</v>
      </c>
      <c r="N167" s="224" t="s">
        <v>38</v>
      </c>
      <c r="O167" s="82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AR167" s="227" t="s">
        <v>142</v>
      </c>
      <c r="AT167" s="227" t="s">
        <v>138</v>
      </c>
      <c r="AU167" s="227" t="s">
        <v>82</v>
      </c>
      <c r="AY167" s="13" t="s">
        <v>136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3" t="s">
        <v>80</v>
      </c>
      <c r="BK167" s="228">
        <f>ROUND(I167*H167,2)</f>
        <v>0</v>
      </c>
      <c r="BL167" s="13" t="s">
        <v>142</v>
      </c>
      <c r="BM167" s="227" t="s">
        <v>204</v>
      </c>
    </row>
    <row r="168" spans="2:65" s="1" customFormat="1" ht="24" customHeight="1">
      <c r="B168" s="34"/>
      <c r="C168" s="216" t="s">
        <v>205</v>
      </c>
      <c r="D168" s="216" t="s">
        <v>138</v>
      </c>
      <c r="E168" s="217" t="s">
        <v>206</v>
      </c>
      <c r="F168" s="218" t="s">
        <v>207</v>
      </c>
      <c r="G168" s="219" t="s">
        <v>156</v>
      </c>
      <c r="H168" s="220">
        <v>0.375</v>
      </c>
      <c r="I168" s="221"/>
      <c r="J168" s="222">
        <f>ROUND(I168*H168,2)</f>
        <v>0</v>
      </c>
      <c r="K168" s="218" t="s">
        <v>1</v>
      </c>
      <c r="L168" s="39"/>
      <c r="M168" s="223" t="s">
        <v>1</v>
      </c>
      <c r="N168" s="224" t="s">
        <v>38</v>
      </c>
      <c r="O168" s="82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227" t="s">
        <v>142</v>
      </c>
      <c r="AT168" s="227" t="s">
        <v>138</v>
      </c>
      <c r="AU168" s="227" t="s">
        <v>82</v>
      </c>
      <c r="AY168" s="13" t="s">
        <v>136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3" t="s">
        <v>80</v>
      </c>
      <c r="BK168" s="228">
        <f>ROUND(I168*H168,2)</f>
        <v>0</v>
      </c>
      <c r="BL168" s="13" t="s">
        <v>142</v>
      </c>
      <c r="BM168" s="227" t="s">
        <v>208</v>
      </c>
    </row>
    <row r="169" spans="2:65" s="1" customFormat="1" ht="24" customHeight="1">
      <c r="B169" s="34"/>
      <c r="C169" s="229" t="s">
        <v>175</v>
      </c>
      <c r="D169" s="229" t="s">
        <v>209</v>
      </c>
      <c r="E169" s="230" t="s">
        <v>210</v>
      </c>
      <c r="F169" s="231" t="s">
        <v>211</v>
      </c>
      <c r="G169" s="232" t="s">
        <v>212</v>
      </c>
      <c r="H169" s="233">
        <v>374.869</v>
      </c>
      <c r="I169" s="234"/>
      <c r="J169" s="235">
        <f>ROUND(I169*H169,2)</f>
        <v>0</v>
      </c>
      <c r="K169" s="231" t="s">
        <v>1</v>
      </c>
      <c r="L169" s="236"/>
      <c r="M169" s="237" t="s">
        <v>1</v>
      </c>
      <c r="N169" s="238" t="s">
        <v>38</v>
      </c>
      <c r="O169" s="82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AR169" s="227" t="s">
        <v>152</v>
      </c>
      <c r="AT169" s="227" t="s">
        <v>209</v>
      </c>
      <c r="AU169" s="227" t="s">
        <v>82</v>
      </c>
      <c r="AY169" s="13" t="s">
        <v>136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3" t="s">
        <v>80</v>
      </c>
      <c r="BK169" s="228">
        <f>ROUND(I169*H169,2)</f>
        <v>0</v>
      </c>
      <c r="BL169" s="13" t="s">
        <v>142</v>
      </c>
      <c r="BM169" s="227" t="s">
        <v>213</v>
      </c>
    </row>
    <row r="170" spans="2:65" s="1" customFormat="1" ht="24" customHeight="1">
      <c r="B170" s="34"/>
      <c r="C170" s="216" t="s">
        <v>7</v>
      </c>
      <c r="D170" s="216" t="s">
        <v>138</v>
      </c>
      <c r="E170" s="217" t="s">
        <v>214</v>
      </c>
      <c r="F170" s="218" t="s">
        <v>215</v>
      </c>
      <c r="G170" s="219" t="s">
        <v>156</v>
      </c>
      <c r="H170" s="220">
        <v>1.043</v>
      </c>
      <c r="I170" s="221"/>
      <c r="J170" s="222">
        <f>ROUND(I170*H170,2)</f>
        <v>0</v>
      </c>
      <c r="K170" s="218" t="s">
        <v>1</v>
      </c>
      <c r="L170" s="39"/>
      <c r="M170" s="223" t="s">
        <v>1</v>
      </c>
      <c r="N170" s="224" t="s">
        <v>38</v>
      </c>
      <c r="O170" s="82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AR170" s="227" t="s">
        <v>142</v>
      </c>
      <c r="AT170" s="227" t="s">
        <v>138</v>
      </c>
      <c r="AU170" s="227" t="s">
        <v>82</v>
      </c>
      <c r="AY170" s="13" t="s">
        <v>136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3" t="s">
        <v>80</v>
      </c>
      <c r="BK170" s="228">
        <f>ROUND(I170*H170,2)</f>
        <v>0</v>
      </c>
      <c r="BL170" s="13" t="s">
        <v>142</v>
      </c>
      <c r="BM170" s="227" t="s">
        <v>216</v>
      </c>
    </row>
    <row r="171" spans="2:65" s="1" customFormat="1" ht="24" customHeight="1">
      <c r="B171" s="34"/>
      <c r="C171" s="229" t="s">
        <v>179</v>
      </c>
      <c r="D171" s="229" t="s">
        <v>209</v>
      </c>
      <c r="E171" s="230" t="s">
        <v>217</v>
      </c>
      <c r="F171" s="231" t="s">
        <v>218</v>
      </c>
      <c r="G171" s="232" t="s">
        <v>212</v>
      </c>
      <c r="H171" s="233">
        <v>239.133</v>
      </c>
      <c r="I171" s="234"/>
      <c r="J171" s="235">
        <f>ROUND(I171*H171,2)</f>
        <v>0</v>
      </c>
      <c r="K171" s="231" t="s">
        <v>1</v>
      </c>
      <c r="L171" s="236"/>
      <c r="M171" s="237" t="s">
        <v>1</v>
      </c>
      <c r="N171" s="238" t="s">
        <v>38</v>
      </c>
      <c r="O171" s="82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AR171" s="227" t="s">
        <v>152</v>
      </c>
      <c r="AT171" s="227" t="s">
        <v>209</v>
      </c>
      <c r="AU171" s="227" t="s">
        <v>82</v>
      </c>
      <c r="AY171" s="13" t="s">
        <v>136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3" t="s">
        <v>80</v>
      </c>
      <c r="BK171" s="228">
        <f>ROUND(I171*H171,2)</f>
        <v>0</v>
      </c>
      <c r="BL171" s="13" t="s">
        <v>142</v>
      </c>
      <c r="BM171" s="227" t="s">
        <v>219</v>
      </c>
    </row>
    <row r="172" spans="2:65" s="1" customFormat="1" ht="24" customHeight="1">
      <c r="B172" s="34"/>
      <c r="C172" s="229" t="s">
        <v>220</v>
      </c>
      <c r="D172" s="229" t="s">
        <v>209</v>
      </c>
      <c r="E172" s="230" t="s">
        <v>221</v>
      </c>
      <c r="F172" s="231" t="s">
        <v>222</v>
      </c>
      <c r="G172" s="232" t="s">
        <v>212</v>
      </c>
      <c r="H172" s="233">
        <v>392.276</v>
      </c>
      <c r="I172" s="234"/>
      <c r="J172" s="235">
        <f>ROUND(I172*H172,2)</f>
        <v>0</v>
      </c>
      <c r="K172" s="231" t="s">
        <v>1</v>
      </c>
      <c r="L172" s="236"/>
      <c r="M172" s="237" t="s">
        <v>1</v>
      </c>
      <c r="N172" s="238" t="s">
        <v>38</v>
      </c>
      <c r="O172" s="82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AR172" s="227" t="s">
        <v>152</v>
      </c>
      <c r="AT172" s="227" t="s">
        <v>209</v>
      </c>
      <c r="AU172" s="227" t="s">
        <v>82</v>
      </c>
      <c r="AY172" s="13" t="s">
        <v>136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3" t="s">
        <v>80</v>
      </c>
      <c r="BK172" s="228">
        <f>ROUND(I172*H172,2)</f>
        <v>0</v>
      </c>
      <c r="BL172" s="13" t="s">
        <v>142</v>
      </c>
      <c r="BM172" s="227" t="s">
        <v>223</v>
      </c>
    </row>
    <row r="173" spans="2:65" s="1" customFormat="1" ht="24" customHeight="1">
      <c r="B173" s="34"/>
      <c r="C173" s="229" t="s">
        <v>182</v>
      </c>
      <c r="D173" s="229" t="s">
        <v>209</v>
      </c>
      <c r="E173" s="230" t="s">
        <v>224</v>
      </c>
      <c r="F173" s="231" t="s">
        <v>225</v>
      </c>
      <c r="G173" s="232" t="s">
        <v>212</v>
      </c>
      <c r="H173" s="233">
        <v>400.141</v>
      </c>
      <c r="I173" s="234"/>
      <c r="J173" s="235">
        <f>ROUND(I173*H173,2)</f>
        <v>0</v>
      </c>
      <c r="K173" s="231" t="s">
        <v>1</v>
      </c>
      <c r="L173" s="236"/>
      <c r="M173" s="237" t="s">
        <v>1</v>
      </c>
      <c r="N173" s="238" t="s">
        <v>38</v>
      </c>
      <c r="O173" s="82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AR173" s="227" t="s">
        <v>152</v>
      </c>
      <c r="AT173" s="227" t="s">
        <v>209</v>
      </c>
      <c r="AU173" s="227" t="s">
        <v>82</v>
      </c>
      <c r="AY173" s="13" t="s">
        <v>136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3" t="s">
        <v>80</v>
      </c>
      <c r="BK173" s="228">
        <f>ROUND(I173*H173,2)</f>
        <v>0</v>
      </c>
      <c r="BL173" s="13" t="s">
        <v>142</v>
      </c>
      <c r="BM173" s="227" t="s">
        <v>226</v>
      </c>
    </row>
    <row r="174" spans="2:65" s="1" customFormat="1" ht="16.5" customHeight="1">
      <c r="B174" s="34"/>
      <c r="C174" s="229" t="s">
        <v>227</v>
      </c>
      <c r="D174" s="229" t="s">
        <v>209</v>
      </c>
      <c r="E174" s="230" t="s">
        <v>228</v>
      </c>
      <c r="F174" s="231" t="s">
        <v>229</v>
      </c>
      <c r="G174" s="232" t="s">
        <v>212</v>
      </c>
      <c r="H174" s="233">
        <v>13.046</v>
      </c>
      <c r="I174" s="234"/>
      <c r="J174" s="235">
        <f>ROUND(I174*H174,2)</f>
        <v>0</v>
      </c>
      <c r="K174" s="231" t="s">
        <v>1</v>
      </c>
      <c r="L174" s="236"/>
      <c r="M174" s="237" t="s">
        <v>1</v>
      </c>
      <c r="N174" s="238" t="s">
        <v>38</v>
      </c>
      <c r="O174" s="82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AR174" s="227" t="s">
        <v>152</v>
      </c>
      <c r="AT174" s="227" t="s">
        <v>209</v>
      </c>
      <c r="AU174" s="227" t="s">
        <v>82</v>
      </c>
      <c r="AY174" s="13" t="s">
        <v>136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3" t="s">
        <v>80</v>
      </c>
      <c r="BK174" s="228">
        <f>ROUND(I174*H174,2)</f>
        <v>0</v>
      </c>
      <c r="BL174" s="13" t="s">
        <v>142</v>
      </c>
      <c r="BM174" s="227" t="s">
        <v>230</v>
      </c>
    </row>
    <row r="175" spans="2:65" s="1" customFormat="1" ht="24" customHeight="1">
      <c r="B175" s="34"/>
      <c r="C175" s="216" t="s">
        <v>186</v>
      </c>
      <c r="D175" s="216" t="s">
        <v>138</v>
      </c>
      <c r="E175" s="217" t="s">
        <v>231</v>
      </c>
      <c r="F175" s="218" t="s">
        <v>232</v>
      </c>
      <c r="G175" s="219" t="s">
        <v>233</v>
      </c>
      <c r="H175" s="220">
        <v>2.5</v>
      </c>
      <c r="I175" s="221"/>
      <c r="J175" s="222">
        <f>ROUND(I175*H175,2)</f>
        <v>0</v>
      </c>
      <c r="K175" s="218" t="s">
        <v>1</v>
      </c>
      <c r="L175" s="39"/>
      <c r="M175" s="223" t="s">
        <v>1</v>
      </c>
      <c r="N175" s="224" t="s">
        <v>38</v>
      </c>
      <c r="O175" s="82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AR175" s="227" t="s">
        <v>142</v>
      </c>
      <c r="AT175" s="227" t="s">
        <v>138</v>
      </c>
      <c r="AU175" s="227" t="s">
        <v>82</v>
      </c>
      <c r="AY175" s="13" t="s">
        <v>136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3" t="s">
        <v>80</v>
      </c>
      <c r="BK175" s="228">
        <f>ROUND(I175*H175,2)</f>
        <v>0</v>
      </c>
      <c r="BL175" s="13" t="s">
        <v>142</v>
      </c>
      <c r="BM175" s="227" t="s">
        <v>234</v>
      </c>
    </row>
    <row r="176" spans="2:65" s="1" customFormat="1" ht="24" customHeight="1">
      <c r="B176" s="34"/>
      <c r="C176" s="216" t="s">
        <v>235</v>
      </c>
      <c r="D176" s="216" t="s">
        <v>138</v>
      </c>
      <c r="E176" s="217" t="s">
        <v>236</v>
      </c>
      <c r="F176" s="218" t="s">
        <v>237</v>
      </c>
      <c r="G176" s="219" t="s">
        <v>141</v>
      </c>
      <c r="H176" s="220">
        <v>0.384</v>
      </c>
      <c r="I176" s="221"/>
      <c r="J176" s="222">
        <f>ROUND(I176*H176,2)</f>
        <v>0</v>
      </c>
      <c r="K176" s="218" t="s">
        <v>1</v>
      </c>
      <c r="L176" s="39"/>
      <c r="M176" s="223" t="s">
        <v>1</v>
      </c>
      <c r="N176" s="224" t="s">
        <v>38</v>
      </c>
      <c r="O176" s="82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AR176" s="227" t="s">
        <v>142</v>
      </c>
      <c r="AT176" s="227" t="s">
        <v>138</v>
      </c>
      <c r="AU176" s="227" t="s">
        <v>82</v>
      </c>
      <c r="AY176" s="13" t="s">
        <v>136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3" t="s">
        <v>80</v>
      </c>
      <c r="BK176" s="228">
        <f>ROUND(I176*H176,2)</f>
        <v>0</v>
      </c>
      <c r="BL176" s="13" t="s">
        <v>142</v>
      </c>
      <c r="BM176" s="227" t="s">
        <v>238</v>
      </c>
    </row>
    <row r="177" spans="2:65" s="1" customFormat="1" ht="24" customHeight="1">
      <c r="B177" s="34"/>
      <c r="C177" s="216" t="s">
        <v>190</v>
      </c>
      <c r="D177" s="216" t="s">
        <v>138</v>
      </c>
      <c r="E177" s="217" t="s">
        <v>239</v>
      </c>
      <c r="F177" s="218" t="s">
        <v>240</v>
      </c>
      <c r="G177" s="219" t="s">
        <v>141</v>
      </c>
      <c r="H177" s="220">
        <v>4.099</v>
      </c>
      <c r="I177" s="221"/>
      <c r="J177" s="222">
        <f>ROUND(I177*H177,2)</f>
        <v>0</v>
      </c>
      <c r="K177" s="218" t="s">
        <v>1</v>
      </c>
      <c r="L177" s="39"/>
      <c r="M177" s="223" t="s">
        <v>1</v>
      </c>
      <c r="N177" s="224" t="s">
        <v>38</v>
      </c>
      <c r="O177" s="82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AR177" s="227" t="s">
        <v>142</v>
      </c>
      <c r="AT177" s="227" t="s">
        <v>138</v>
      </c>
      <c r="AU177" s="227" t="s">
        <v>82</v>
      </c>
      <c r="AY177" s="13" t="s">
        <v>136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3" t="s">
        <v>80</v>
      </c>
      <c r="BK177" s="228">
        <f>ROUND(I177*H177,2)</f>
        <v>0</v>
      </c>
      <c r="BL177" s="13" t="s">
        <v>142</v>
      </c>
      <c r="BM177" s="227" t="s">
        <v>241</v>
      </c>
    </row>
    <row r="178" spans="2:65" s="1" customFormat="1" ht="16.5" customHeight="1">
      <c r="B178" s="34"/>
      <c r="C178" s="216" t="s">
        <v>242</v>
      </c>
      <c r="D178" s="216" t="s">
        <v>138</v>
      </c>
      <c r="E178" s="217" t="s">
        <v>243</v>
      </c>
      <c r="F178" s="218" t="s">
        <v>244</v>
      </c>
      <c r="G178" s="219" t="s">
        <v>141</v>
      </c>
      <c r="H178" s="220">
        <v>10.185</v>
      </c>
      <c r="I178" s="221"/>
      <c r="J178" s="222">
        <f>ROUND(I178*H178,2)</f>
        <v>0</v>
      </c>
      <c r="K178" s="218" t="s">
        <v>1</v>
      </c>
      <c r="L178" s="39"/>
      <c r="M178" s="223" t="s">
        <v>1</v>
      </c>
      <c r="N178" s="224" t="s">
        <v>38</v>
      </c>
      <c r="O178" s="82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AR178" s="227" t="s">
        <v>142</v>
      </c>
      <c r="AT178" s="227" t="s">
        <v>138</v>
      </c>
      <c r="AU178" s="227" t="s">
        <v>82</v>
      </c>
      <c r="AY178" s="13" t="s">
        <v>136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3" t="s">
        <v>80</v>
      </c>
      <c r="BK178" s="228">
        <f>ROUND(I178*H178,2)</f>
        <v>0</v>
      </c>
      <c r="BL178" s="13" t="s">
        <v>142</v>
      </c>
      <c r="BM178" s="227" t="s">
        <v>245</v>
      </c>
    </row>
    <row r="179" spans="2:65" s="1" customFormat="1" ht="16.5" customHeight="1">
      <c r="B179" s="34"/>
      <c r="C179" s="216" t="s">
        <v>194</v>
      </c>
      <c r="D179" s="216" t="s">
        <v>138</v>
      </c>
      <c r="E179" s="217" t="s">
        <v>246</v>
      </c>
      <c r="F179" s="218" t="s">
        <v>247</v>
      </c>
      <c r="G179" s="219" t="s">
        <v>141</v>
      </c>
      <c r="H179" s="220">
        <v>2.04</v>
      </c>
      <c r="I179" s="221"/>
      <c r="J179" s="222">
        <f>ROUND(I179*H179,2)</f>
        <v>0</v>
      </c>
      <c r="K179" s="218" t="s">
        <v>1</v>
      </c>
      <c r="L179" s="39"/>
      <c r="M179" s="223" t="s">
        <v>1</v>
      </c>
      <c r="N179" s="224" t="s">
        <v>38</v>
      </c>
      <c r="O179" s="82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AR179" s="227" t="s">
        <v>142</v>
      </c>
      <c r="AT179" s="227" t="s">
        <v>138</v>
      </c>
      <c r="AU179" s="227" t="s">
        <v>82</v>
      </c>
      <c r="AY179" s="13" t="s">
        <v>136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3" t="s">
        <v>80</v>
      </c>
      <c r="BK179" s="228">
        <f>ROUND(I179*H179,2)</f>
        <v>0</v>
      </c>
      <c r="BL179" s="13" t="s">
        <v>142</v>
      </c>
      <c r="BM179" s="227" t="s">
        <v>248</v>
      </c>
    </row>
    <row r="180" spans="2:65" s="1" customFormat="1" ht="16.5" customHeight="1">
      <c r="B180" s="34"/>
      <c r="C180" s="216" t="s">
        <v>249</v>
      </c>
      <c r="D180" s="216" t="s">
        <v>138</v>
      </c>
      <c r="E180" s="217" t="s">
        <v>250</v>
      </c>
      <c r="F180" s="218" t="s">
        <v>251</v>
      </c>
      <c r="G180" s="219" t="s">
        <v>141</v>
      </c>
      <c r="H180" s="220">
        <v>3.562</v>
      </c>
      <c r="I180" s="221"/>
      <c r="J180" s="222">
        <f>ROUND(I180*H180,2)</f>
        <v>0</v>
      </c>
      <c r="K180" s="218" t="s">
        <v>1</v>
      </c>
      <c r="L180" s="39"/>
      <c r="M180" s="223" t="s">
        <v>1</v>
      </c>
      <c r="N180" s="224" t="s">
        <v>38</v>
      </c>
      <c r="O180" s="82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AR180" s="227" t="s">
        <v>142</v>
      </c>
      <c r="AT180" s="227" t="s">
        <v>138</v>
      </c>
      <c r="AU180" s="227" t="s">
        <v>82</v>
      </c>
      <c r="AY180" s="13" t="s">
        <v>136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3" t="s">
        <v>80</v>
      </c>
      <c r="BK180" s="228">
        <f>ROUND(I180*H180,2)</f>
        <v>0</v>
      </c>
      <c r="BL180" s="13" t="s">
        <v>142</v>
      </c>
      <c r="BM180" s="227" t="s">
        <v>252</v>
      </c>
    </row>
    <row r="181" spans="2:65" s="1" customFormat="1" ht="24" customHeight="1">
      <c r="B181" s="34"/>
      <c r="C181" s="216" t="s">
        <v>197</v>
      </c>
      <c r="D181" s="216" t="s">
        <v>138</v>
      </c>
      <c r="E181" s="217" t="s">
        <v>253</v>
      </c>
      <c r="F181" s="218" t="s">
        <v>254</v>
      </c>
      <c r="G181" s="219" t="s">
        <v>189</v>
      </c>
      <c r="H181" s="220">
        <v>1</v>
      </c>
      <c r="I181" s="221"/>
      <c r="J181" s="222">
        <f>ROUND(I181*H181,2)</f>
        <v>0</v>
      </c>
      <c r="K181" s="218" t="s">
        <v>1</v>
      </c>
      <c r="L181" s="39"/>
      <c r="M181" s="223" t="s">
        <v>1</v>
      </c>
      <c r="N181" s="224" t="s">
        <v>38</v>
      </c>
      <c r="O181" s="82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AR181" s="227" t="s">
        <v>142</v>
      </c>
      <c r="AT181" s="227" t="s">
        <v>138</v>
      </c>
      <c r="AU181" s="227" t="s">
        <v>82</v>
      </c>
      <c r="AY181" s="13" t="s">
        <v>136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3" t="s">
        <v>80</v>
      </c>
      <c r="BK181" s="228">
        <f>ROUND(I181*H181,2)</f>
        <v>0</v>
      </c>
      <c r="BL181" s="13" t="s">
        <v>142</v>
      </c>
      <c r="BM181" s="227" t="s">
        <v>255</v>
      </c>
    </row>
    <row r="182" spans="2:65" s="1" customFormat="1" ht="16.5" customHeight="1">
      <c r="B182" s="34"/>
      <c r="C182" s="216" t="s">
        <v>256</v>
      </c>
      <c r="D182" s="216" t="s">
        <v>138</v>
      </c>
      <c r="E182" s="217" t="s">
        <v>257</v>
      </c>
      <c r="F182" s="218" t="s">
        <v>258</v>
      </c>
      <c r="G182" s="219" t="s">
        <v>189</v>
      </c>
      <c r="H182" s="220">
        <v>1</v>
      </c>
      <c r="I182" s="221"/>
      <c r="J182" s="222">
        <f>ROUND(I182*H182,2)</f>
        <v>0</v>
      </c>
      <c r="K182" s="218" t="s">
        <v>1</v>
      </c>
      <c r="L182" s="39"/>
      <c r="M182" s="223" t="s">
        <v>1</v>
      </c>
      <c r="N182" s="224" t="s">
        <v>38</v>
      </c>
      <c r="O182" s="82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AR182" s="227" t="s">
        <v>142</v>
      </c>
      <c r="AT182" s="227" t="s">
        <v>138</v>
      </c>
      <c r="AU182" s="227" t="s">
        <v>82</v>
      </c>
      <c r="AY182" s="13" t="s">
        <v>136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3" t="s">
        <v>80</v>
      </c>
      <c r="BK182" s="228">
        <f>ROUND(I182*H182,2)</f>
        <v>0</v>
      </c>
      <c r="BL182" s="13" t="s">
        <v>142</v>
      </c>
      <c r="BM182" s="227" t="s">
        <v>259</v>
      </c>
    </row>
    <row r="183" spans="2:63" s="11" customFormat="1" ht="22.8" customHeight="1">
      <c r="B183" s="200"/>
      <c r="C183" s="201"/>
      <c r="D183" s="202" t="s">
        <v>72</v>
      </c>
      <c r="E183" s="214" t="s">
        <v>142</v>
      </c>
      <c r="F183" s="214" t="s">
        <v>260</v>
      </c>
      <c r="G183" s="201"/>
      <c r="H183" s="201"/>
      <c r="I183" s="204"/>
      <c r="J183" s="215">
        <f>BK183</f>
        <v>0</v>
      </c>
      <c r="K183" s="201"/>
      <c r="L183" s="206"/>
      <c r="M183" s="207"/>
      <c r="N183" s="208"/>
      <c r="O183" s="208"/>
      <c r="P183" s="209">
        <f>SUM(P184:P195)</f>
        <v>0</v>
      </c>
      <c r="Q183" s="208"/>
      <c r="R183" s="209">
        <f>SUM(R184:R195)</f>
        <v>0</v>
      </c>
      <c r="S183" s="208"/>
      <c r="T183" s="210">
        <f>SUM(T184:T195)</f>
        <v>0</v>
      </c>
      <c r="AR183" s="211" t="s">
        <v>80</v>
      </c>
      <c r="AT183" s="212" t="s">
        <v>72</v>
      </c>
      <c r="AU183" s="212" t="s">
        <v>80</v>
      </c>
      <c r="AY183" s="211" t="s">
        <v>136</v>
      </c>
      <c r="BK183" s="213">
        <f>SUM(BK184:BK195)</f>
        <v>0</v>
      </c>
    </row>
    <row r="184" spans="2:65" s="1" customFormat="1" ht="16.5" customHeight="1">
      <c r="B184" s="34"/>
      <c r="C184" s="216" t="s">
        <v>201</v>
      </c>
      <c r="D184" s="216" t="s">
        <v>138</v>
      </c>
      <c r="E184" s="217" t="s">
        <v>261</v>
      </c>
      <c r="F184" s="218" t="s">
        <v>262</v>
      </c>
      <c r="G184" s="219" t="s">
        <v>148</v>
      </c>
      <c r="H184" s="220">
        <v>1.066</v>
      </c>
      <c r="I184" s="221"/>
      <c r="J184" s="222">
        <f>ROUND(I184*H184,2)</f>
        <v>0</v>
      </c>
      <c r="K184" s="218" t="s">
        <v>1</v>
      </c>
      <c r="L184" s="39"/>
      <c r="M184" s="223" t="s">
        <v>1</v>
      </c>
      <c r="N184" s="224" t="s">
        <v>38</v>
      </c>
      <c r="O184" s="82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AR184" s="227" t="s">
        <v>142</v>
      </c>
      <c r="AT184" s="227" t="s">
        <v>138</v>
      </c>
      <c r="AU184" s="227" t="s">
        <v>82</v>
      </c>
      <c r="AY184" s="13" t="s">
        <v>136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3" t="s">
        <v>80</v>
      </c>
      <c r="BK184" s="228">
        <f>ROUND(I184*H184,2)</f>
        <v>0</v>
      </c>
      <c r="BL184" s="13" t="s">
        <v>142</v>
      </c>
      <c r="BM184" s="227" t="s">
        <v>263</v>
      </c>
    </row>
    <row r="185" spans="2:65" s="1" customFormat="1" ht="24" customHeight="1">
      <c r="B185" s="34"/>
      <c r="C185" s="216" t="s">
        <v>264</v>
      </c>
      <c r="D185" s="216" t="s">
        <v>138</v>
      </c>
      <c r="E185" s="217" t="s">
        <v>265</v>
      </c>
      <c r="F185" s="218" t="s">
        <v>266</v>
      </c>
      <c r="G185" s="219" t="s">
        <v>141</v>
      </c>
      <c r="H185" s="220">
        <v>14.218</v>
      </c>
      <c r="I185" s="221"/>
      <c r="J185" s="222">
        <f>ROUND(I185*H185,2)</f>
        <v>0</v>
      </c>
      <c r="K185" s="218" t="s">
        <v>1</v>
      </c>
      <c r="L185" s="39"/>
      <c r="M185" s="223" t="s">
        <v>1</v>
      </c>
      <c r="N185" s="224" t="s">
        <v>38</v>
      </c>
      <c r="O185" s="82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AR185" s="227" t="s">
        <v>142</v>
      </c>
      <c r="AT185" s="227" t="s">
        <v>138</v>
      </c>
      <c r="AU185" s="227" t="s">
        <v>82</v>
      </c>
      <c r="AY185" s="13" t="s">
        <v>136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3" t="s">
        <v>80</v>
      </c>
      <c r="BK185" s="228">
        <f>ROUND(I185*H185,2)</f>
        <v>0</v>
      </c>
      <c r="BL185" s="13" t="s">
        <v>142</v>
      </c>
      <c r="BM185" s="227" t="s">
        <v>267</v>
      </c>
    </row>
    <row r="186" spans="2:65" s="1" customFormat="1" ht="16.5" customHeight="1">
      <c r="B186" s="34"/>
      <c r="C186" s="216" t="s">
        <v>204</v>
      </c>
      <c r="D186" s="216" t="s">
        <v>138</v>
      </c>
      <c r="E186" s="217" t="s">
        <v>268</v>
      </c>
      <c r="F186" s="218" t="s">
        <v>269</v>
      </c>
      <c r="G186" s="219" t="s">
        <v>156</v>
      </c>
      <c r="H186" s="220">
        <v>0.047</v>
      </c>
      <c r="I186" s="221"/>
      <c r="J186" s="222">
        <f>ROUND(I186*H186,2)</f>
        <v>0</v>
      </c>
      <c r="K186" s="218" t="s">
        <v>1</v>
      </c>
      <c r="L186" s="39"/>
      <c r="M186" s="223" t="s">
        <v>1</v>
      </c>
      <c r="N186" s="224" t="s">
        <v>38</v>
      </c>
      <c r="O186" s="82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AR186" s="227" t="s">
        <v>142</v>
      </c>
      <c r="AT186" s="227" t="s">
        <v>138</v>
      </c>
      <c r="AU186" s="227" t="s">
        <v>82</v>
      </c>
      <c r="AY186" s="13" t="s">
        <v>136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3" t="s">
        <v>80</v>
      </c>
      <c r="BK186" s="228">
        <f>ROUND(I186*H186,2)</f>
        <v>0</v>
      </c>
      <c r="BL186" s="13" t="s">
        <v>142</v>
      </c>
      <c r="BM186" s="227" t="s">
        <v>270</v>
      </c>
    </row>
    <row r="187" spans="2:65" s="1" customFormat="1" ht="24" customHeight="1">
      <c r="B187" s="34"/>
      <c r="C187" s="216" t="s">
        <v>271</v>
      </c>
      <c r="D187" s="216" t="s">
        <v>138</v>
      </c>
      <c r="E187" s="217" t="s">
        <v>272</v>
      </c>
      <c r="F187" s="218" t="s">
        <v>273</v>
      </c>
      <c r="G187" s="219" t="s">
        <v>193</v>
      </c>
      <c r="H187" s="220">
        <v>1</v>
      </c>
      <c r="I187" s="221"/>
      <c r="J187" s="222">
        <f>ROUND(I187*H187,2)</f>
        <v>0</v>
      </c>
      <c r="K187" s="218" t="s">
        <v>1</v>
      </c>
      <c r="L187" s="39"/>
      <c r="M187" s="223" t="s">
        <v>1</v>
      </c>
      <c r="N187" s="224" t="s">
        <v>38</v>
      </c>
      <c r="O187" s="82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AR187" s="227" t="s">
        <v>142</v>
      </c>
      <c r="AT187" s="227" t="s">
        <v>138</v>
      </c>
      <c r="AU187" s="227" t="s">
        <v>82</v>
      </c>
      <c r="AY187" s="13" t="s">
        <v>136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3" t="s">
        <v>80</v>
      </c>
      <c r="BK187" s="228">
        <f>ROUND(I187*H187,2)</f>
        <v>0</v>
      </c>
      <c r="BL187" s="13" t="s">
        <v>142</v>
      </c>
      <c r="BM187" s="227" t="s">
        <v>274</v>
      </c>
    </row>
    <row r="188" spans="2:65" s="1" customFormat="1" ht="24" customHeight="1">
      <c r="B188" s="34"/>
      <c r="C188" s="216" t="s">
        <v>208</v>
      </c>
      <c r="D188" s="216" t="s">
        <v>138</v>
      </c>
      <c r="E188" s="217" t="s">
        <v>275</v>
      </c>
      <c r="F188" s="218" t="s">
        <v>276</v>
      </c>
      <c r="G188" s="219" t="s">
        <v>156</v>
      </c>
      <c r="H188" s="220">
        <v>0.604</v>
      </c>
      <c r="I188" s="221"/>
      <c r="J188" s="222">
        <f>ROUND(I188*H188,2)</f>
        <v>0</v>
      </c>
      <c r="K188" s="218" t="s">
        <v>1</v>
      </c>
      <c r="L188" s="39"/>
      <c r="M188" s="223" t="s">
        <v>1</v>
      </c>
      <c r="N188" s="224" t="s">
        <v>38</v>
      </c>
      <c r="O188" s="82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AR188" s="227" t="s">
        <v>142</v>
      </c>
      <c r="AT188" s="227" t="s">
        <v>138</v>
      </c>
      <c r="AU188" s="227" t="s">
        <v>82</v>
      </c>
      <c r="AY188" s="13" t="s">
        <v>136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3" t="s">
        <v>80</v>
      </c>
      <c r="BK188" s="228">
        <f>ROUND(I188*H188,2)</f>
        <v>0</v>
      </c>
      <c r="BL188" s="13" t="s">
        <v>142</v>
      </c>
      <c r="BM188" s="227" t="s">
        <v>277</v>
      </c>
    </row>
    <row r="189" spans="2:65" s="1" customFormat="1" ht="16.5" customHeight="1">
      <c r="B189" s="34"/>
      <c r="C189" s="229" t="s">
        <v>278</v>
      </c>
      <c r="D189" s="229" t="s">
        <v>209</v>
      </c>
      <c r="E189" s="230" t="s">
        <v>279</v>
      </c>
      <c r="F189" s="231" t="s">
        <v>280</v>
      </c>
      <c r="G189" s="232" t="s">
        <v>212</v>
      </c>
      <c r="H189" s="233">
        <v>603.458</v>
      </c>
      <c r="I189" s="234"/>
      <c r="J189" s="235">
        <f>ROUND(I189*H189,2)</f>
        <v>0</v>
      </c>
      <c r="K189" s="231" t="s">
        <v>1</v>
      </c>
      <c r="L189" s="236"/>
      <c r="M189" s="237" t="s">
        <v>1</v>
      </c>
      <c r="N189" s="238" t="s">
        <v>38</v>
      </c>
      <c r="O189" s="82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AR189" s="227" t="s">
        <v>152</v>
      </c>
      <c r="AT189" s="227" t="s">
        <v>209</v>
      </c>
      <c r="AU189" s="227" t="s">
        <v>82</v>
      </c>
      <c r="AY189" s="13" t="s">
        <v>136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3" t="s">
        <v>80</v>
      </c>
      <c r="BK189" s="228">
        <f>ROUND(I189*H189,2)</f>
        <v>0</v>
      </c>
      <c r="BL189" s="13" t="s">
        <v>142</v>
      </c>
      <c r="BM189" s="227" t="s">
        <v>281</v>
      </c>
    </row>
    <row r="190" spans="2:65" s="1" customFormat="1" ht="16.5" customHeight="1">
      <c r="B190" s="34"/>
      <c r="C190" s="216" t="s">
        <v>213</v>
      </c>
      <c r="D190" s="216" t="s">
        <v>138</v>
      </c>
      <c r="E190" s="217" t="s">
        <v>282</v>
      </c>
      <c r="F190" s="218" t="s">
        <v>283</v>
      </c>
      <c r="G190" s="219" t="s">
        <v>148</v>
      </c>
      <c r="H190" s="220">
        <v>1.002</v>
      </c>
      <c r="I190" s="221"/>
      <c r="J190" s="222">
        <f>ROUND(I190*H190,2)</f>
        <v>0</v>
      </c>
      <c r="K190" s="218" t="s">
        <v>1</v>
      </c>
      <c r="L190" s="39"/>
      <c r="M190" s="223" t="s">
        <v>1</v>
      </c>
      <c r="N190" s="224" t="s">
        <v>38</v>
      </c>
      <c r="O190" s="82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AR190" s="227" t="s">
        <v>142</v>
      </c>
      <c r="AT190" s="227" t="s">
        <v>138</v>
      </c>
      <c r="AU190" s="227" t="s">
        <v>82</v>
      </c>
      <c r="AY190" s="13" t="s">
        <v>136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3" t="s">
        <v>80</v>
      </c>
      <c r="BK190" s="228">
        <f>ROUND(I190*H190,2)</f>
        <v>0</v>
      </c>
      <c r="BL190" s="13" t="s">
        <v>142</v>
      </c>
      <c r="BM190" s="227" t="s">
        <v>284</v>
      </c>
    </row>
    <row r="191" spans="2:65" s="1" customFormat="1" ht="16.5" customHeight="1">
      <c r="B191" s="34"/>
      <c r="C191" s="216" t="s">
        <v>285</v>
      </c>
      <c r="D191" s="216" t="s">
        <v>138</v>
      </c>
      <c r="E191" s="217" t="s">
        <v>286</v>
      </c>
      <c r="F191" s="218" t="s">
        <v>287</v>
      </c>
      <c r="G191" s="219" t="s">
        <v>141</v>
      </c>
      <c r="H191" s="220">
        <v>6.355</v>
      </c>
      <c r="I191" s="221"/>
      <c r="J191" s="222">
        <f>ROUND(I191*H191,2)</f>
        <v>0</v>
      </c>
      <c r="K191" s="218" t="s">
        <v>1</v>
      </c>
      <c r="L191" s="39"/>
      <c r="M191" s="223" t="s">
        <v>1</v>
      </c>
      <c r="N191" s="224" t="s">
        <v>38</v>
      </c>
      <c r="O191" s="82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AR191" s="227" t="s">
        <v>142</v>
      </c>
      <c r="AT191" s="227" t="s">
        <v>138</v>
      </c>
      <c r="AU191" s="227" t="s">
        <v>82</v>
      </c>
      <c r="AY191" s="13" t="s">
        <v>136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3" t="s">
        <v>80</v>
      </c>
      <c r="BK191" s="228">
        <f>ROUND(I191*H191,2)</f>
        <v>0</v>
      </c>
      <c r="BL191" s="13" t="s">
        <v>142</v>
      </c>
      <c r="BM191" s="227" t="s">
        <v>288</v>
      </c>
    </row>
    <row r="192" spans="2:65" s="1" customFormat="1" ht="16.5" customHeight="1">
      <c r="B192" s="34"/>
      <c r="C192" s="216" t="s">
        <v>216</v>
      </c>
      <c r="D192" s="216" t="s">
        <v>138</v>
      </c>
      <c r="E192" s="217" t="s">
        <v>289</v>
      </c>
      <c r="F192" s="218" t="s">
        <v>290</v>
      </c>
      <c r="G192" s="219" t="s">
        <v>141</v>
      </c>
      <c r="H192" s="220">
        <v>6.355</v>
      </c>
      <c r="I192" s="221"/>
      <c r="J192" s="222">
        <f>ROUND(I192*H192,2)</f>
        <v>0</v>
      </c>
      <c r="K192" s="218" t="s">
        <v>1</v>
      </c>
      <c r="L192" s="39"/>
      <c r="M192" s="223" t="s">
        <v>1</v>
      </c>
      <c r="N192" s="224" t="s">
        <v>38</v>
      </c>
      <c r="O192" s="82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AR192" s="227" t="s">
        <v>142</v>
      </c>
      <c r="AT192" s="227" t="s">
        <v>138</v>
      </c>
      <c r="AU192" s="227" t="s">
        <v>82</v>
      </c>
      <c r="AY192" s="13" t="s">
        <v>136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3" t="s">
        <v>80</v>
      </c>
      <c r="BK192" s="228">
        <f>ROUND(I192*H192,2)</f>
        <v>0</v>
      </c>
      <c r="BL192" s="13" t="s">
        <v>142</v>
      </c>
      <c r="BM192" s="227" t="s">
        <v>291</v>
      </c>
    </row>
    <row r="193" spans="2:65" s="1" customFormat="1" ht="24" customHeight="1">
      <c r="B193" s="34"/>
      <c r="C193" s="216" t="s">
        <v>292</v>
      </c>
      <c r="D193" s="216" t="s">
        <v>138</v>
      </c>
      <c r="E193" s="217" t="s">
        <v>293</v>
      </c>
      <c r="F193" s="218" t="s">
        <v>294</v>
      </c>
      <c r="G193" s="219" t="s">
        <v>156</v>
      </c>
      <c r="H193" s="220">
        <v>0.048</v>
      </c>
      <c r="I193" s="221"/>
      <c r="J193" s="222">
        <f>ROUND(I193*H193,2)</f>
        <v>0</v>
      </c>
      <c r="K193" s="218" t="s">
        <v>1</v>
      </c>
      <c r="L193" s="39"/>
      <c r="M193" s="223" t="s">
        <v>1</v>
      </c>
      <c r="N193" s="224" t="s">
        <v>38</v>
      </c>
      <c r="O193" s="82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AR193" s="227" t="s">
        <v>142</v>
      </c>
      <c r="AT193" s="227" t="s">
        <v>138</v>
      </c>
      <c r="AU193" s="227" t="s">
        <v>82</v>
      </c>
      <c r="AY193" s="13" t="s">
        <v>136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3" t="s">
        <v>80</v>
      </c>
      <c r="BK193" s="228">
        <f>ROUND(I193*H193,2)</f>
        <v>0</v>
      </c>
      <c r="BL193" s="13" t="s">
        <v>142</v>
      </c>
      <c r="BM193" s="227" t="s">
        <v>295</v>
      </c>
    </row>
    <row r="194" spans="2:65" s="1" customFormat="1" ht="24" customHeight="1">
      <c r="B194" s="34"/>
      <c r="C194" s="216" t="s">
        <v>219</v>
      </c>
      <c r="D194" s="216" t="s">
        <v>138</v>
      </c>
      <c r="E194" s="217" t="s">
        <v>296</v>
      </c>
      <c r="F194" s="218" t="s">
        <v>297</v>
      </c>
      <c r="G194" s="219" t="s">
        <v>233</v>
      </c>
      <c r="H194" s="220">
        <v>3.75</v>
      </c>
      <c r="I194" s="221"/>
      <c r="J194" s="222">
        <f>ROUND(I194*H194,2)</f>
        <v>0</v>
      </c>
      <c r="K194" s="218" t="s">
        <v>1</v>
      </c>
      <c r="L194" s="39"/>
      <c r="M194" s="223" t="s">
        <v>1</v>
      </c>
      <c r="N194" s="224" t="s">
        <v>38</v>
      </c>
      <c r="O194" s="82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AR194" s="227" t="s">
        <v>142</v>
      </c>
      <c r="AT194" s="227" t="s">
        <v>138</v>
      </c>
      <c r="AU194" s="227" t="s">
        <v>82</v>
      </c>
      <c r="AY194" s="13" t="s">
        <v>136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3" t="s">
        <v>80</v>
      </c>
      <c r="BK194" s="228">
        <f>ROUND(I194*H194,2)</f>
        <v>0</v>
      </c>
      <c r="BL194" s="13" t="s">
        <v>142</v>
      </c>
      <c r="BM194" s="227" t="s">
        <v>298</v>
      </c>
    </row>
    <row r="195" spans="2:65" s="1" customFormat="1" ht="24" customHeight="1">
      <c r="B195" s="34"/>
      <c r="C195" s="216" t="s">
        <v>299</v>
      </c>
      <c r="D195" s="216" t="s">
        <v>138</v>
      </c>
      <c r="E195" s="217" t="s">
        <v>300</v>
      </c>
      <c r="F195" s="218" t="s">
        <v>301</v>
      </c>
      <c r="G195" s="219" t="s">
        <v>141</v>
      </c>
      <c r="H195" s="220">
        <v>1.65</v>
      </c>
      <c r="I195" s="221"/>
      <c r="J195" s="222">
        <f>ROUND(I195*H195,2)</f>
        <v>0</v>
      </c>
      <c r="K195" s="218" t="s">
        <v>1</v>
      </c>
      <c r="L195" s="39"/>
      <c r="M195" s="223" t="s">
        <v>1</v>
      </c>
      <c r="N195" s="224" t="s">
        <v>38</v>
      </c>
      <c r="O195" s="82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AR195" s="227" t="s">
        <v>142</v>
      </c>
      <c r="AT195" s="227" t="s">
        <v>138</v>
      </c>
      <c r="AU195" s="227" t="s">
        <v>82</v>
      </c>
      <c r="AY195" s="13" t="s">
        <v>136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3" t="s">
        <v>80</v>
      </c>
      <c r="BK195" s="228">
        <f>ROUND(I195*H195,2)</f>
        <v>0</v>
      </c>
      <c r="BL195" s="13" t="s">
        <v>142</v>
      </c>
      <c r="BM195" s="227" t="s">
        <v>302</v>
      </c>
    </row>
    <row r="196" spans="2:63" s="11" customFormat="1" ht="22.8" customHeight="1">
      <c r="B196" s="200"/>
      <c r="C196" s="201"/>
      <c r="D196" s="202" t="s">
        <v>72</v>
      </c>
      <c r="E196" s="214" t="s">
        <v>153</v>
      </c>
      <c r="F196" s="214" t="s">
        <v>303</v>
      </c>
      <c r="G196" s="201"/>
      <c r="H196" s="201"/>
      <c r="I196" s="204"/>
      <c r="J196" s="215">
        <f>BK196</f>
        <v>0</v>
      </c>
      <c r="K196" s="201"/>
      <c r="L196" s="206"/>
      <c r="M196" s="207"/>
      <c r="N196" s="208"/>
      <c r="O196" s="208"/>
      <c r="P196" s="209">
        <f>SUM(P197:P200)</f>
        <v>0</v>
      </c>
      <c r="Q196" s="208"/>
      <c r="R196" s="209">
        <f>SUM(R197:R200)</f>
        <v>0</v>
      </c>
      <c r="S196" s="208"/>
      <c r="T196" s="210">
        <f>SUM(T197:T200)</f>
        <v>0</v>
      </c>
      <c r="AR196" s="211" t="s">
        <v>80</v>
      </c>
      <c r="AT196" s="212" t="s">
        <v>72</v>
      </c>
      <c r="AU196" s="212" t="s">
        <v>80</v>
      </c>
      <c r="AY196" s="211" t="s">
        <v>136</v>
      </c>
      <c r="BK196" s="213">
        <f>SUM(BK197:BK200)</f>
        <v>0</v>
      </c>
    </row>
    <row r="197" spans="2:65" s="1" customFormat="1" ht="24" customHeight="1">
      <c r="B197" s="34"/>
      <c r="C197" s="216" t="s">
        <v>223</v>
      </c>
      <c r="D197" s="216" t="s">
        <v>138</v>
      </c>
      <c r="E197" s="217" t="s">
        <v>304</v>
      </c>
      <c r="F197" s="218" t="s">
        <v>305</v>
      </c>
      <c r="G197" s="219" t="s">
        <v>141</v>
      </c>
      <c r="H197" s="220">
        <v>4.879</v>
      </c>
      <c r="I197" s="221"/>
      <c r="J197" s="222">
        <f>ROUND(I197*H197,2)</f>
        <v>0</v>
      </c>
      <c r="K197" s="218" t="s">
        <v>1</v>
      </c>
      <c r="L197" s="39"/>
      <c r="M197" s="223" t="s">
        <v>1</v>
      </c>
      <c r="N197" s="224" t="s">
        <v>38</v>
      </c>
      <c r="O197" s="82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AR197" s="227" t="s">
        <v>142</v>
      </c>
      <c r="AT197" s="227" t="s">
        <v>138</v>
      </c>
      <c r="AU197" s="227" t="s">
        <v>82</v>
      </c>
      <c r="AY197" s="13" t="s">
        <v>136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3" t="s">
        <v>80</v>
      </c>
      <c r="BK197" s="228">
        <f>ROUND(I197*H197,2)</f>
        <v>0</v>
      </c>
      <c r="BL197" s="13" t="s">
        <v>142</v>
      </c>
      <c r="BM197" s="227" t="s">
        <v>306</v>
      </c>
    </row>
    <row r="198" spans="2:65" s="1" customFormat="1" ht="16.5" customHeight="1">
      <c r="B198" s="34"/>
      <c r="C198" s="216" t="s">
        <v>307</v>
      </c>
      <c r="D198" s="216" t="s">
        <v>138</v>
      </c>
      <c r="E198" s="217" t="s">
        <v>308</v>
      </c>
      <c r="F198" s="218" t="s">
        <v>309</v>
      </c>
      <c r="G198" s="219" t="s">
        <v>141</v>
      </c>
      <c r="H198" s="220">
        <v>4.879</v>
      </c>
      <c r="I198" s="221"/>
      <c r="J198" s="222">
        <f>ROUND(I198*H198,2)</f>
        <v>0</v>
      </c>
      <c r="K198" s="218" t="s">
        <v>1</v>
      </c>
      <c r="L198" s="39"/>
      <c r="M198" s="223" t="s">
        <v>1</v>
      </c>
      <c r="N198" s="224" t="s">
        <v>38</v>
      </c>
      <c r="O198" s="82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AR198" s="227" t="s">
        <v>142</v>
      </c>
      <c r="AT198" s="227" t="s">
        <v>138</v>
      </c>
      <c r="AU198" s="227" t="s">
        <v>82</v>
      </c>
      <c r="AY198" s="13" t="s">
        <v>136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3" t="s">
        <v>80</v>
      </c>
      <c r="BK198" s="228">
        <f>ROUND(I198*H198,2)</f>
        <v>0</v>
      </c>
      <c r="BL198" s="13" t="s">
        <v>142</v>
      </c>
      <c r="BM198" s="227" t="s">
        <v>310</v>
      </c>
    </row>
    <row r="199" spans="2:65" s="1" customFormat="1" ht="24" customHeight="1">
      <c r="B199" s="34"/>
      <c r="C199" s="216" t="s">
        <v>226</v>
      </c>
      <c r="D199" s="216" t="s">
        <v>138</v>
      </c>
      <c r="E199" s="217" t="s">
        <v>311</v>
      </c>
      <c r="F199" s="218" t="s">
        <v>312</v>
      </c>
      <c r="G199" s="219" t="s">
        <v>141</v>
      </c>
      <c r="H199" s="220">
        <v>4.879</v>
      </c>
      <c r="I199" s="221"/>
      <c r="J199" s="222">
        <f>ROUND(I199*H199,2)</f>
        <v>0</v>
      </c>
      <c r="K199" s="218" t="s">
        <v>1</v>
      </c>
      <c r="L199" s="39"/>
      <c r="M199" s="223" t="s">
        <v>1</v>
      </c>
      <c r="N199" s="224" t="s">
        <v>38</v>
      </c>
      <c r="O199" s="82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AR199" s="227" t="s">
        <v>142</v>
      </c>
      <c r="AT199" s="227" t="s">
        <v>138</v>
      </c>
      <c r="AU199" s="227" t="s">
        <v>82</v>
      </c>
      <c r="AY199" s="13" t="s">
        <v>136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3" t="s">
        <v>80</v>
      </c>
      <c r="BK199" s="228">
        <f>ROUND(I199*H199,2)</f>
        <v>0</v>
      </c>
      <c r="BL199" s="13" t="s">
        <v>142</v>
      </c>
      <c r="BM199" s="227" t="s">
        <v>313</v>
      </c>
    </row>
    <row r="200" spans="2:65" s="1" customFormat="1" ht="24" customHeight="1">
      <c r="B200" s="34"/>
      <c r="C200" s="229" t="s">
        <v>314</v>
      </c>
      <c r="D200" s="229" t="s">
        <v>209</v>
      </c>
      <c r="E200" s="230" t="s">
        <v>315</v>
      </c>
      <c r="F200" s="231" t="s">
        <v>316</v>
      </c>
      <c r="G200" s="232" t="s">
        <v>141</v>
      </c>
      <c r="H200" s="233">
        <v>5.367</v>
      </c>
      <c r="I200" s="234"/>
      <c r="J200" s="235">
        <f>ROUND(I200*H200,2)</f>
        <v>0</v>
      </c>
      <c r="K200" s="231" t="s">
        <v>1</v>
      </c>
      <c r="L200" s="236"/>
      <c r="M200" s="237" t="s">
        <v>1</v>
      </c>
      <c r="N200" s="238" t="s">
        <v>38</v>
      </c>
      <c r="O200" s="82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AR200" s="227" t="s">
        <v>152</v>
      </c>
      <c r="AT200" s="227" t="s">
        <v>209</v>
      </c>
      <c r="AU200" s="227" t="s">
        <v>82</v>
      </c>
      <c r="AY200" s="13" t="s">
        <v>136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3" t="s">
        <v>80</v>
      </c>
      <c r="BK200" s="228">
        <f>ROUND(I200*H200,2)</f>
        <v>0</v>
      </c>
      <c r="BL200" s="13" t="s">
        <v>142</v>
      </c>
      <c r="BM200" s="227" t="s">
        <v>317</v>
      </c>
    </row>
    <row r="201" spans="2:63" s="11" customFormat="1" ht="22.8" customHeight="1">
      <c r="B201" s="200"/>
      <c r="C201" s="201"/>
      <c r="D201" s="202" t="s">
        <v>72</v>
      </c>
      <c r="E201" s="214" t="s">
        <v>318</v>
      </c>
      <c r="F201" s="214" t="s">
        <v>319</v>
      </c>
      <c r="G201" s="201"/>
      <c r="H201" s="201"/>
      <c r="I201" s="204"/>
      <c r="J201" s="215">
        <f>BK201</f>
        <v>0</v>
      </c>
      <c r="K201" s="201"/>
      <c r="L201" s="206"/>
      <c r="M201" s="207"/>
      <c r="N201" s="208"/>
      <c r="O201" s="208"/>
      <c r="P201" s="209">
        <f>SUM(P202:P213)</f>
        <v>0</v>
      </c>
      <c r="Q201" s="208"/>
      <c r="R201" s="209">
        <f>SUM(R202:R213)</f>
        <v>0</v>
      </c>
      <c r="S201" s="208"/>
      <c r="T201" s="210">
        <f>SUM(T202:T213)</f>
        <v>0</v>
      </c>
      <c r="AR201" s="211" t="s">
        <v>80</v>
      </c>
      <c r="AT201" s="212" t="s">
        <v>72</v>
      </c>
      <c r="AU201" s="212" t="s">
        <v>80</v>
      </c>
      <c r="AY201" s="211" t="s">
        <v>136</v>
      </c>
      <c r="BK201" s="213">
        <f>SUM(BK202:BK213)</f>
        <v>0</v>
      </c>
    </row>
    <row r="202" spans="2:65" s="1" customFormat="1" ht="24" customHeight="1">
      <c r="B202" s="34"/>
      <c r="C202" s="216" t="s">
        <v>230</v>
      </c>
      <c r="D202" s="216" t="s">
        <v>138</v>
      </c>
      <c r="E202" s="217" t="s">
        <v>320</v>
      </c>
      <c r="F202" s="218" t="s">
        <v>321</v>
      </c>
      <c r="G202" s="219" t="s">
        <v>141</v>
      </c>
      <c r="H202" s="220">
        <v>17.859</v>
      </c>
      <c r="I202" s="221"/>
      <c r="J202" s="222">
        <f>ROUND(I202*H202,2)</f>
        <v>0</v>
      </c>
      <c r="K202" s="218" t="s">
        <v>1</v>
      </c>
      <c r="L202" s="39"/>
      <c r="M202" s="223" t="s">
        <v>1</v>
      </c>
      <c r="N202" s="224" t="s">
        <v>38</v>
      </c>
      <c r="O202" s="82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AR202" s="227" t="s">
        <v>142</v>
      </c>
      <c r="AT202" s="227" t="s">
        <v>138</v>
      </c>
      <c r="AU202" s="227" t="s">
        <v>82</v>
      </c>
      <c r="AY202" s="13" t="s">
        <v>136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3" t="s">
        <v>80</v>
      </c>
      <c r="BK202" s="228">
        <f>ROUND(I202*H202,2)</f>
        <v>0</v>
      </c>
      <c r="BL202" s="13" t="s">
        <v>142</v>
      </c>
      <c r="BM202" s="227" t="s">
        <v>322</v>
      </c>
    </row>
    <row r="203" spans="2:65" s="1" customFormat="1" ht="24" customHeight="1">
      <c r="B203" s="34"/>
      <c r="C203" s="216" t="s">
        <v>323</v>
      </c>
      <c r="D203" s="216" t="s">
        <v>138</v>
      </c>
      <c r="E203" s="217" t="s">
        <v>324</v>
      </c>
      <c r="F203" s="218" t="s">
        <v>325</v>
      </c>
      <c r="G203" s="219" t="s">
        <v>141</v>
      </c>
      <c r="H203" s="220">
        <v>16.71</v>
      </c>
      <c r="I203" s="221"/>
      <c r="J203" s="222">
        <f>ROUND(I203*H203,2)</f>
        <v>0</v>
      </c>
      <c r="K203" s="218" t="s">
        <v>1</v>
      </c>
      <c r="L203" s="39"/>
      <c r="M203" s="223" t="s">
        <v>1</v>
      </c>
      <c r="N203" s="224" t="s">
        <v>38</v>
      </c>
      <c r="O203" s="82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AR203" s="227" t="s">
        <v>142</v>
      </c>
      <c r="AT203" s="227" t="s">
        <v>138</v>
      </c>
      <c r="AU203" s="227" t="s">
        <v>82</v>
      </c>
      <c r="AY203" s="13" t="s">
        <v>136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3" t="s">
        <v>80</v>
      </c>
      <c r="BK203" s="228">
        <f>ROUND(I203*H203,2)</f>
        <v>0</v>
      </c>
      <c r="BL203" s="13" t="s">
        <v>142</v>
      </c>
      <c r="BM203" s="227" t="s">
        <v>326</v>
      </c>
    </row>
    <row r="204" spans="2:65" s="1" customFormat="1" ht="24" customHeight="1">
      <c r="B204" s="34"/>
      <c r="C204" s="216" t="s">
        <v>234</v>
      </c>
      <c r="D204" s="216" t="s">
        <v>138</v>
      </c>
      <c r="E204" s="217" t="s">
        <v>327</v>
      </c>
      <c r="F204" s="218" t="s">
        <v>328</v>
      </c>
      <c r="G204" s="219" t="s">
        <v>141</v>
      </c>
      <c r="H204" s="220">
        <v>33.42</v>
      </c>
      <c r="I204" s="221"/>
      <c r="J204" s="222">
        <f>ROUND(I204*H204,2)</f>
        <v>0</v>
      </c>
      <c r="K204" s="218" t="s">
        <v>1</v>
      </c>
      <c r="L204" s="39"/>
      <c r="M204" s="223" t="s">
        <v>1</v>
      </c>
      <c r="N204" s="224" t="s">
        <v>38</v>
      </c>
      <c r="O204" s="82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AR204" s="227" t="s">
        <v>142</v>
      </c>
      <c r="AT204" s="227" t="s">
        <v>138</v>
      </c>
      <c r="AU204" s="227" t="s">
        <v>82</v>
      </c>
      <c r="AY204" s="13" t="s">
        <v>136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3" t="s">
        <v>80</v>
      </c>
      <c r="BK204" s="228">
        <f>ROUND(I204*H204,2)</f>
        <v>0</v>
      </c>
      <c r="BL204" s="13" t="s">
        <v>142</v>
      </c>
      <c r="BM204" s="227" t="s">
        <v>329</v>
      </c>
    </row>
    <row r="205" spans="2:65" s="1" customFormat="1" ht="24" customHeight="1">
      <c r="B205" s="34"/>
      <c r="C205" s="216" t="s">
        <v>330</v>
      </c>
      <c r="D205" s="216" t="s">
        <v>138</v>
      </c>
      <c r="E205" s="217" t="s">
        <v>331</v>
      </c>
      <c r="F205" s="218" t="s">
        <v>332</v>
      </c>
      <c r="G205" s="219" t="s">
        <v>141</v>
      </c>
      <c r="H205" s="220">
        <v>17.859</v>
      </c>
      <c r="I205" s="221"/>
      <c r="J205" s="222">
        <f>ROUND(I205*H205,2)</f>
        <v>0</v>
      </c>
      <c r="K205" s="218" t="s">
        <v>1</v>
      </c>
      <c r="L205" s="39"/>
      <c r="M205" s="223" t="s">
        <v>1</v>
      </c>
      <c r="N205" s="224" t="s">
        <v>38</v>
      </c>
      <c r="O205" s="82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AR205" s="227" t="s">
        <v>142</v>
      </c>
      <c r="AT205" s="227" t="s">
        <v>138</v>
      </c>
      <c r="AU205" s="227" t="s">
        <v>82</v>
      </c>
      <c r="AY205" s="13" t="s">
        <v>136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3" t="s">
        <v>80</v>
      </c>
      <c r="BK205" s="228">
        <f>ROUND(I205*H205,2)</f>
        <v>0</v>
      </c>
      <c r="BL205" s="13" t="s">
        <v>142</v>
      </c>
      <c r="BM205" s="227" t="s">
        <v>333</v>
      </c>
    </row>
    <row r="206" spans="2:65" s="1" customFormat="1" ht="24" customHeight="1">
      <c r="B206" s="34"/>
      <c r="C206" s="216" t="s">
        <v>238</v>
      </c>
      <c r="D206" s="216" t="s">
        <v>138</v>
      </c>
      <c r="E206" s="217" t="s">
        <v>334</v>
      </c>
      <c r="F206" s="218" t="s">
        <v>335</v>
      </c>
      <c r="G206" s="219" t="s">
        <v>193</v>
      </c>
      <c r="H206" s="220">
        <v>4</v>
      </c>
      <c r="I206" s="221"/>
      <c r="J206" s="222">
        <f>ROUND(I206*H206,2)</f>
        <v>0</v>
      </c>
      <c r="K206" s="218" t="s">
        <v>1</v>
      </c>
      <c r="L206" s="39"/>
      <c r="M206" s="223" t="s">
        <v>1</v>
      </c>
      <c r="N206" s="224" t="s">
        <v>38</v>
      </c>
      <c r="O206" s="82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AR206" s="227" t="s">
        <v>142</v>
      </c>
      <c r="AT206" s="227" t="s">
        <v>138</v>
      </c>
      <c r="AU206" s="227" t="s">
        <v>82</v>
      </c>
      <c r="AY206" s="13" t="s">
        <v>136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3" t="s">
        <v>80</v>
      </c>
      <c r="BK206" s="228">
        <f>ROUND(I206*H206,2)</f>
        <v>0</v>
      </c>
      <c r="BL206" s="13" t="s">
        <v>142</v>
      </c>
      <c r="BM206" s="227" t="s">
        <v>336</v>
      </c>
    </row>
    <row r="207" spans="2:65" s="1" customFormat="1" ht="24" customHeight="1">
      <c r="B207" s="34"/>
      <c r="C207" s="216" t="s">
        <v>337</v>
      </c>
      <c r="D207" s="216" t="s">
        <v>138</v>
      </c>
      <c r="E207" s="217" t="s">
        <v>338</v>
      </c>
      <c r="F207" s="218" t="s">
        <v>339</v>
      </c>
      <c r="G207" s="219" t="s">
        <v>141</v>
      </c>
      <c r="H207" s="220">
        <v>26.722</v>
      </c>
      <c r="I207" s="221"/>
      <c r="J207" s="222">
        <f>ROUND(I207*H207,2)</f>
        <v>0</v>
      </c>
      <c r="K207" s="218" t="s">
        <v>1</v>
      </c>
      <c r="L207" s="39"/>
      <c r="M207" s="223" t="s">
        <v>1</v>
      </c>
      <c r="N207" s="224" t="s">
        <v>38</v>
      </c>
      <c r="O207" s="82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AR207" s="227" t="s">
        <v>142</v>
      </c>
      <c r="AT207" s="227" t="s">
        <v>138</v>
      </c>
      <c r="AU207" s="227" t="s">
        <v>82</v>
      </c>
      <c r="AY207" s="13" t="s">
        <v>136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3" t="s">
        <v>80</v>
      </c>
      <c r="BK207" s="228">
        <f>ROUND(I207*H207,2)</f>
        <v>0</v>
      </c>
      <c r="BL207" s="13" t="s">
        <v>142</v>
      </c>
      <c r="BM207" s="227" t="s">
        <v>340</v>
      </c>
    </row>
    <row r="208" spans="2:65" s="1" customFormat="1" ht="24" customHeight="1">
      <c r="B208" s="34"/>
      <c r="C208" s="216" t="s">
        <v>241</v>
      </c>
      <c r="D208" s="216" t="s">
        <v>138</v>
      </c>
      <c r="E208" s="217" t="s">
        <v>341</v>
      </c>
      <c r="F208" s="218" t="s">
        <v>342</v>
      </c>
      <c r="G208" s="219" t="s">
        <v>141</v>
      </c>
      <c r="H208" s="220">
        <v>31.778</v>
      </c>
      <c r="I208" s="221"/>
      <c r="J208" s="222">
        <f>ROUND(I208*H208,2)</f>
        <v>0</v>
      </c>
      <c r="K208" s="218" t="s">
        <v>1</v>
      </c>
      <c r="L208" s="39"/>
      <c r="M208" s="223" t="s">
        <v>1</v>
      </c>
      <c r="N208" s="224" t="s">
        <v>38</v>
      </c>
      <c r="O208" s="82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AR208" s="227" t="s">
        <v>142</v>
      </c>
      <c r="AT208" s="227" t="s">
        <v>138</v>
      </c>
      <c r="AU208" s="227" t="s">
        <v>82</v>
      </c>
      <c r="AY208" s="13" t="s">
        <v>136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3" t="s">
        <v>80</v>
      </c>
      <c r="BK208" s="228">
        <f>ROUND(I208*H208,2)</f>
        <v>0</v>
      </c>
      <c r="BL208" s="13" t="s">
        <v>142</v>
      </c>
      <c r="BM208" s="227" t="s">
        <v>343</v>
      </c>
    </row>
    <row r="209" spans="2:65" s="1" customFormat="1" ht="16.5" customHeight="1">
      <c r="B209" s="34"/>
      <c r="C209" s="216" t="s">
        <v>344</v>
      </c>
      <c r="D209" s="216" t="s">
        <v>138</v>
      </c>
      <c r="E209" s="217" t="s">
        <v>345</v>
      </c>
      <c r="F209" s="218" t="s">
        <v>346</v>
      </c>
      <c r="G209" s="219" t="s">
        <v>141</v>
      </c>
      <c r="H209" s="220">
        <v>324.504</v>
      </c>
      <c r="I209" s="221"/>
      <c r="J209" s="222">
        <f>ROUND(I209*H209,2)</f>
        <v>0</v>
      </c>
      <c r="K209" s="218" t="s">
        <v>1</v>
      </c>
      <c r="L209" s="39"/>
      <c r="M209" s="223" t="s">
        <v>1</v>
      </c>
      <c r="N209" s="224" t="s">
        <v>38</v>
      </c>
      <c r="O209" s="82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AR209" s="227" t="s">
        <v>142</v>
      </c>
      <c r="AT209" s="227" t="s">
        <v>138</v>
      </c>
      <c r="AU209" s="227" t="s">
        <v>82</v>
      </c>
      <c r="AY209" s="13" t="s">
        <v>136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3" t="s">
        <v>80</v>
      </c>
      <c r="BK209" s="228">
        <f>ROUND(I209*H209,2)</f>
        <v>0</v>
      </c>
      <c r="BL209" s="13" t="s">
        <v>142</v>
      </c>
      <c r="BM209" s="227" t="s">
        <v>347</v>
      </c>
    </row>
    <row r="210" spans="2:65" s="1" customFormat="1" ht="24" customHeight="1">
      <c r="B210" s="34"/>
      <c r="C210" s="216" t="s">
        <v>245</v>
      </c>
      <c r="D210" s="216" t="s">
        <v>138</v>
      </c>
      <c r="E210" s="217" t="s">
        <v>348</v>
      </c>
      <c r="F210" s="218" t="s">
        <v>349</v>
      </c>
      <c r="G210" s="219" t="s">
        <v>141</v>
      </c>
      <c r="H210" s="220">
        <v>78.72</v>
      </c>
      <c r="I210" s="221"/>
      <c r="J210" s="222">
        <f>ROUND(I210*H210,2)</f>
        <v>0</v>
      </c>
      <c r="K210" s="218" t="s">
        <v>1</v>
      </c>
      <c r="L210" s="39"/>
      <c r="M210" s="223" t="s">
        <v>1</v>
      </c>
      <c r="N210" s="224" t="s">
        <v>38</v>
      </c>
      <c r="O210" s="82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AR210" s="227" t="s">
        <v>142</v>
      </c>
      <c r="AT210" s="227" t="s">
        <v>138</v>
      </c>
      <c r="AU210" s="227" t="s">
        <v>82</v>
      </c>
      <c r="AY210" s="13" t="s">
        <v>136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3" t="s">
        <v>80</v>
      </c>
      <c r="BK210" s="228">
        <f>ROUND(I210*H210,2)</f>
        <v>0</v>
      </c>
      <c r="BL210" s="13" t="s">
        <v>142</v>
      </c>
      <c r="BM210" s="227" t="s">
        <v>350</v>
      </c>
    </row>
    <row r="211" spans="2:65" s="1" customFormat="1" ht="24" customHeight="1">
      <c r="B211" s="34"/>
      <c r="C211" s="216" t="s">
        <v>351</v>
      </c>
      <c r="D211" s="216" t="s">
        <v>138</v>
      </c>
      <c r="E211" s="217" t="s">
        <v>352</v>
      </c>
      <c r="F211" s="218" t="s">
        <v>353</v>
      </c>
      <c r="G211" s="219" t="s">
        <v>233</v>
      </c>
      <c r="H211" s="220">
        <v>128.72</v>
      </c>
      <c r="I211" s="221"/>
      <c r="J211" s="222">
        <f>ROUND(I211*H211,2)</f>
        <v>0</v>
      </c>
      <c r="K211" s="218" t="s">
        <v>1</v>
      </c>
      <c r="L211" s="39"/>
      <c r="M211" s="223" t="s">
        <v>1</v>
      </c>
      <c r="N211" s="224" t="s">
        <v>38</v>
      </c>
      <c r="O211" s="82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AR211" s="227" t="s">
        <v>142</v>
      </c>
      <c r="AT211" s="227" t="s">
        <v>138</v>
      </c>
      <c r="AU211" s="227" t="s">
        <v>82</v>
      </c>
      <c r="AY211" s="13" t="s">
        <v>136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3" t="s">
        <v>80</v>
      </c>
      <c r="BK211" s="228">
        <f>ROUND(I211*H211,2)</f>
        <v>0</v>
      </c>
      <c r="BL211" s="13" t="s">
        <v>142</v>
      </c>
      <c r="BM211" s="227" t="s">
        <v>354</v>
      </c>
    </row>
    <row r="212" spans="2:65" s="1" customFormat="1" ht="24" customHeight="1">
      <c r="B212" s="34"/>
      <c r="C212" s="216" t="s">
        <v>248</v>
      </c>
      <c r="D212" s="216" t="s">
        <v>138</v>
      </c>
      <c r="E212" s="217" t="s">
        <v>355</v>
      </c>
      <c r="F212" s="218" t="s">
        <v>356</v>
      </c>
      <c r="G212" s="219" t="s">
        <v>233</v>
      </c>
      <c r="H212" s="220">
        <v>128.147</v>
      </c>
      <c r="I212" s="221"/>
      <c r="J212" s="222">
        <f>ROUND(I212*H212,2)</f>
        <v>0</v>
      </c>
      <c r="K212" s="218" t="s">
        <v>1</v>
      </c>
      <c r="L212" s="39"/>
      <c r="M212" s="223" t="s">
        <v>1</v>
      </c>
      <c r="N212" s="224" t="s">
        <v>38</v>
      </c>
      <c r="O212" s="82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AR212" s="227" t="s">
        <v>142</v>
      </c>
      <c r="AT212" s="227" t="s">
        <v>138</v>
      </c>
      <c r="AU212" s="227" t="s">
        <v>82</v>
      </c>
      <c r="AY212" s="13" t="s">
        <v>136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3" t="s">
        <v>80</v>
      </c>
      <c r="BK212" s="228">
        <f>ROUND(I212*H212,2)</f>
        <v>0</v>
      </c>
      <c r="BL212" s="13" t="s">
        <v>142</v>
      </c>
      <c r="BM212" s="227" t="s">
        <v>357</v>
      </c>
    </row>
    <row r="213" spans="2:65" s="1" customFormat="1" ht="16.5" customHeight="1">
      <c r="B213" s="34"/>
      <c r="C213" s="229" t="s">
        <v>318</v>
      </c>
      <c r="D213" s="229" t="s">
        <v>209</v>
      </c>
      <c r="E213" s="230" t="s">
        <v>358</v>
      </c>
      <c r="F213" s="231" t="s">
        <v>359</v>
      </c>
      <c r="G213" s="232" t="s">
        <v>233</v>
      </c>
      <c r="H213" s="233">
        <v>140.962</v>
      </c>
      <c r="I213" s="234"/>
      <c r="J213" s="235">
        <f>ROUND(I213*H213,2)</f>
        <v>0</v>
      </c>
      <c r="K213" s="231" t="s">
        <v>1</v>
      </c>
      <c r="L213" s="236"/>
      <c r="M213" s="237" t="s">
        <v>1</v>
      </c>
      <c r="N213" s="238" t="s">
        <v>38</v>
      </c>
      <c r="O213" s="82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AR213" s="227" t="s">
        <v>152</v>
      </c>
      <c r="AT213" s="227" t="s">
        <v>209</v>
      </c>
      <c r="AU213" s="227" t="s">
        <v>82</v>
      </c>
      <c r="AY213" s="13" t="s">
        <v>136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3" t="s">
        <v>80</v>
      </c>
      <c r="BK213" s="228">
        <f>ROUND(I213*H213,2)</f>
        <v>0</v>
      </c>
      <c r="BL213" s="13" t="s">
        <v>142</v>
      </c>
      <c r="BM213" s="227" t="s">
        <v>360</v>
      </c>
    </row>
    <row r="214" spans="2:63" s="11" customFormat="1" ht="22.8" customHeight="1">
      <c r="B214" s="200"/>
      <c r="C214" s="201"/>
      <c r="D214" s="202" t="s">
        <v>72</v>
      </c>
      <c r="E214" s="214" t="s">
        <v>252</v>
      </c>
      <c r="F214" s="214" t="s">
        <v>361</v>
      </c>
      <c r="G214" s="201"/>
      <c r="H214" s="201"/>
      <c r="I214" s="204"/>
      <c r="J214" s="215">
        <f>BK214</f>
        <v>0</v>
      </c>
      <c r="K214" s="201"/>
      <c r="L214" s="206"/>
      <c r="M214" s="207"/>
      <c r="N214" s="208"/>
      <c r="O214" s="208"/>
      <c r="P214" s="209">
        <f>SUM(P215:P257)</f>
        <v>0</v>
      </c>
      <c r="Q214" s="208"/>
      <c r="R214" s="209">
        <f>SUM(R215:R257)</f>
        <v>0</v>
      </c>
      <c r="S214" s="208"/>
      <c r="T214" s="210">
        <f>SUM(T215:T257)</f>
        <v>0</v>
      </c>
      <c r="AR214" s="211" t="s">
        <v>80</v>
      </c>
      <c r="AT214" s="212" t="s">
        <v>72</v>
      </c>
      <c r="AU214" s="212" t="s">
        <v>80</v>
      </c>
      <c r="AY214" s="211" t="s">
        <v>136</v>
      </c>
      <c r="BK214" s="213">
        <f>SUM(BK215:BK257)</f>
        <v>0</v>
      </c>
    </row>
    <row r="215" spans="2:65" s="1" customFormat="1" ht="24" customHeight="1">
      <c r="B215" s="34"/>
      <c r="C215" s="216" t="s">
        <v>252</v>
      </c>
      <c r="D215" s="216" t="s">
        <v>138</v>
      </c>
      <c r="E215" s="217" t="s">
        <v>362</v>
      </c>
      <c r="F215" s="218" t="s">
        <v>363</v>
      </c>
      <c r="G215" s="219" t="s">
        <v>141</v>
      </c>
      <c r="H215" s="220">
        <v>1.824</v>
      </c>
      <c r="I215" s="221"/>
      <c r="J215" s="222">
        <f>ROUND(I215*H215,2)</f>
        <v>0</v>
      </c>
      <c r="K215" s="218" t="s">
        <v>1</v>
      </c>
      <c r="L215" s="39"/>
      <c r="M215" s="223" t="s">
        <v>1</v>
      </c>
      <c r="N215" s="224" t="s">
        <v>38</v>
      </c>
      <c r="O215" s="82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AR215" s="227" t="s">
        <v>142</v>
      </c>
      <c r="AT215" s="227" t="s">
        <v>138</v>
      </c>
      <c r="AU215" s="227" t="s">
        <v>82</v>
      </c>
      <c r="AY215" s="13" t="s">
        <v>136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3" t="s">
        <v>80</v>
      </c>
      <c r="BK215" s="228">
        <f>ROUND(I215*H215,2)</f>
        <v>0</v>
      </c>
      <c r="BL215" s="13" t="s">
        <v>142</v>
      </c>
      <c r="BM215" s="227" t="s">
        <v>364</v>
      </c>
    </row>
    <row r="216" spans="2:65" s="1" customFormat="1" ht="24" customHeight="1">
      <c r="B216" s="34"/>
      <c r="C216" s="216" t="s">
        <v>365</v>
      </c>
      <c r="D216" s="216" t="s">
        <v>138</v>
      </c>
      <c r="E216" s="217" t="s">
        <v>366</v>
      </c>
      <c r="F216" s="218" t="s">
        <v>367</v>
      </c>
      <c r="G216" s="219" t="s">
        <v>141</v>
      </c>
      <c r="H216" s="220">
        <v>1.824</v>
      </c>
      <c r="I216" s="221"/>
      <c r="J216" s="222">
        <f>ROUND(I216*H216,2)</f>
        <v>0</v>
      </c>
      <c r="K216" s="218" t="s">
        <v>1</v>
      </c>
      <c r="L216" s="39"/>
      <c r="M216" s="223" t="s">
        <v>1</v>
      </c>
      <c r="N216" s="224" t="s">
        <v>38</v>
      </c>
      <c r="O216" s="82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AR216" s="227" t="s">
        <v>142</v>
      </c>
      <c r="AT216" s="227" t="s">
        <v>138</v>
      </c>
      <c r="AU216" s="227" t="s">
        <v>82</v>
      </c>
      <c r="AY216" s="13" t="s">
        <v>136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3" t="s">
        <v>80</v>
      </c>
      <c r="BK216" s="228">
        <f>ROUND(I216*H216,2)</f>
        <v>0</v>
      </c>
      <c r="BL216" s="13" t="s">
        <v>142</v>
      </c>
      <c r="BM216" s="227" t="s">
        <v>368</v>
      </c>
    </row>
    <row r="217" spans="2:65" s="1" customFormat="1" ht="16.5" customHeight="1">
      <c r="B217" s="34"/>
      <c r="C217" s="216" t="s">
        <v>255</v>
      </c>
      <c r="D217" s="216" t="s">
        <v>138</v>
      </c>
      <c r="E217" s="217" t="s">
        <v>369</v>
      </c>
      <c r="F217" s="218" t="s">
        <v>370</v>
      </c>
      <c r="G217" s="219" t="s">
        <v>141</v>
      </c>
      <c r="H217" s="220">
        <v>1.824</v>
      </c>
      <c r="I217" s="221"/>
      <c r="J217" s="222">
        <f>ROUND(I217*H217,2)</f>
        <v>0</v>
      </c>
      <c r="K217" s="218" t="s">
        <v>1</v>
      </c>
      <c r="L217" s="39"/>
      <c r="M217" s="223" t="s">
        <v>1</v>
      </c>
      <c r="N217" s="224" t="s">
        <v>38</v>
      </c>
      <c r="O217" s="82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AR217" s="227" t="s">
        <v>142</v>
      </c>
      <c r="AT217" s="227" t="s">
        <v>138</v>
      </c>
      <c r="AU217" s="227" t="s">
        <v>82</v>
      </c>
      <c r="AY217" s="13" t="s">
        <v>136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3" t="s">
        <v>80</v>
      </c>
      <c r="BK217" s="228">
        <f>ROUND(I217*H217,2)</f>
        <v>0</v>
      </c>
      <c r="BL217" s="13" t="s">
        <v>142</v>
      </c>
      <c r="BM217" s="227" t="s">
        <v>371</v>
      </c>
    </row>
    <row r="218" spans="2:65" s="1" customFormat="1" ht="24" customHeight="1">
      <c r="B218" s="34"/>
      <c r="C218" s="216" t="s">
        <v>372</v>
      </c>
      <c r="D218" s="216" t="s">
        <v>138</v>
      </c>
      <c r="E218" s="217" t="s">
        <v>373</v>
      </c>
      <c r="F218" s="218" t="s">
        <v>374</v>
      </c>
      <c r="G218" s="219" t="s">
        <v>141</v>
      </c>
      <c r="H218" s="220">
        <v>1.824</v>
      </c>
      <c r="I218" s="221"/>
      <c r="J218" s="222">
        <f>ROUND(I218*H218,2)</f>
        <v>0</v>
      </c>
      <c r="K218" s="218" t="s">
        <v>1</v>
      </c>
      <c r="L218" s="39"/>
      <c r="M218" s="223" t="s">
        <v>1</v>
      </c>
      <c r="N218" s="224" t="s">
        <v>38</v>
      </c>
      <c r="O218" s="82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AR218" s="227" t="s">
        <v>142</v>
      </c>
      <c r="AT218" s="227" t="s">
        <v>138</v>
      </c>
      <c r="AU218" s="227" t="s">
        <v>82</v>
      </c>
      <c r="AY218" s="13" t="s">
        <v>136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3" t="s">
        <v>80</v>
      </c>
      <c r="BK218" s="228">
        <f>ROUND(I218*H218,2)</f>
        <v>0</v>
      </c>
      <c r="BL218" s="13" t="s">
        <v>142</v>
      </c>
      <c r="BM218" s="227" t="s">
        <v>375</v>
      </c>
    </row>
    <row r="219" spans="2:65" s="1" customFormat="1" ht="24" customHeight="1">
      <c r="B219" s="34"/>
      <c r="C219" s="216" t="s">
        <v>259</v>
      </c>
      <c r="D219" s="216" t="s">
        <v>138</v>
      </c>
      <c r="E219" s="217" t="s">
        <v>376</v>
      </c>
      <c r="F219" s="218" t="s">
        <v>377</v>
      </c>
      <c r="G219" s="219" t="s">
        <v>141</v>
      </c>
      <c r="H219" s="220">
        <v>1.824</v>
      </c>
      <c r="I219" s="221"/>
      <c r="J219" s="222">
        <f>ROUND(I219*H219,2)</f>
        <v>0</v>
      </c>
      <c r="K219" s="218" t="s">
        <v>1</v>
      </c>
      <c r="L219" s="39"/>
      <c r="M219" s="223" t="s">
        <v>1</v>
      </c>
      <c r="N219" s="224" t="s">
        <v>38</v>
      </c>
      <c r="O219" s="82"/>
      <c r="P219" s="225">
        <f>O219*H219</f>
        <v>0</v>
      </c>
      <c r="Q219" s="225">
        <v>0</v>
      </c>
      <c r="R219" s="225">
        <f>Q219*H219</f>
        <v>0</v>
      </c>
      <c r="S219" s="225">
        <v>0</v>
      </c>
      <c r="T219" s="226">
        <f>S219*H219</f>
        <v>0</v>
      </c>
      <c r="AR219" s="227" t="s">
        <v>142</v>
      </c>
      <c r="AT219" s="227" t="s">
        <v>138</v>
      </c>
      <c r="AU219" s="227" t="s">
        <v>82</v>
      </c>
      <c r="AY219" s="13" t="s">
        <v>136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3" t="s">
        <v>80</v>
      </c>
      <c r="BK219" s="228">
        <f>ROUND(I219*H219,2)</f>
        <v>0</v>
      </c>
      <c r="BL219" s="13" t="s">
        <v>142</v>
      </c>
      <c r="BM219" s="227" t="s">
        <v>378</v>
      </c>
    </row>
    <row r="220" spans="2:65" s="1" customFormat="1" ht="24" customHeight="1">
      <c r="B220" s="34"/>
      <c r="C220" s="216" t="s">
        <v>379</v>
      </c>
      <c r="D220" s="216" t="s">
        <v>138</v>
      </c>
      <c r="E220" s="217" t="s">
        <v>380</v>
      </c>
      <c r="F220" s="218" t="s">
        <v>381</v>
      </c>
      <c r="G220" s="219" t="s">
        <v>141</v>
      </c>
      <c r="H220" s="220">
        <v>3.648</v>
      </c>
      <c r="I220" s="221"/>
      <c r="J220" s="222">
        <f>ROUND(I220*H220,2)</f>
        <v>0</v>
      </c>
      <c r="K220" s="218" t="s">
        <v>1</v>
      </c>
      <c r="L220" s="39"/>
      <c r="M220" s="223" t="s">
        <v>1</v>
      </c>
      <c r="N220" s="224" t="s">
        <v>38</v>
      </c>
      <c r="O220" s="82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AR220" s="227" t="s">
        <v>142</v>
      </c>
      <c r="AT220" s="227" t="s">
        <v>138</v>
      </c>
      <c r="AU220" s="227" t="s">
        <v>82</v>
      </c>
      <c r="AY220" s="13" t="s">
        <v>136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3" t="s">
        <v>80</v>
      </c>
      <c r="BK220" s="228">
        <f>ROUND(I220*H220,2)</f>
        <v>0</v>
      </c>
      <c r="BL220" s="13" t="s">
        <v>142</v>
      </c>
      <c r="BM220" s="227" t="s">
        <v>382</v>
      </c>
    </row>
    <row r="221" spans="2:65" s="1" customFormat="1" ht="24" customHeight="1">
      <c r="B221" s="34"/>
      <c r="C221" s="216" t="s">
        <v>263</v>
      </c>
      <c r="D221" s="216" t="s">
        <v>138</v>
      </c>
      <c r="E221" s="217" t="s">
        <v>383</v>
      </c>
      <c r="F221" s="218" t="s">
        <v>384</v>
      </c>
      <c r="G221" s="219" t="s">
        <v>141</v>
      </c>
      <c r="H221" s="220">
        <v>527.569</v>
      </c>
      <c r="I221" s="221"/>
      <c r="J221" s="222">
        <f>ROUND(I221*H221,2)</f>
        <v>0</v>
      </c>
      <c r="K221" s="218" t="s">
        <v>1</v>
      </c>
      <c r="L221" s="39"/>
      <c r="M221" s="223" t="s">
        <v>1</v>
      </c>
      <c r="N221" s="224" t="s">
        <v>38</v>
      </c>
      <c r="O221" s="82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AR221" s="227" t="s">
        <v>142</v>
      </c>
      <c r="AT221" s="227" t="s">
        <v>138</v>
      </c>
      <c r="AU221" s="227" t="s">
        <v>82</v>
      </c>
      <c r="AY221" s="13" t="s">
        <v>136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3" t="s">
        <v>80</v>
      </c>
      <c r="BK221" s="228">
        <f>ROUND(I221*H221,2)</f>
        <v>0</v>
      </c>
      <c r="BL221" s="13" t="s">
        <v>142</v>
      </c>
      <c r="BM221" s="227" t="s">
        <v>385</v>
      </c>
    </row>
    <row r="222" spans="2:65" s="1" customFormat="1" ht="24" customHeight="1">
      <c r="B222" s="34"/>
      <c r="C222" s="216" t="s">
        <v>386</v>
      </c>
      <c r="D222" s="216" t="s">
        <v>138</v>
      </c>
      <c r="E222" s="217" t="s">
        <v>387</v>
      </c>
      <c r="F222" s="218" t="s">
        <v>388</v>
      </c>
      <c r="G222" s="219" t="s">
        <v>141</v>
      </c>
      <c r="H222" s="220">
        <v>25.42</v>
      </c>
      <c r="I222" s="221"/>
      <c r="J222" s="222">
        <f>ROUND(I222*H222,2)</f>
        <v>0</v>
      </c>
      <c r="K222" s="218" t="s">
        <v>1</v>
      </c>
      <c r="L222" s="39"/>
      <c r="M222" s="223" t="s">
        <v>1</v>
      </c>
      <c r="N222" s="224" t="s">
        <v>38</v>
      </c>
      <c r="O222" s="82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AR222" s="227" t="s">
        <v>142</v>
      </c>
      <c r="AT222" s="227" t="s">
        <v>138</v>
      </c>
      <c r="AU222" s="227" t="s">
        <v>82</v>
      </c>
      <c r="AY222" s="13" t="s">
        <v>136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3" t="s">
        <v>80</v>
      </c>
      <c r="BK222" s="228">
        <f>ROUND(I222*H222,2)</f>
        <v>0</v>
      </c>
      <c r="BL222" s="13" t="s">
        <v>142</v>
      </c>
      <c r="BM222" s="227" t="s">
        <v>389</v>
      </c>
    </row>
    <row r="223" spans="2:65" s="1" customFormat="1" ht="16.5" customHeight="1">
      <c r="B223" s="34"/>
      <c r="C223" s="216" t="s">
        <v>267</v>
      </c>
      <c r="D223" s="216" t="s">
        <v>138</v>
      </c>
      <c r="E223" s="217" t="s">
        <v>390</v>
      </c>
      <c r="F223" s="218" t="s">
        <v>391</v>
      </c>
      <c r="G223" s="219" t="s">
        <v>141</v>
      </c>
      <c r="H223" s="220">
        <v>126.169</v>
      </c>
      <c r="I223" s="221"/>
      <c r="J223" s="222">
        <f>ROUND(I223*H223,2)</f>
        <v>0</v>
      </c>
      <c r="K223" s="218" t="s">
        <v>1</v>
      </c>
      <c r="L223" s="39"/>
      <c r="M223" s="223" t="s">
        <v>1</v>
      </c>
      <c r="N223" s="224" t="s">
        <v>38</v>
      </c>
      <c r="O223" s="82"/>
      <c r="P223" s="225">
        <f>O223*H223</f>
        <v>0</v>
      </c>
      <c r="Q223" s="225">
        <v>0</v>
      </c>
      <c r="R223" s="225">
        <f>Q223*H223</f>
        <v>0</v>
      </c>
      <c r="S223" s="225">
        <v>0</v>
      </c>
      <c r="T223" s="226">
        <f>S223*H223</f>
        <v>0</v>
      </c>
      <c r="AR223" s="227" t="s">
        <v>142</v>
      </c>
      <c r="AT223" s="227" t="s">
        <v>138</v>
      </c>
      <c r="AU223" s="227" t="s">
        <v>82</v>
      </c>
      <c r="AY223" s="13" t="s">
        <v>136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3" t="s">
        <v>80</v>
      </c>
      <c r="BK223" s="228">
        <f>ROUND(I223*H223,2)</f>
        <v>0</v>
      </c>
      <c r="BL223" s="13" t="s">
        <v>142</v>
      </c>
      <c r="BM223" s="227" t="s">
        <v>392</v>
      </c>
    </row>
    <row r="224" spans="2:65" s="1" customFormat="1" ht="36" customHeight="1">
      <c r="B224" s="34"/>
      <c r="C224" s="216" t="s">
        <v>393</v>
      </c>
      <c r="D224" s="216" t="s">
        <v>138</v>
      </c>
      <c r="E224" s="217" t="s">
        <v>394</v>
      </c>
      <c r="F224" s="218" t="s">
        <v>395</v>
      </c>
      <c r="G224" s="219" t="s">
        <v>141</v>
      </c>
      <c r="H224" s="220">
        <v>0.608</v>
      </c>
      <c r="I224" s="221"/>
      <c r="J224" s="222">
        <f>ROUND(I224*H224,2)</f>
        <v>0</v>
      </c>
      <c r="K224" s="218" t="s">
        <v>1</v>
      </c>
      <c r="L224" s="39"/>
      <c r="M224" s="223" t="s">
        <v>1</v>
      </c>
      <c r="N224" s="224" t="s">
        <v>38</v>
      </c>
      <c r="O224" s="82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AR224" s="227" t="s">
        <v>142</v>
      </c>
      <c r="AT224" s="227" t="s">
        <v>138</v>
      </c>
      <c r="AU224" s="227" t="s">
        <v>82</v>
      </c>
      <c r="AY224" s="13" t="s">
        <v>136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3" t="s">
        <v>80</v>
      </c>
      <c r="BK224" s="228">
        <f>ROUND(I224*H224,2)</f>
        <v>0</v>
      </c>
      <c r="BL224" s="13" t="s">
        <v>142</v>
      </c>
      <c r="BM224" s="227" t="s">
        <v>396</v>
      </c>
    </row>
    <row r="225" spans="2:65" s="1" customFormat="1" ht="16.5" customHeight="1">
      <c r="B225" s="34"/>
      <c r="C225" s="229" t="s">
        <v>270</v>
      </c>
      <c r="D225" s="229" t="s">
        <v>209</v>
      </c>
      <c r="E225" s="230" t="s">
        <v>397</v>
      </c>
      <c r="F225" s="231" t="s">
        <v>398</v>
      </c>
      <c r="G225" s="232" t="s">
        <v>141</v>
      </c>
      <c r="H225" s="233">
        <v>0.638</v>
      </c>
      <c r="I225" s="234"/>
      <c r="J225" s="235">
        <f>ROUND(I225*H225,2)</f>
        <v>0</v>
      </c>
      <c r="K225" s="231" t="s">
        <v>1</v>
      </c>
      <c r="L225" s="236"/>
      <c r="M225" s="237" t="s">
        <v>1</v>
      </c>
      <c r="N225" s="238" t="s">
        <v>38</v>
      </c>
      <c r="O225" s="82"/>
      <c r="P225" s="225">
        <f>O225*H225</f>
        <v>0</v>
      </c>
      <c r="Q225" s="225">
        <v>0</v>
      </c>
      <c r="R225" s="225">
        <f>Q225*H225</f>
        <v>0</v>
      </c>
      <c r="S225" s="225">
        <v>0</v>
      </c>
      <c r="T225" s="226">
        <f>S225*H225</f>
        <v>0</v>
      </c>
      <c r="AR225" s="227" t="s">
        <v>152</v>
      </c>
      <c r="AT225" s="227" t="s">
        <v>209</v>
      </c>
      <c r="AU225" s="227" t="s">
        <v>82</v>
      </c>
      <c r="AY225" s="13" t="s">
        <v>136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3" t="s">
        <v>80</v>
      </c>
      <c r="BK225" s="228">
        <f>ROUND(I225*H225,2)</f>
        <v>0</v>
      </c>
      <c r="BL225" s="13" t="s">
        <v>142</v>
      </c>
      <c r="BM225" s="227" t="s">
        <v>399</v>
      </c>
    </row>
    <row r="226" spans="2:65" s="1" customFormat="1" ht="24" customHeight="1">
      <c r="B226" s="34"/>
      <c r="C226" s="216" t="s">
        <v>400</v>
      </c>
      <c r="D226" s="216" t="s">
        <v>138</v>
      </c>
      <c r="E226" s="217" t="s">
        <v>401</v>
      </c>
      <c r="F226" s="218" t="s">
        <v>402</v>
      </c>
      <c r="G226" s="219" t="s">
        <v>141</v>
      </c>
      <c r="H226" s="220">
        <v>527.569</v>
      </c>
      <c r="I226" s="221"/>
      <c r="J226" s="222">
        <f>ROUND(I226*H226,2)</f>
        <v>0</v>
      </c>
      <c r="K226" s="218" t="s">
        <v>1</v>
      </c>
      <c r="L226" s="39"/>
      <c r="M226" s="223" t="s">
        <v>1</v>
      </c>
      <c r="N226" s="224" t="s">
        <v>38</v>
      </c>
      <c r="O226" s="82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AR226" s="227" t="s">
        <v>142</v>
      </c>
      <c r="AT226" s="227" t="s">
        <v>138</v>
      </c>
      <c r="AU226" s="227" t="s">
        <v>82</v>
      </c>
      <c r="AY226" s="13" t="s">
        <v>136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3" t="s">
        <v>80</v>
      </c>
      <c r="BK226" s="228">
        <f>ROUND(I226*H226,2)</f>
        <v>0</v>
      </c>
      <c r="BL226" s="13" t="s">
        <v>142</v>
      </c>
      <c r="BM226" s="227" t="s">
        <v>403</v>
      </c>
    </row>
    <row r="227" spans="2:65" s="1" customFormat="1" ht="24" customHeight="1">
      <c r="B227" s="34"/>
      <c r="C227" s="216" t="s">
        <v>274</v>
      </c>
      <c r="D227" s="216" t="s">
        <v>138</v>
      </c>
      <c r="E227" s="217" t="s">
        <v>404</v>
      </c>
      <c r="F227" s="218" t="s">
        <v>405</v>
      </c>
      <c r="G227" s="219" t="s">
        <v>141</v>
      </c>
      <c r="H227" s="220">
        <v>113.442</v>
      </c>
      <c r="I227" s="221"/>
      <c r="J227" s="222">
        <f>ROUND(I227*H227,2)</f>
        <v>0</v>
      </c>
      <c r="K227" s="218" t="s">
        <v>1</v>
      </c>
      <c r="L227" s="39"/>
      <c r="M227" s="223" t="s">
        <v>1</v>
      </c>
      <c r="N227" s="224" t="s">
        <v>38</v>
      </c>
      <c r="O227" s="82"/>
      <c r="P227" s="225">
        <f>O227*H227</f>
        <v>0</v>
      </c>
      <c r="Q227" s="225">
        <v>0</v>
      </c>
      <c r="R227" s="225">
        <f>Q227*H227</f>
        <v>0</v>
      </c>
      <c r="S227" s="225">
        <v>0</v>
      </c>
      <c r="T227" s="226">
        <f>S227*H227</f>
        <v>0</v>
      </c>
      <c r="AR227" s="227" t="s">
        <v>142</v>
      </c>
      <c r="AT227" s="227" t="s">
        <v>138</v>
      </c>
      <c r="AU227" s="227" t="s">
        <v>82</v>
      </c>
      <c r="AY227" s="13" t="s">
        <v>136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3" t="s">
        <v>80</v>
      </c>
      <c r="BK227" s="228">
        <f>ROUND(I227*H227,2)</f>
        <v>0</v>
      </c>
      <c r="BL227" s="13" t="s">
        <v>142</v>
      </c>
      <c r="BM227" s="227" t="s">
        <v>406</v>
      </c>
    </row>
    <row r="228" spans="2:65" s="1" customFormat="1" ht="24" customHeight="1">
      <c r="B228" s="34"/>
      <c r="C228" s="216" t="s">
        <v>407</v>
      </c>
      <c r="D228" s="216" t="s">
        <v>138</v>
      </c>
      <c r="E228" s="217" t="s">
        <v>408</v>
      </c>
      <c r="F228" s="218" t="s">
        <v>409</v>
      </c>
      <c r="G228" s="219" t="s">
        <v>141</v>
      </c>
      <c r="H228" s="220">
        <v>16.89</v>
      </c>
      <c r="I228" s="221"/>
      <c r="J228" s="222">
        <f>ROUND(I228*H228,2)</f>
        <v>0</v>
      </c>
      <c r="K228" s="218" t="s">
        <v>1</v>
      </c>
      <c r="L228" s="39"/>
      <c r="M228" s="223" t="s">
        <v>1</v>
      </c>
      <c r="N228" s="224" t="s">
        <v>38</v>
      </c>
      <c r="O228" s="82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AR228" s="227" t="s">
        <v>142</v>
      </c>
      <c r="AT228" s="227" t="s">
        <v>138</v>
      </c>
      <c r="AU228" s="227" t="s">
        <v>82</v>
      </c>
      <c r="AY228" s="13" t="s">
        <v>136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3" t="s">
        <v>80</v>
      </c>
      <c r="BK228" s="228">
        <f>ROUND(I228*H228,2)</f>
        <v>0</v>
      </c>
      <c r="BL228" s="13" t="s">
        <v>142</v>
      </c>
      <c r="BM228" s="227" t="s">
        <v>410</v>
      </c>
    </row>
    <row r="229" spans="2:65" s="1" customFormat="1" ht="24" customHeight="1">
      <c r="B229" s="34"/>
      <c r="C229" s="216" t="s">
        <v>277</v>
      </c>
      <c r="D229" s="216" t="s">
        <v>138</v>
      </c>
      <c r="E229" s="217" t="s">
        <v>411</v>
      </c>
      <c r="F229" s="218" t="s">
        <v>412</v>
      </c>
      <c r="G229" s="219" t="s">
        <v>141</v>
      </c>
      <c r="H229" s="220">
        <v>243.744</v>
      </c>
      <c r="I229" s="221"/>
      <c r="J229" s="222">
        <f>ROUND(I229*H229,2)</f>
        <v>0</v>
      </c>
      <c r="K229" s="218" t="s">
        <v>1</v>
      </c>
      <c r="L229" s="39"/>
      <c r="M229" s="223" t="s">
        <v>1</v>
      </c>
      <c r="N229" s="224" t="s">
        <v>38</v>
      </c>
      <c r="O229" s="82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AR229" s="227" t="s">
        <v>142</v>
      </c>
      <c r="AT229" s="227" t="s">
        <v>138</v>
      </c>
      <c r="AU229" s="227" t="s">
        <v>82</v>
      </c>
      <c r="AY229" s="13" t="s">
        <v>136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3" t="s">
        <v>80</v>
      </c>
      <c r="BK229" s="228">
        <f>ROUND(I229*H229,2)</f>
        <v>0</v>
      </c>
      <c r="BL229" s="13" t="s">
        <v>142</v>
      </c>
      <c r="BM229" s="227" t="s">
        <v>413</v>
      </c>
    </row>
    <row r="230" spans="2:65" s="1" customFormat="1" ht="24" customHeight="1">
      <c r="B230" s="34"/>
      <c r="C230" s="216" t="s">
        <v>414</v>
      </c>
      <c r="D230" s="216" t="s">
        <v>138</v>
      </c>
      <c r="E230" s="217" t="s">
        <v>415</v>
      </c>
      <c r="F230" s="218" t="s">
        <v>416</v>
      </c>
      <c r="G230" s="219" t="s">
        <v>141</v>
      </c>
      <c r="H230" s="220">
        <v>527.569</v>
      </c>
      <c r="I230" s="221"/>
      <c r="J230" s="222">
        <f>ROUND(I230*H230,2)</f>
        <v>0</v>
      </c>
      <c r="K230" s="218" t="s">
        <v>1</v>
      </c>
      <c r="L230" s="39"/>
      <c r="M230" s="223" t="s">
        <v>1</v>
      </c>
      <c r="N230" s="224" t="s">
        <v>38</v>
      </c>
      <c r="O230" s="82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AR230" s="227" t="s">
        <v>142</v>
      </c>
      <c r="AT230" s="227" t="s">
        <v>138</v>
      </c>
      <c r="AU230" s="227" t="s">
        <v>82</v>
      </c>
      <c r="AY230" s="13" t="s">
        <v>136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3" t="s">
        <v>80</v>
      </c>
      <c r="BK230" s="228">
        <f>ROUND(I230*H230,2)</f>
        <v>0</v>
      </c>
      <c r="BL230" s="13" t="s">
        <v>142</v>
      </c>
      <c r="BM230" s="227" t="s">
        <v>417</v>
      </c>
    </row>
    <row r="231" spans="2:65" s="1" customFormat="1" ht="36" customHeight="1">
      <c r="B231" s="34"/>
      <c r="C231" s="216" t="s">
        <v>281</v>
      </c>
      <c r="D231" s="216" t="s">
        <v>138</v>
      </c>
      <c r="E231" s="217" t="s">
        <v>418</v>
      </c>
      <c r="F231" s="218" t="s">
        <v>419</v>
      </c>
      <c r="G231" s="219" t="s">
        <v>141</v>
      </c>
      <c r="H231" s="220">
        <v>142.426</v>
      </c>
      <c r="I231" s="221"/>
      <c r="J231" s="222">
        <f>ROUND(I231*H231,2)</f>
        <v>0</v>
      </c>
      <c r="K231" s="218" t="s">
        <v>1</v>
      </c>
      <c r="L231" s="39"/>
      <c r="M231" s="223" t="s">
        <v>1</v>
      </c>
      <c r="N231" s="224" t="s">
        <v>38</v>
      </c>
      <c r="O231" s="82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AR231" s="227" t="s">
        <v>142</v>
      </c>
      <c r="AT231" s="227" t="s">
        <v>138</v>
      </c>
      <c r="AU231" s="227" t="s">
        <v>82</v>
      </c>
      <c r="AY231" s="13" t="s">
        <v>136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3" t="s">
        <v>80</v>
      </c>
      <c r="BK231" s="228">
        <f>ROUND(I231*H231,2)</f>
        <v>0</v>
      </c>
      <c r="BL231" s="13" t="s">
        <v>142</v>
      </c>
      <c r="BM231" s="227" t="s">
        <v>420</v>
      </c>
    </row>
    <row r="232" spans="2:65" s="1" customFormat="1" ht="24" customHeight="1">
      <c r="B232" s="34"/>
      <c r="C232" s="216" t="s">
        <v>421</v>
      </c>
      <c r="D232" s="216" t="s">
        <v>138</v>
      </c>
      <c r="E232" s="217" t="s">
        <v>422</v>
      </c>
      <c r="F232" s="218" t="s">
        <v>423</v>
      </c>
      <c r="G232" s="219" t="s">
        <v>141</v>
      </c>
      <c r="H232" s="220">
        <v>67.649</v>
      </c>
      <c r="I232" s="221"/>
      <c r="J232" s="222">
        <f>ROUND(I232*H232,2)</f>
        <v>0</v>
      </c>
      <c r="K232" s="218" t="s">
        <v>1</v>
      </c>
      <c r="L232" s="39"/>
      <c r="M232" s="223" t="s">
        <v>1</v>
      </c>
      <c r="N232" s="224" t="s">
        <v>38</v>
      </c>
      <c r="O232" s="82"/>
      <c r="P232" s="225">
        <f>O232*H232</f>
        <v>0</v>
      </c>
      <c r="Q232" s="225">
        <v>0</v>
      </c>
      <c r="R232" s="225">
        <f>Q232*H232</f>
        <v>0</v>
      </c>
      <c r="S232" s="225">
        <v>0</v>
      </c>
      <c r="T232" s="226">
        <f>S232*H232</f>
        <v>0</v>
      </c>
      <c r="AR232" s="227" t="s">
        <v>142</v>
      </c>
      <c r="AT232" s="227" t="s">
        <v>138</v>
      </c>
      <c r="AU232" s="227" t="s">
        <v>82</v>
      </c>
      <c r="AY232" s="13" t="s">
        <v>136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3" t="s">
        <v>80</v>
      </c>
      <c r="BK232" s="228">
        <f>ROUND(I232*H232,2)</f>
        <v>0</v>
      </c>
      <c r="BL232" s="13" t="s">
        <v>142</v>
      </c>
      <c r="BM232" s="227" t="s">
        <v>424</v>
      </c>
    </row>
    <row r="233" spans="2:65" s="1" customFormat="1" ht="24" customHeight="1">
      <c r="B233" s="34"/>
      <c r="C233" s="216" t="s">
        <v>284</v>
      </c>
      <c r="D233" s="216" t="s">
        <v>138</v>
      </c>
      <c r="E233" s="217" t="s">
        <v>425</v>
      </c>
      <c r="F233" s="218" t="s">
        <v>426</v>
      </c>
      <c r="G233" s="219" t="s">
        <v>141</v>
      </c>
      <c r="H233" s="220">
        <v>12.727</v>
      </c>
      <c r="I233" s="221"/>
      <c r="J233" s="222">
        <f>ROUND(I233*H233,2)</f>
        <v>0</v>
      </c>
      <c r="K233" s="218" t="s">
        <v>1</v>
      </c>
      <c r="L233" s="39"/>
      <c r="M233" s="223" t="s">
        <v>1</v>
      </c>
      <c r="N233" s="224" t="s">
        <v>38</v>
      </c>
      <c r="O233" s="82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AR233" s="227" t="s">
        <v>142</v>
      </c>
      <c r="AT233" s="227" t="s">
        <v>138</v>
      </c>
      <c r="AU233" s="227" t="s">
        <v>82</v>
      </c>
      <c r="AY233" s="13" t="s">
        <v>136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3" t="s">
        <v>80</v>
      </c>
      <c r="BK233" s="228">
        <f>ROUND(I233*H233,2)</f>
        <v>0</v>
      </c>
      <c r="BL233" s="13" t="s">
        <v>142</v>
      </c>
      <c r="BM233" s="227" t="s">
        <v>427</v>
      </c>
    </row>
    <row r="234" spans="2:65" s="1" customFormat="1" ht="24" customHeight="1">
      <c r="B234" s="34"/>
      <c r="C234" s="216" t="s">
        <v>428</v>
      </c>
      <c r="D234" s="216" t="s">
        <v>138</v>
      </c>
      <c r="E234" s="217" t="s">
        <v>429</v>
      </c>
      <c r="F234" s="218" t="s">
        <v>430</v>
      </c>
      <c r="G234" s="219" t="s">
        <v>141</v>
      </c>
      <c r="H234" s="220">
        <v>12.727</v>
      </c>
      <c r="I234" s="221"/>
      <c r="J234" s="222">
        <f>ROUND(I234*H234,2)</f>
        <v>0</v>
      </c>
      <c r="K234" s="218" t="s">
        <v>1</v>
      </c>
      <c r="L234" s="39"/>
      <c r="M234" s="223" t="s">
        <v>1</v>
      </c>
      <c r="N234" s="224" t="s">
        <v>38</v>
      </c>
      <c r="O234" s="82"/>
      <c r="P234" s="225">
        <f>O234*H234</f>
        <v>0</v>
      </c>
      <c r="Q234" s="225">
        <v>0</v>
      </c>
      <c r="R234" s="225">
        <f>Q234*H234</f>
        <v>0</v>
      </c>
      <c r="S234" s="225">
        <v>0</v>
      </c>
      <c r="T234" s="226">
        <f>S234*H234</f>
        <v>0</v>
      </c>
      <c r="AR234" s="227" t="s">
        <v>142</v>
      </c>
      <c r="AT234" s="227" t="s">
        <v>138</v>
      </c>
      <c r="AU234" s="227" t="s">
        <v>82</v>
      </c>
      <c r="AY234" s="13" t="s">
        <v>136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3" t="s">
        <v>80</v>
      </c>
      <c r="BK234" s="228">
        <f>ROUND(I234*H234,2)</f>
        <v>0</v>
      </c>
      <c r="BL234" s="13" t="s">
        <v>142</v>
      </c>
      <c r="BM234" s="227" t="s">
        <v>431</v>
      </c>
    </row>
    <row r="235" spans="2:65" s="1" customFormat="1" ht="24" customHeight="1">
      <c r="B235" s="34"/>
      <c r="C235" s="216" t="s">
        <v>288</v>
      </c>
      <c r="D235" s="216" t="s">
        <v>138</v>
      </c>
      <c r="E235" s="217" t="s">
        <v>432</v>
      </c>
      <c r="F235" s="218" t="s">
        <v>433</v>
      </c>
      <c r="G235" s="219" t="s">
        <v>141</v>
      </c>
      <c r="H235" s="220">
        <v>25.454</v>
      </c>
      <c r="I235" s="221"/>
      <c r="J235" s="222">
        <f>ROUND(I235*H235,2)</f>
        <v>0</v>
      </c>
      <c r="K235" s="218" t="s">
        <v>1</v>
      </c>
      <c r="L235" s="39"/>
      <c r="M235" s="223" t="s">
        <v>1</v>
      </c>
      <c r="N235" s="224" t="s">
        <v>38</v>
      </c>
      <c r="O235" s="82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AR235" s="227" t="s">
        <v>142</v>
      </c>
      <c r="AT235" s="227" t="s">
        <v>138</v>
      </c>
      <c r="AU235" s="227" t="s">
        <v>82</v>
      </c>
      <c r="AY235" s="13" t="s">
        <v>136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3" t="s">
        <v>80</v>
      </c>
      <c r="BK235" s="228">
        <f>ROUND(I235*H235,2)</f>
        <v>0</v>
      </c>
      <c r="BL235" s="13" t="s">
        <v>142</v>
      </c>
      <c r="BM235" s="227" t="s">
        <v>434</v>
      </c>
    </row>
    <row r="236" spans="2:65" s="1" customFormat="1" ht="24" customHeight="1">
      <c r="B236" s="34"/>
      <c r="C236" s="216" t="s">
        <v>435</v>
      </c>
      <c r="D236" s="216" t="s">
        <v>138</v>
      </c>
      <c r="E236" s="217" t="s">
        <v>436</v>
      </c>
      <c r="F236" s="218" t="s">
        <v>437</v>
      </c>
      <c r="G236" s="219" t="s">
        <v>141</v>
      </c>
      <c r="H236" s="220">
        <v>5.483</v>
      </c>
      <c r="I236" s="221"/>
      <c r="J236" s="222">
        <f>ROUND(I236*H236,2)</f>
        <v>0</v>
      </c>
      <c r="K236" s="218" t="s">
        <v>1</v>
      </c>
      <c r="L236" s="39"/>
      <c r="M236" s="223" t="s">
        <v>1</v>
      </c>
      <c r="N236" s="224" t="s">
        <v>38</v>
      </c>
      <c r="O236" s="82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AR236" s="227" t="s">
        <v>142</v>
      </c>
      <c r="AT236" s="227" t="s">
        <v>138</v>
      </c>
      <c r="AU236" s="227" t="s">
        <v>82</v>
      </c>
      <c r="AY236" s="13" t="s">
        <v>136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3" t="s">
        <v>80</v>
      </c>
      <c r="BK236" s="228">
        <f>ROUND(I236*H236,2)</f>
        <v>0</v>
      </c>
      <c r="BL236" s="13" t="s">
        <v>142</v>
      </c>
      <c r="BM236" s="227" t="s">
        <v>438</v>
      </c>
    </row>
    <row r="237" spans="2:65" s="1" customFormat="1" ht="24" customHeight="1">
      <c r="B237" s="34"/>
      <c r="C237" s="216" t="s">
        <v>291</v>
      </c>
      <c r="D237" s="216" t="s">
        <v>138</v>
      </c>
      <c r="E237" s="217" t="s">
        <v>439</v>
      </c>
      <c r="F237" s="218" t="s">
        <v>440</v>
      </c>
      <c r="G237" s="219" t="s">
        <v>141</v>
      </c>
      <c r="H237" s="220">
        <v>5.483</v>
      </c>
      <c r="I237" s="221"/>
      <c r="J237" s="222">
        <f>ROUND(I237*H237,2)</f>
        <v>0</v>
      </c>
      <c r="K237" s="218" t="s">
        <v>1</v>
      </c>
      <c r="L237" s="39"/>
      <c r="M237" s="223" t="s">
        <v>1</v>
      </c>
      <c r="N237" s="224" t="s">
        <v>38</v>
      </c>
      <c r="O237" s="82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AR237" s="227" t="s">
        <v>142</v>
      </c>
      <c r="AT237" s="227" t="s">
        <v>138</v>
      </c>
      <c r="AU237" s="227" t="s">
        <v>82</v>
      </c>
      <c r="AY237" s="13" t="s">
        <v>136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3" t="s">
        <v>80</v>
      </c>
      <c r="BK237" s="228">
        <f>ROUND(I237*H237,2)</f>
        <v>0</v>
      </c>
      <c r="BL237" s="13" t="s">
        <v>142</v>
      </c>
      <c r="BM237" s="227" t="s">
        <v>441</v>
      </c>
    </row>
    <row r="238" spans="2:65" s="1" customFormat="1" ht="24" customHeight="1">
      <c r="B238" s="34"/>
      <c r="C238" s="216" t="s">
        <v>442</v>
      </c>
      <c r="D238" s="216" t="s">
        <v>138</v>
      </c>
      <c r="E238" s="217" t="s">
        <v>443</v>
      </c>
      <c r="F238" s="218" t="s">
        <v>444</v>
      </c>
      <c r="G238" s="219" t="s">
        <v>141</v>
      </c>
      <c r="H238" s="220">
        <v>5.483</v>
      </c>
      <c r="I238" s="221"/>
      <c r="J238" s="222">
        <f>ROUND(I238*H238,2)</f>
        <v>0</v>
      </c>
      <c r="K238" s="218" t="s">
        <v>1</v>
      </c>
      <c r="L238" s="39"/>
      <c r="M238" s="223" t="s">
        <v>1</v>
      </c>
      <c r="N238" s="224" t="s">
        <v>38</v>
      </c>
      <c r="O238" s="82"/>
      <c r="P238" s="225">
        <f>O238*H238</f>
        <v>0</v>
      </c>
      <c r="Q238" s="225">
        <v>0</v>
      </c>
      <c r="R238" s="225">
        <f>Q238*H238</f>
        <v>0</v>
      </c>
      <c r="S238" s="225">
        <v>0</v>
      </c>
      <c r="T238" s="226">
        <f>S238*H238</f>
        <v>0</v>
      </c>
      <c r="AR238" s="227" t="s">
        <v>142</v>
      </c>
      <c r="AT238" s="227" t="s">
        <v>138</v>
      </c>
      <c r="AU238" s="227" t="s">
        <v>82</v>
      </c>
      <c r="AY238" s="13" t="s">
        <v>136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3" t="s">
        <v>80</v>
      </c>
      <c r="BK238" s="228">
        <f>ROUND(I238*H238,2)</f>
        <v>0</v>
      </c>
      <c r="BL238" s="13" t="s">
        <v>142</v>
      </c>
      <c r="BM238" s="227" t="s">
        <v>445</v>
      </c>
    </row>
    <row r="239" spans="2:65" s="1" customFormat="1" ht="24" customHeight="1">
      <c r="B239" s="34"/>
      <c r="C239" s="216" t="s">
        <v>295</v>
      </c>
      <c r="D239" s="216" t="s">
        <v>138</v>
      </c>
      <c r="E239" s="217" t="s">
        <v>446</v>
      </c>
      <c r="F239" s="218" t="s">
        <v>447</v>
      </c>
      <c r="G239" s="219" t="s">
        <v>141</v>
      </c>
      <c r="H239" s="220">
        <v>5.483</v>
      </c>
      <c r="I239" s="221"/>
      <c r="J239" s="222">
        <f>ROUND(I239*H239,2)</f>
        <v>0</v>
      </c>
      <c r="K239" s="218" t="s">
        <v>1</v>
      </c>
      <c r="L239" s="39"/>
      <c r="M239" s="223" t="s">
        <v>1</v>
      </c>
      <c r="N239" s="224" t="s">
        <v>38</v>
      </c>
      <c r="O239" s="82"/>
      <c r="P239" s="225">
        <f>O239*H239</f>
        <v>0</v>
      </c>
      <c r="Q239" s="225">
        <v>0</v>
      </c>
      <c r="R239" s="225">
        <f>Q239*H239</f>
        <v>0</v>
      </c>
      <c r="S239" s="225">
        <v>0</v>
      </c>
      <c r="T239" s="226">
        <f>S239*H239</f>
        <v>0</v>
      </c>
      <c r="AR239" s="227" t="s">
        <v>142</v>
      </c>
      <c r="AT239" s="227" t="s">
        <v>138</v>
      </c>
      <c r="AU239" s="227" t="s">
        <v>82</v>
      </c>
      <c r="AY239" s="13" t="s">
        <v>136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3" t="s">
        <v>80</v>
      </c>
      <c r="BK239" s="228">
        <f>ROUND(I239*H239,2)</f>
        <v>0</v>
      </c>
      <c r="BL239" s="13" t="s">
        <v>142</v>
      </c>
      <c r="BM239" s="227" t="s">
        <v>448</v>
      </c>
    </row>
    <row r="240" spans="2:65" s="1" customFormat="1" ht="24" customHeight="1">
      <c r="B240" s="34"/>
      <c r="C240" s="216" t="s">
        <v>449</v>
      </c>
      <c r="D240" s="216" t="s">
        <v>138</v>
      </c>
      <c r="E240" s="217" t="s">
        <v>450</v>
      </c>
      <c r="F240" s="218" t="s">
        <v>451</v>
      </c>
      <c r="G240" s="219" t="s">
        <v>233</v>
      </c>
      <c r="H240" s="220">
        <v>26.42</v>
      </c>
      <c r="I240" s="221"/>
      <c r="J240" s="222">
        <f>ROUND(I240*H240,2)</f>
        <v>0</v>
      </c>
      <c r="K240" s="218" t="s">
        <v>1</v>
      </c>
      <c r="L240" s="39"/>
      <c r="M240" s="223" t="s">
        <v>1</v>
      </c>
      <c r="N240" s="224" t="s">
        <v>38</v>
      </c>
      <c r="O240" s="82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AR240" s="227" t="s">
        <v>142</v>
      </c>
      <c r="AT240" s="227" t="s">
        <v>138</v>
      </c>
      <c r="AU240" s="227" t="s">
        <v>82</v>
      </c>
      <c r="AY240" s="13" t="s">
        <v>136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3" t="s">
        <v>80</v>
      </c>
      <c r="BK240" s="228">
        <f>ROUND(I240*H240,2)</f>
        <v>0</v>
      </c>
      <c r="BL240" s="13" t="s">
        <v>142</v>
      </c>
      <c r="BM240" s="227" t="s">
        <v>452</v>
      </c>
    </row>
    <row r="241" spans="2:65" s="1" customFormat="1" ht="36" customHeight="1">
      <c r="B241" s="34"/>
      <c r="C241" s="216" t="s">
        <v>298</v>
      </c>
      <c r="D241" s="216" t="s">
        <v>138</v>
      </c>
      <c r="E241" s="217" t="s">
        <v>453</v>
      </c>
      <c r="F241" s="218" t="s">
        <v>454</v>
      </c>
      <c r="G241" s="219" t="s">
        <v>233</v>
      </c>
      <c r="H241" s="220">
        <v>57.2</v>
      </c>
      <c r="I241" s="221"/>
      <c r="J241" s="222">
        <f>ROUND(I241*H241,2)</f>
        <v>0</v>
      </c>
      <c r="K241" s="218" t="s">
        <v>1</v>
      </c>
      <c r="L241" s="39"/>
      <c r="M241" s="223" t="s">
        <v>1</v>
      </c>
      <c r="N241" s="224" t="s">
        <v>38</v>
      </c>
      <c r="O241" s="82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AR241" s="227" t="s">
        <v>142</v>
      </c>
      <c r="AT241" s="227" t="s">
        <v>138</v>
      </c>
      <c r="AU241" s="227" t="s">
        <v>82</v>
      </c>
      <c r="AY241" s="13" t="s">
        <v>136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3" t="s">
        <v>80</v>
      </c>
      <c r="BK241" s="228">
        <f>ROUND(I241*H241,2)</f>
        <v>0</v>
      </c>
      <c r="BL241" s="13" t="s">
        <v>142</v>
      </c>
      <c r="BM241" s="227" t="s">
        <v>455</v>
      </c>
    </row>
    <row r="242" spans="2:65" s="1" customFormat="1" ht="24" customHeight="1">
      <c r="B242" s="34"/>
      <c r="C242" s="216" t="s">
        <v>456</v>
      </c>
      <c r="D242" s="216" t="s">
        <v>138</v>
      </c>
      <c r="E242" s="217" t="s">
        <v>457</v>
      </c>
      <c r="F242" s="218" t="s">
        <v>458</v>
      </c>
      <c r="G242" s="219" t="s">
        <v>193</v>
      </c>
      <c r="H242" s="220">
        <v>6</v>
      </c>
      <c r="I242" s="221"/>
      <c r="J242" s="222">
        <f>ROUND(I242*H242,2)</f>
        <v>0</v>
      </c>
      <c r="K242" s="218" t="s">
        <v>1</v>
      </c>
      <c r="L242" s="39"/>
      <c r="M242" s="223" t="s">
        <v>1</v>
      </c>
      <c r="N242" s="224" t="s">
        <v>38</v>
      </c>
      <c r="O242" s="82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AR242" s="227" t="s">
        <v>142</v>
      </c>
      <c r="AT242" s="227" t="s">
        <v>138</v>
      </c>
      <c r="AU242" s="227" t="s">
        <v>82</v>
      </c>
      <c r="AY242" s="13" t="s">
        <v>136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3" t="s">
        <v>80</v>
      </c>
      <c r="BK242" s="228">
        <f>ROUND(I242*H242,2)</f>
        <v>0</v>
      </c>
      <c r="BL242" s="13" t="s">
        <v>142</v>
      </c>
      <c r="BM242" s="227" t="s">
        <v>459</v>
      </c>
    </row>
    <row r="243" spans="2:65" s="1" customFormat="1" ht="24" customHeight="1">
      <c r="B243" s="34"/>
      <c r="C243" s="216" t="s">
        <v>302</v>
      </c>
      <c r="D243" s="216" t="s">
        <v>138</v>
      </c>
      <c r="E243" s="217" t="s">
        <v>460</v>
      </c>
      <c r="F243" s="218" t="s">
        <v>461</v>
      </c>
      <c r="G243" s="219" t="s">
        <v>193</v>
      </c>
      <c r="H243" s="220">
        <v>28</v>
      </c>
      <c r="I243" s="221"/>
      <c r="J243" s="222">
        <f>ROUND(I243*H243,2)</f>
        <v>0</v>
      </c>
      <c r="K243" s="218" t="s">
        <v>1</v>
      </c>
      <c r="L243" s="39"/>
      <c r="M243" s="223" t="s">
        <v>1</v>
      </c>
      <c r="N243" s="224" t="s">
        <v>38</v>
      </c>
      <c r="O243" s="82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AR243" s="227" t="s">
        <v>142</v>
      </c>
      <c r="AT243" s="227" t="s">
        <v>138</v>
      </c>
      <c r="AU243" s="227" t="s">
        <v>82</v>
      </c>
      <c r="AY243" s="13" t="s">
        <v>136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3" t="s">
        <v>80</v>
      </c>
      <c r="BK243" s="228">
        <f>ROUND(I243*H243,2)</f>
        <v>0</v>
      </c>
      <c r="BL243" s="13" t="s">
        <v>142</v>
      </c>
      <c r="BM243" s="227" t="s">
        <v>462</v>
      </c>
    </row>
    <row r="244" spans="2:65" s="1" customFormat="1" ht="36" customHeight="1">
      <c r="B244" s="34"/>
      <c r="C244" s="216" t="s">
        <v>463</v>
      </c>
      <c r="D244" s="216" t="s">
        <v>138</v>
      </c>
      <c r="E244" s="217" t="s">
        <v>464</v>
      </c>
      <c r="F244" s="218" t="s">
        <v>465</v>
      </c>
      <c r="G244" s="219" t="s">
        <v>233</v>
      </c>
      <c r="H244" s="220">
        <v>21.6</v>
      </c>
      <c r="I244" s="221"/>
      <c r="J244" s="222">
        <f>ROUND(I244*H244,2)</f>
        <v>0</v>
      </c>
      <c r="K244" s="218" t="s">
        <v>1</v>
      </c>
      <c r="L244" s="39"/>
      <c r="M244" s="223" t="s">
        <v>1</v>
      </c>
      <c r="N244" s="224" t="s">
        <v>38</v>
      </c>
      <c r="O244" s="82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AR244" s="227" t="s">
        <v>142</v>
      </c>
      <c r="AT244" s="227" t="s">
        <v>138</v>
      </c>
      <c r="AU244" s="227" t="s">
        <v>82</v>
      </c>
      <c r="AY244" s="13" t="s">
        <v>136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3" t="s">
        <v>80</v>
      </c>
      <c r="BK244" s="228">
        <f>ROUND(I244*H244,2)</f>
        <v>0</v>
      </c>
      <c r="BL244" s="13" t="s">
        <v>142</v>
      </c>
      <c r="BM244" s="227" t="s">
        <v>466</v>
      </c>
    </row>
    <row r="245" spans="2:65" s="1" customFormat="1" ht="24" customHeight="1">
      <c r="B245" s="34"/>
      <c r="C245" s="216" t="s">
        <v>306</v>
      </c>
      <c r="D245" s="216" t="s">
        <v>138</v>
      </c>
      <c r="E245" s="217" t="s">
        <v>467</v>
      </c>
      <c r="F245" s="218" t="s">
        <v>468</v>
      </c>
      <c r="G245" s="219" t="s">
        <v>193</v>
      </c>
      <c r="H245" s="220">
        <v>12</v>
      </c>
      <c r="I245" s="221"/>
      <c r="J245" s="222">
        <f>ROUND(I245*H245,2)</f>
        <v>0</v>
      </c>
      <c r="K245" s="218" t="s">
        <v>1</v>
      </c>
      <c r="L245" s="39"/>
      <c r="M245" s="223" t="s">
        <v>1</v>
      </c>
      <c r="N245" s="224" t="s">
        <v>38</v>
      </c>
      <c r="O245" s="82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AR245" s="227" t="s">
        <v>142</v>
      </c>
      <c r="AT245" s="227" t="s">
        <v>138</v>
      </c>
      <c r="AU245" s="227" t="s">
        <v>82</v>
      </c>
      <c r="AY245" s="13" t="s">
        <v>136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3" t="s">
        <v>80</v>
      </c>
      <c r="BK245" s="228">
        <f>ROUND(I245*H245,2)</f>
        <v>0</v>
      </c>
      <c r="BL245" s="13" t="s">
        <v>142</v>
      </c>
      <c r="BM245" s="227" t="s">
        <v>469</v>
      </c>
    </row>
    <row r="246" spans="2:65" s="1" customFormat="1" ht="24" customHeight="1">
      <c r="B246" s="34"/>
      <c r="C246" s="216" t="s">
        <v>470</v>
      </c>
      <c r="D246" s="216" t="s">
        <v>138</v>
      </c>
      <c r="E246" s="217" t="s">
        <v>471</v>
      </c>
      <c r="F246" s="218" t="s">
        <v>472</v>
      </c>
      <c r="G246" s="219" t="s">
        <v>193</v>
      </c>
      <c r="H246" s="220">
        <v>2</v>
      </c>
      <c r="I246" s="221"/>
      <c r="J246" s="222">
        <f>ROUND(I246*H246,2)</f>
        <v>0</v>
      </c>
      <c r="K246" s="218" t="s">
        <v>1</v>
      </c>
      <c r="L246" s="39"/>
      <c r="M246" s="223" t="s">
        <v>1</v>
      </c>
      <c r="N246" s="224" t="s">
        <v>38</v>
      </c>
      <c r="O246" s="82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AR246" s="227" t="s">
        <v>142</v>
      </c>
      <c r="AT246" s="227" t="s">
        <v>138</v>
      </c>
      <c r="AU246" s="227" t="s">
        <v>82</v>
      </c>
      <c r="AY246" s="13" t="s">
        <v>136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3" t="s">
        <v>80</v>
      </c>
      <c r="BK246" s="228">
        <f>ROUND(I246*H246,2)</f>
        <v>0</v>
      </c>
      <c r="BL246" s="13" t="s">
        <v>142</v>
      </c>
      <c r="BM246" s="227" t="s">
        <v>473</v>
      </c>
    </row>
    <row r="247" spans="2:65" s="1" customFormat="1" ht="24" customHeight="1">
      <c r="B247" s="34"/>
      <c r="C247" s="216" t="s">
        <v>310</v>
      </c>
      <c r="D247" s="216" t="s">
        <v>138</v>
      </c>
      <c r="E247" s="217" t="s">
        <v>474</v>
      </c>
      <c r="F247" s="218" t="s">
        <v>475</v>
      </c>
      <c r="G247" s="219" t="s">
        <v>193</v>
      </c>
      <c r="H247" s="220">
        <v>4</v>
      </c>
      <c r="I247" s="221"/>
      <c r="J247" s="222">
        <f>ROUND(I247*H247,2)</f>
        <v>0</v>
      </c>
      <c r="K247" s="218" t="s">
        <v>1</v>
      </c>
      <c r="L247" s="39"/>
      <c r="M247" s="223" t="s">
        <v>1</v>
      </c>
      <c r="N247" s="224" t="s">
        <v>38</v>
      </c>
      <c r="O247" s="82"/>
      <c r="P247" s="225">
        <f>O247*H247</f>
        <v>0</v>
      </c>
      <c r="Q247" s="225">
        <v>0</v>
      </c>
      <c r="R247" s="225">
        <f>Q247*H247</f>
        <v>0</v>
      </c>
      <c r="S247" s="225">
        <v>0</v>
      </c>
      <c r="T247" s="226">
        <f>S247*H247</f>
        <v>0</v>
      </c>
      <c r="AR247" s="227" t="s">
        <v>142</v>
      </c>
      <c r="AT247" s="227" t="s">
        <v>138</v>
      </c>
      <c r="AU247" s="227" t="s">
        <v>82</v>
      </c>
      <c r="AY247" s="13" t="s">
        <v>136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3" t="s">
        <v>80</v>
      </c>
      <c r="BK247" s="228">
        <f>ROUND(I247*H247,2)</f>
        <v>0</v>
      </c>
      <c r="BL247" s="13" t="s">
        <v>142</v>
      </c>
      <c r="BM247" s="227" t="s">
        <v>476</v>
      </c>
    </row>
    <row r="248" spans="2:65" s="1" customFormat="1" ht="24" customHeight="1">
      <c r="B248" s="34"/>
      <c r="C248" s="216" t="s">
        <v>477</v>
      </c>
      <c r="D248" s="216" t="s">
        <v>138</v>
      </c>
      <c r="E248" s="217" t="s">
        <v>478</v>
      </c>
      <c r="F248" s="218" t="s">
        <v>479</v>
      </c>
      <c r="G248" s="219" t="s">
        <v>193</v>
      </c>
      <c r="H248" s="220">
        <v>4</v>
      </c>
      <c r="I248" s="221"/>
      <c r="J248" s="222">
        <f>ROUND(I248*H248,2)</f>
        <v>0</v>
      </c>
      <c r="K248" s="218" t="s">
        <v>1</v>
      </c>
      <c r="L248" s="39"/>
      <c r="M248" s="223" t="s">
        <v>1</v>
      </c>
      <c r="N248" s="224" t="s">
        <v>38</v>
      </c>
      <c r="O248" s="82"/>
      <c r="P248" s="225">
        <f>O248*H248</f>
        <v>0</v>
      </c>
      <c r="Q248" s="225">
        <v>0</v>
      </c>
      <c r="R248" s="225">
        <f>Q248*H248</f>
        <v>0</v>
      </c>
      <c r="S248" s="225">
        <v>0</v>
      </c>
      <c r="T248" s="226">
        <f>S248*H248</f>
        <v>0</v>
      </c>
      <c r="AR248" s="227" t="s">
        <v>142</v>
      </c>
      <c r="AT248" s="227" t="s">
        <v>138</v>
      </c>
      <c r="AU248" s="227" t="s">
        <v>82</v>
      </c>
      <c r="AY248" s="13" t="s">
        <v>136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3" t="s">
        <v>80</v>
      </c>
      <c r="BK248" s="228">
        <f>ROUND(I248*H248,2)</f>
        <v>0</v>
      </c>
      <c r="BL248" s="13" t="s">
        <v>142</v>
      </c>
      <c r="BM248" s="227" t="s">
        <v>480</v>
      </c>
    </row>
    <row r="249" spans="2:65" s="1" customFormat="1" ht="36" customHeight="1">
      <c r="B249" s="34"/>
      <c r="C249" s="216" t="s">
        <v>313</v>
      </c>
      <c r="D249" s="216" t="s">
        <v>138</v>
      </c>
      <c r="E249" s="217" t="s">
        <v>481</v>
      </c>
      <c r="F249" s="218" t="s">
        <v>482</v>
      </c>
      <c r="G249" s="219" t="s">
        <v>193</v>
      </c>
      <c r="H249" s="220">
        <v>1</v>
      </c>
      <c r="I249" s="221"/>
      <c r="J249" s="222">
        <f>ROUND(I249*H249,2)</f>
        <v>0</v>
      </c>
      <c r="K249" s="218" t="s">
        <v>1</v>
      </c>
      <c r="L249" s="39"/>
      <c r="M249" s="223" t="s">
        <v>1</v>
      </c>
      <c r="N249" s="224" t="s">
        <v>38</v>
      </c>
      <c r="O249" s="82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AR249" s="227" t="s">
        <v>142</v>
      </c>
      <c r="AT249" s="227" t="s">
        <v>138</v>
      </c>
      <c r="AU249" s="227" t="s">
        <v>82</v>
      </c>
      <c r="AY249" s="13" t="s">
        <v>136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3" t="s">
        <v>80</v>
      </c>
      <c r="BK249" s="228">
        <f>ROUND(I249*H249,2)</f>
        <v>0</v>
      </c>
      <c r="BL249" s="13" t="s">
        <v>142</v>
      </c>
      <c r="BM249" s="227" t="s">
        <v>483</v>
      </c>
    </row>
    <row r="250" spans="2:65" s="1" customFormat="1" ht="36" customHeight="1">
      <c r="B250" s="34"/>
      <c r="C250" s="216" t="s">
        <v>484</v>
      </c>
      <c r="D250" s="216" t="s">
        <v>138</v>
      </c>
      <c r="E250" s="217" t="s">
        <v>485</v>
      </c>
      <c r="F250" s="218" t="s">
        <v>486</v>
      </c>
      <c r="G250" s="219" t="s">
        <v>193</v>
      </c>
      <c r="H250" s="220">
        <v>1</v>
      </c>
      <c r="I250" s="221"/>
      <c r="J250" s="222">
        <f>ROUND(I250*H250,2)</f>
        <v>0</v>
      </c>
      <c r="K250" s="218" t="s">
        <v>1</v>
      </c>
      <c r="L250" s="39"/>
      <c r="M250" s="223" t="s">
        <v>1</v>
      </c>
      <c r="N250" s="224" t="s">
        <v>38</v>
      </c>
      <c r="O250" s="82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AR250" s="227" t="s">
        <v>142</v>
      </c>
      <c r="AT250" s="227" t="s">
        <v>138</v>
      </c>
      <c r="AU250" s="227" t="s">
        <v>82</v>
      </c>
      <c r="AY250" s="13" t="s">
        <v>136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3" t="s">
        <v>80</v>
      </c>
      <c r="BK250" s="228">
        <f>ROUND(I250*H250,2)</f>
        <v>0</v>
      </c>
      <c r="BL250" s="13" t="s">
        <v>142</v>
      </c>
      <c r="BM250" s="227" t="s">
        <v>487</v>
      </c>
    </row>
    <row r="251" spans="2:65" s="1" customFormat="1" ht="36" customHeight="1">
      <c r="B251" s="34"/>
      <c r="C251" s="216" t="s">
        <v>317</v>
      </c>
      <c r="D251" s="216" t="s">
        <v>138</v>
      </c>
      <c r="E251" s="217" t="s">
        <v>488</v>
      </c>
      <c r="F251" s="218" t="s">
        <v>489</v>
      </c>
      <c r="G251" s="219" t="s">
        <v>193</v>
      </c>
      <c r="H251" s="220">
        <v>1</v>
      </c>
      <c r="I251" s="221"/>
      <c r="J251" s="222">
        <f>ROUND(I251*H251,2)</f>
        <v>0</v>
      </c>
      <c r="K251" s="218" t="s">
        <v>1</v>
      </c>
      <c r="L251" s="39"/>
      <c r="M251" s="223" t="s">
        <v>1</v>
      </c>
      <c r="N251" s="224" t="s">
        <v>38</v>
      </c>
      <c r="O251" s="82"/>
      <c r="P251" s="225">
        <f>O251*H251</f>
        <v>0</v>
      </c>
      <c r="Q251" s="225">
        <v>0</v>
      </c>
      <c r="R251" s="225">
        <f>Q251*H251</f>
        <v>0</v>
      </c>
      <c r="S251" s="225">
        <v>0</v>
      </c>
      <c r="T251" s="226">
        <f>S251*H251</f>
        <v>0</v>
      </c>
      <c r="AR251" s="227" t="s">
        <v>142</v>
      </c>
      <c r="AT251" s="227" t="s">
        <v>138</v>
      </c>
      <c r="AU251" s="227" t="s">
        <v>82</v>
      </c>
      <c r="AY251" s="13" t="s">
        <v>136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3" t="s">
        <v>80</v>
      </c>
      <c r="BK251" s="228">
        <f>ROUND(I251*H251,2)</f>
        <v>0</v>
      </c>
      <c r="BL251" s="13" t="s">
        <v>142</v>
      </c>
      <c r="BM251" s="227" t="s">
        <v>490</v>
      </c>
    </row>
    <row r="252" spans="2:65" s="1" customFormat="1" ht="36" customHeight="1">
      <c r="B252" s="34"/>
      <c r="C252" s="216" t="s">
        <v>491</v>
      </c>
      <c r="D252" s="216" t="s">
        <v>138</v>
      </c>
      <c r="E252" s="217" t="s">
        <v>492</v>
      </c>
      <c r="F252" s="218" t="s">
        <v>493</v>
      </c>
      <c r="G252" s="219" t="s">
        <v>193</v>
      </c>
      <c r="H252" s="220">
        <v>1</v>
      </c>
      <c r="I252" s="221"/>
      <c r="J252" s="222">
        <f>ROUND(I252*H252,2)</f>
        <v>0</v>
      </c>
      <c r="K252" s="218" t="s">
        <v>1</v>
      </c>
      <c r="L252" s="39"/>
      <c r="M252" s="223" t="s">
        <v>1</v>
      </c>
      <c r="N252" s="224" t="s">
        <v>38</v>
      </c>
      <c r="O252" s="82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AR252" s="227" t="s">
        <v>142</v>
      </c>
      <c r="AT252" s="227" t="s">
        <v>138</v>
      </c>
      <c r="AU252" s="227" t="s">
        <v>82</v>
      </c>
      <c r="AY252" s="13" t="s">
        <v>136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3" t="s">
        <v>80</v>
      </c>
      <c r="BK252" s="228">
        <f>ROUND(I252*H252,2)</f>
        <v>0</v>
      </c>
      <c r="BL252" s="13" t="s">
        <v>142</v>
      </c>
      <c r="BM252" s="227" t="s">
        <v>494</v>
      </c>
    </row>
    <row r="253" spans="2:65" s="1" customFormat="1" ht="24" customHeight="1">
      <c r="B253" s="34"/>
      <c r="C253" s="216" t="s">
        <v>322</v>
      </c>
      <c r="D253" s="216" t="s">
        <v>138</v>
      </c>
      <c r="E253" s="217" t="s">
        <v>495</v>
      </c>
      <c r="F253" s="218" t="s">
        <v>496</v>
      </c>
      <c r="G253" s="219" t="s">
        <v>193</v>
      </c>
      <c r="H253" s="220">
        <v>1</v>
      </c>
      <c r="I253" s="221"/>
      <c r="J253" s="222">
        <f>ROUND(I253*H253,2)</f>
        <v>0</v>
      </c>
      <c r="K253" s="218" t="s">
        <v>1</v>
      </c>
      <c r="L253" s="39"/>
      <c r="M253" s="223" t="s">
        <v>1</v>
      </c>
      <c r="N253" s="224" t="s">
        <v>38</v>
      </c>
      <c r="O253" s="82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AR253" s="227" t="s">
        <v>142</v>
      </c>
      <c r="AT253" s="227" t="s">
        <v>138</v>
      </c>
      <c r="AU253" s="227" t="s">
        <v>82</v>
      </c>
      <c r="AY253" s="13" t="s">
        <v>136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3" t="s">
        <v>80</v>
      </c>
      <c r="BK253" s="228">
        <f>ROUND(I253*H253,2)</f>
        <v>0</v>
      </c>
      <c r="BL253" s="13" t="s">
        <v>142</v>
      </c>
      <c r="BM253" s="227" t="s">
        <v>497</v>
      </c>
    </row>
    <row r="254" spans="2:65" s="1" customFormat="1" ht="36" customHeight="1">
      <c r="B254" s="34"/>
      <c r="C254" s="216" t="s">
        <v>498</v>
      </c>
      <c r="D254" s="216" t="s">
        <v>138</v>
      </c>
      <c r="E254" s="217" t="s">
        <v>499</v>
      </c>
      <c r="F254" s="218" t="s">
        <v>500</v>
      </c>
      <c r="G254" s="219" t="s">
        <v>193</v>
      </c>
      <c r="H254" s="220">
        <v>2</v>
      </c>
      <c r="I254" s="221"/>
      <c r="J254" s="222">
        <f>ROUND(I254*H254,2)</f>
        <v>0</v>
      </c>
      <c r="K254" s="218" t="s">
        <v>1</v>
      </c>
      <c r="L254" s="39"/>
      <c r="M254" s="223" t="s">
        <v>1</v>
      </c>
      <c r="N254" s="224" t="s">
        <v>38</v>
      </c>
      <c r="O254" s="82"/>
      <c r="P254" s="225">
        <f>O254*H254</f>
        <v>0</v>
      </c>
      <c r="Q254" s="225">
        <v>0</v>
      </c>
      <c r="R254" s="225">
        <f>Q254*H254</f>
        <v>0</v>
      </c>
      <c r="S254" s="225">
        <v>0</v>
      </c>
      <c r="T254" s="226">
        <f>S254*H254</f>
        <v>0</v>
      </c>
      <c r="AR254" s="227" t="s">
        <v>142</v>
      </c>
      <c r="AT254" s="227" t="s">
        <v>138</v>
      </c>
      <c r="AU254" s="227" t="s">
        <v>82</v>
      </c>
      <c r="AY254" s="13" t="s">
        <v>136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3" t="s">
        <v>80</v>
      </c>
      <c r="BK254" s="228">
        <f>ROUND(I254*H254,2)</f>
        <v>0</v>
      </c>
      <c r="BL254" s="13" t="s">
        <v>142</v>
      </c>
      <c r="BM254" s="227" t="s">
        <v>501</v>
      </c>
    </row>
    <row r="255" spans="2:65" s="1" customFormat="1" ht="16.5" customHeight="1">
      <c r="B255" s="34"/>
      <c r="C255" s="216" t="s">
        <v>326</v>
      </c>
      <c r="D255" s="216" t="s">
        <v>138</v>
      </c>
      <c r="E255" s="217" t="s">
        <v>502</v>
      </c>
      <c r="F255" s="218" t="s">
        <v>503</v>
      </c>
      <c r="G255" s="219" t="s">
        <v>141</v>
      </c>
      <c r="H255" s="220">
        <v>130</v>
      </c>
      <c r="I255" s="221"/>
      <c r="J255" s="222">
        <f>ROUND(I255*H255,2)</f>
        <v>0</v>
      </c>
      <c r="K255" s="218" t="s">
        <v>1</v>
      </c>
      <c r="L255" s="39"/>
      <c r="M255" s="223" t="s">
        <v>1</v>
      </c>
      <c r="N255" s="224" t="s">
        <v>38</v>
      </c>
      <c r="O255" s="82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AR255" s="227" t="s">
        <v>142</v>
      </c>
      <c r="AT255" s="227" t="s">
        <v>138</v>
      </c>
      <c r="AU255" s="227" t="s">
        <v>82</v>
      </c>
      <c r="AY255" s="13" t="s">
        <v>136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3" t="s">
        <v>80</v>
      </c>
      <c r="BK255" s="228">
        <f>ROUND(I255*H255,2)</f>
        <v>0</v>
      </c>
      <c r="BL255" s="13" t="s">
        <v>142</v>
      </c>
      <c r="BM255" s="227" t="s">
        <v>504</v>
      </c>
    </row>
    <row r="256" spans="2:65" s="1" customFormat="1" ht="24" customHeight="1">
      <c r="B256" s="34"/>
      <c r="C256" s="216" t="s">
        <v>505</v>
      </c>
      <c r="D256" s="216" t="s">
        <v>138</v>
      </c>
      <c r="E256" s="217" t="s">
        <v>506</v>
      </c>
      <c r="F256" s="218" t="s">
        <v>507</v>
      </c>
      <c r="G256" s="219" t="s">
        <v>141</v>
      </c>
      <c r="H256" s="220">
        <v>78.72</v>
      </c>
      <c r="I256" s="221"/>
      <c r="J256" s="222">
        <f>ROUND(I256*H256,2)</f>
        <v>0</v>
      </c>
      <c r="K256" s="218" t="s">
        <v>1</v>
      </c>
      <c r="L256" s="39"/>
      <c r="M256" s="223" t="s">
        <v>1</v>
      </c>
      <c r="N256" s="224" t="s">
        <v>38</v>
      </c>
      <c r="O256" s="82"/>
      <c r="P256" s="225">
        <f>O256*H256</f>
        <v>0</v>
      </c>
      <c r="Q256" s="225">
        <v>0</v>
      </c>
      <c r="R256" s="225">
        <f>Q256*H256</f>
        <v>0</v>
      </c>
      <c r="S256" s="225">
        <v>0</v>
      </c>
      <c r="T256" s="226">
        <f>S256*H256</f>
        <v>0</v>
      </c>
      <c r="AR256" s="227" t="s">
        <v>142</v>
      </c>
      <c r="AT256" s="227" t="s">
        <v>138</v>
      </c>
      <c r="AU256" s="227" t="s">
        <v>82</v>
      </c>
      <c r="AY256" s="13" t="s">
        <v>136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3" t="s">
        <v>80</v>
      </c>
      <c r="BK256" s="228">
        <f>ROUND(I256*H256,2)</f>
        <v>0</v>
      </c>
      <c r="BL256" s="13" t="s">
        <v>142</v>
      </c>
      <c r="BM256" s="227" t="s">
        <v>508</v>
      </c>
    </row>
    <row r="257" spans="2:65" s="1" customFormat="1" ht="16.5" customHeight="1">
      <c r="B257" s="34"/>
      <c r="C257" s="216" t="s">
        <v>329</v>
      </c>
      <c r="D257" s="216" t="s">
        <v>138</v>
      </c>
      <c r="E257" s="217" t="s">
        <v>509</v>
      </c>
      <c r="F257" s="218" t="s">
        <v>510</v>
      </c>
      <c r="G257" s="219" t="s">
        <v>141</v>
      </c>
      <c r="H257" s="220">
        <v>712.224</v>
      </c>
      <c r="I257" s="221"/>
      <c r="J257" s="222">
        <f>ROUND(I257*H257,2)</f>
        <v>0</v>
      </c>
      <c r="K257" s="218" t="s">
        <v>1</v>
      </c>
      <c r="L257" s="39"/>
      <c r="M257" s="223" t="s">
        <v>1</v>
      </c>
      <c r="N257" s="224" t="s">
        <v>38</v>
      </c>
      <c r="O257" s="82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AR257" s="227" t="s">
        <v>142</v>
      </c>
      <c r="AT257" s="227" t="s">
        <v>138</v>
      </c>
      <c r="AU257" s="227" t="s">
        <v>82</v>
      </c>
      <c r="AY257" s="13" t="s">
        <v>136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3" t="s">
        <v>80</v>
      </c>
      <c r="BK257" s="228">
        <f>ROUND(I257*H257,2)</f>
        <v>0</v>
      </c>
      <c r="BL257" s="13" t="s">
        <v>142</v>
      </c>
      <c r="BM257" s="227" t="s">
        <v>511</v>
      </c>
    </row>
    <row r="258" spans="2:63" s="11" customFormat="1" ht="22.8" customHeight="1">
      <c r="B258" s="200"/>
      <c r="C258" s="201"/>
      <c r="D258" s="202" t="s">
        <v>72</v>
      </c>
      <c r="E258" s="214" t="s">
        <v>365</v>
      </c>
      <c r="F258" s="214" t="s">
        <v>512</v>
      </c>
      <c r="G258" s="201"/>
      <c r="H258" s="201"/>
      <c r="I258" s="204"/>
      <c r="J258" s="215">
        <f>BK258</f>
        <v>0</v>
      </c>
      <c r="K258" s="201"/>
      <c r="L258" s="206"/>
      <c r="M258" s="207"/>
      <c r="N258" s="208"/>
      <c r="O258" s="208"/>
      <c r="P258" s="209">
        <f>SUM(P259:P271)</f>
        <v>0</v>
      </c>
      <c r="Q258" s="208"/>
      <c r="R258" s="209">
        <f>SUM(R259:R271)</f>
        <v>0</v>
      </c>
      <c r="S258" s="208"/>
      <c r="T258" s="210">
        <f>SUM(T259:T271)</f>
        <v>0</v>
      </c>
      <c r="AR258" s="211" t="s">
        <v>80</v>
      </c>
      <c r="AT258" s="212" t="s">
        <v>72</v>
      </c>
      <c r="AU258" s="212" t="s">
        <v>80</v>
      </c>
      <c r="AY258" s="211" t="s">
        <v>136</v>
      </c>
      <c r="BK258" s="213">
        <f>SUM(BK259:BK271)</f>
        <v>0</v>
      </c>
    </row>
    <row r="259" spans="2:65" s="1" customFormat="1" ht="24" customHeight="1">
      <c r="B259" s="34"/>
      <c r="C259" s="216" t="s">
        <v>513</v>
      </c>
      <c r="D259" s="216" t="s">
        <v>138</v>
      </c>
      <c r="E259" s="217" t="s">
        <v>514</v>
      </c>
      <c r="F259" s="218" t="s">
        <v>515</v>
      </c>
      <c r="G259" s="219" t="s">
        <v>148</v>
      </c>
      <c r="H259" s="220">
        <v>0.179</v>
      </c>
      <c r="I259" s="221"/>
      <c r="J259" s="222">
        <f>ROUND(I259*H259,2)</f>
        <v>0</v>
      </c>
      <c r="K259" s="218" t="s">
        <v>1</v>
      </c>
      <c r="L259" s="39"/>
      <c r="M259" s="223" t="s">
        <v>1</v>
      </c>
      <c r="N259" s="224" t="s">
        <v>38</v>
      </c>
      <c r="O259" s="82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AR259" s="227" t="s">
        <v>142</v>
      </c>
      <c r="AT259" s="227" t="s">
        <v>138</v>
      </c>
      <c r="AU259" s="227" t="s">
        <v>82</v>
      </c>
      <c r="AY259" s="13" t="s">
        <v>136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3" t="s">
        <v>80</v>
      </c>
      <c r="BK259" s="228">
        <f>ROUND(I259*H259,2)</f>
        <v>0</v>
      </c>
      <c r="BL259" s="13" t="s">
        <v>142</v>
      </c>
      <c r="BM259" s="227" t="s">
        <v>516</v>
      </c>
    </row>
    <row r="260" spans="2:65" s="1" customFormat="1" ht="24" customHeight="1">
      <c r="B260" s="34"/>
      <c r="C260" s="216" t="s">
        <v>333</v>
      </c>
      <c r="D260" s="216" t="s">
        <v>138</v>
      </c>
      <c r="E260" s="217" t="s">
        <v>517</v>
      </c>
      <c r="F260" s="218" t="s">
        <v>518</v>
      </c>
      <c r="G260" s="219" t="s">
        <v>148</v>
      </c>
      <c r="H260" s="220">
        <v>0.854</v>
      </c>
      <c r="I260" s="221"/>
      <c r="J260" s="222">
        <f>ROUND(I260*H260,2)</f>
        <v>0</v>
      </c>
      <c r="K260" s="218" t="s">
        <v>1</v>
      </c>
      <c r="L260" s="39"/>
      <c r="M260" s="223" t="s">
        <v>1</v>
      </c>
      <c r="N260" s="224" t="s">
        <v>38</v>
      </c>
      <c r="O260" s="82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AR260" s="227" t="s">
        <v>142</v>
      </c>
      <c r="AT260" s="227" t="s">
        <v>138</v>
      </c>
      <c r="AU260" s="227" t="s">
        <v>82</v>
      </c>
      <c r="AY260" s="13" t="s">
        <v>136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3" t="s">
        <v>80</v>
      </c>
      <c r="BK260" s="228">
        <f>ROUND(I260*H260,2)</f>
        <v>0</v>
      </c>
      <c r="BL260" s="13" t="s">
        <v>142</v>
      </c>
      <c r="BM260" s="227" t="s">
        <v>519</v>
      </c>
    </row>
    <row r="261" spans="2:65" s="1" customFormat="1" ht="24" customHeight="1">
      <c r="B261" s="34"/>
      <c r="C261" s="216" t="s">
        <v>520</v>
      </c>
      <c r="D261" s="216" t="s">
        <v>138</v>
      </c>
      <c r="E261" s="217" t="s">
        <v>521</v>
      </c>
      <c r="F261" s="218" t="s">
        <v>522</v>
      </c>
      <c r="G261" s="219" t="s">
        <v>148</v>
      </c>
      <c r="H261" s="220">
        <v>0.854</v>
      </c>
      <c r="I261" s="221"/>
      <c r="J261" s="222">
        <f>ROUND(I261*H261,2)</f>
        <v>0</v>
      </c>
      <c r="K261" s="218" t="s">
        <v>1</v>
      </c>
      <c r="L261" s="39"/>
      <c r="M261" s="223" t="s">
        <v>1</v>
      </c>
      <c r="N261" s="224" t="s">
        <v>38</v>
      </c>
      <c r="O261" s="82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AR261" s="227" t="s">
        <v>142</v>
      </c>
      <c r="AT261" s="227" t="s">
        <v>138</v>
      </c>
      <c r="AU261" s="227" t="s">
        <v>82</v>
      </c>
      <c r="AY261" s="13" t="s">
        <v>136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3" t="s">
        <v>80</v>
      </c>
      <c r="BK261" s="228">
        <f>ROUND(I261*H261,2)</f>
        <v>0</v>
      </c>
      <c r="BL261" s="13" t="s">
        <v>142</v>
      </c>
      <c r="BM261" s="227" t="s">
        <v>523</v>
      </c>
    </row>
    <row r="262" spans="2:65" s="1" customFormat="1" ht="24" customHeight="1">
      <c r="B262" s="34"/>
      <c r="C262" s="216" t="s">
        <v>336</v>
      </c>
      <c r="D262" s="216" t="s">
        <v>138</v>
      </c>
      <c r="E262" s="217" t="s">
        <v>524</v>
      </c>
      <c r="F262" s="218" t="s">
        <v>525</v>
      </c>
      <c r="G262" s="219" t="s">
        <v>148</v>
      </c>
      <c r="H262" s="220">
        <v>0.854</v>
      </c>
      <c r="I262" s="221"/>
      <c r="J262" s="222">
        <f>ROUND(I262*H262,2)</f>
        <v>0</v>
      </c>
      <c r="K262" s="218" t="s">
        <v>1</v>
      </c>
      <c r="L262" s="39"/>
      <c r="M262" s="223" t="s">
        <v>1</v>
      </c>
      <c r="N262" s="224" t="s">
        <v>38</v>
      </c>
      <c r="O262" s="82"/>
      <c r="P262" s="225">
        <f>O262*H262</f>
        <v>0</v>
      </c>
      <c r="Q262" s="225">
        <v>0</v>
      </c>
      <c r="R262" s="225">
        <f>Q262*H262</f>
        <v>0</v>
      </c>
      <c r="S262" s="225">
        <v>0</v>
      </c>
      <c r="T262" s="226">
        <f>S262*H262</f>
        <v>0</v>
      </c>
      <c r="AR262" s="227" t="s">
        <v>142</v>
      </c>
      <c r="AT262" s="227" t="s">
        <v>138</v>
      </c>
      <c r="AU262" s="227" t="s">
        <v>82</v>
      </c>
      <c r="AY262" s="13" t="s">
        <v>136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3" t="s">
        <v>80</v>
      </c>
      <c r="BK262" s="228">
        <f>ROUND(I262*H262,2)</f>
        <v>0</v>
      </c>
      <c r="BL262" s="13" t="s">
        <v>142</v>
      </c>
      <c r="BM262" s="227" t="s">
        <v>526</v>
      </c>
    </row>
    <row r="263" spans="2:65" s="1" customFormat="1" ht="16.5" customHeight="1">
      <c r="B263" s="34"/>
      <c r="C263" s="216" t="s">
        <v>527</v>
      </c>
      <c r="D263" s="216" t="s">
        <v>138</v>
      </c>
      <c r="E263" s="217" t="s">
        <v>528</v>
      </c>
      <c r="F263" s="218" t="s">
        <v>529</v>
      </c>
      <c r="G263" s="219" t="s">
        <v>148</v>
      </c>
      <c r="H263" s="220">
        <v>0.179</v>
      </c>
      <c r="I263" s="221"/>
      <c r="J263" s="222">
        <f>ROUND(I263*H263,2)</f>
        <v>0</v>
      </c>
      <c r="K263" s="218" t="s">
        <v>1</v>
      </c>
      <c r="L263" s="39"/>
      <c r="M263" s="223" t="s">
        <v>1</v>
      </c>
      <c r="N263" s="224" t="s">
        <v>38</v>
      </c>
      <c r="O263" s="82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AR263" s="227" t="s">
        <v>142</v>
      </c>
      <c r="AT263" s="227" t="s">
        <v>138</v>
      </c>
      <c r="AU263" s="227" t="s">
        <v>82</v>
      </c>
      <c r="AY263" s="13" t="s">
        <v>136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3" t="s">
        <v>80</v>
      </c>
      <c r="BK263" s="228">
        <f>ROUND(I263*H263,2)</f>
        <v>0</v>
      </c>
      <c r="BL263" s="13" t="s">
        <v>142</v>
      </c>
      <c r="BM263" s="227" t="s">
        <v>530</v>
      </c>
    </row>
    <row r="264" spans="2:65" s="1" customFormat="1" ht="16.5" customHeight="1">
      <c r="B264" s="34"/>
      <c r="C264" s="216" t="s">
        <v>340</v>
      </c>
      <c r="D264" s="216" t="s">
        <v>138</v>
      </c>
      <c r="E264" s="217" t="s">
        <v>531</v>
      </c>
      <c r="F264" s="218" t="s">
        <v>532</v>
      </c>
      <c r="G264" s="219" t="s">
        <v>148</v>
      </c>
      <c r="H264" s="220">
        <v>0.179</v>
      </c>
      <c r="I264" s="221"/>
      <c r="J264" s="222">
        <f>ROUND(I264*H264,2)</f>
        <v>0</v>
      </c>
      <c r="K264" s="218" t="s">
        <v>1</v>
      </c>
      <c r="L264" s="39"/>
      <c r="M264" s="223" t="s">
        <v>1</v>
      </c>
      <c r="N264" s="224" t="s">
        <v>38</v>
      </c>
      <c r="O264" s="82"/>
      <c r="P264" s="225">
        <f>O264*H264</f>
        <v>0</v>
      </c>
      <c r="Q264" s="225">
        <v>0</v>
      </c>
      <c r="R264" s="225">
        <f>Q264*H264</f>
        <v>0</v>
      </c>
      <c r="S264" s="225">
        <v>0</v>
      </c>
      <c r="T264" s="226">
        <f>S264*H264</f>
        <v>0</v>
      </c>
      <c r="AR264" s="227" t="s">
        <v>142</v>
      </c>
      <c r="AT264" s="227" t="s">
        <v>138</v>
      </c>
      <c r="AU264" s="227" t="s">
        <v>82</v>
      </c>
      <c r="AY264" s="13" t="s">
        <v>136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3" t="s">
        <v>80</v>
      </c>
      <c r="BK264" s="228">
        <f>ROUND(I264*H264,2)</f>
        <v>0</v>
      </c>
      <c r="BL264" s="13" t="s">
        <v>142</v>
      </c>
      <c r="BM264" s="227" t="s">
        <v>533</v>
      </c>
    </row>
    <row r="265" spans="2:65" s="1" customFormat="1" ht="16.5" customHeight="1">
      <c r="B265" s="34"/>
      <c r="C265" s="216" t="s">
        <v>534</v>
      </c>
      <c r="D265" s="216" t="s">
        <v>138</v>
      </c>
      <c r="E265" s="217" t="s">
        <v>535</v>
      </c>
      <c r="F265" s="218" t="s">
        <v>536</v>
      </c>
      <c r="G265" s="219" t="s">
        <v>141</v>
      </c>
      <c r="H265" s="220">
        <v>0.864</v>
      </c>
      <c r="I265" s="221"/>
      <c r="J265" s="222">
        <f>ROUND(I265*H265,2)</f>
        <v>0</v>
      </c>
      <c r="K265" s="218" t="s">
        <v>1</v>
      </c>
      <c r="L265" s="39"/>
      <c r="M265" s="223" t="s">
        <v>1</v>
      </c>
      <c r="N265" s="224" t="s">
        <v>38</v>
      </c>
      <c r="O265" s="82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AR265" s="227" t="s">
        <v>142</v>
      </c>
      <c r="AT265" s="227" t="s">
        <v>138</v>
      </c>
      <c r="AU265" s="227" t="s">
        <v>82</v>
      </c>
      <c r="AY265" s="13" t="s">
        <v>136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3" t="s">
        <v>80</v>
      </c>
      <c r="BK265" s="228">
        <f>ROUND(I265*H265,2)</f>
        <v>0</v>
      </c>
      <c r="BL265" s="13" t="s">
        <v>142</v>
      </c>
      <c r="BM265" s="227" t="s">
        <v>537</v>
      </c>
    </row>
    <row r="266" spans="2:65" s="1" customFormat="1" ht="16.5" customHeight="1">
      <c r="B266" s="34"/>
      <c r="C266" s="216" t="s">
        <v>343</v>
      </c>
      <c r="D266" s="216" t="s">
        <v>138</v>
      </c>
      <c r="E266" s="217" t="s">
        <v>538</v>
      </c>
      <c r="F266" s="218" t="s">
        <v>539</v>
      </c>
      <c r="G266" s="219" t="s">
        <v>141</v>
      </c>
      <c r="H266" s="220">
        <v>0.864</v>
      </c>
      <c r="I266" s="221"/>
      <c r="J266" s="222">
        <f>ROUND(I266*H266,2)</f>
        <v>0</v>
      </c>
      <c r="K266" s="218" t="s">
        <v>1</v>
      </c>
      <c r="L266" s="39"/>
      <c r="M266" s="223" t="s">
        <v>1</v>
      </c>
      <c r="N266" s="224" t="s">
        <v>38</v>
      </c>
      <c r="O266" s="82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AR266" s="227" t="s">
        <v>142</v>
      </c>
      <c r="AT266" s="227" t="s">
        <v>138</v>
      </c>
      <c r="AU266" s="227" t="s">
        <v>82</v>
      </c>
      <c r="AY266" s="13" t="s">
        <v>136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3" t="s">
        <v>80</v>
      </c>
      <c r="BK266" s="228">
        <f>ROUND(I266*H266,2)</f>
        <v>0</v>
      </c>
      <c r="BL266" s="13" t="s">
        <v>142</v>
      </c>
      <c r="BM266" s="227" t="s">
        <v>540</v>
      </c>
    </row>
    <row r="267" spans="2:65" s="1" customFormat="1" ht="16.5" customHeight="1">
      <c r="B267" s="34"/>
      <c r="C267" s="216" t="s">
        <v>541</v>
      </c>
      <c r="D267" s="216" t="s">
        <v>138</v>
      </c>
      <c r="E267" s="217" t="s">
        <v>542</v>
      </c>
      <c r="F267" s="218" t="s">
        <v>543</v>
      </c>
      <c r="G267" s="219" t="s">
        <v>156</v>
      </c>
      <c r="H267" s="220">
        <v>0.048</v>
      </c>
      <c r="I267" s="221"/>
      <c r="J267" s="222">
        <f>ROUND(I267*H267,2)</f>
        <v>0</v>
      </c>
      <c r="K267" s="218" t="s">
        <v>1</v>
      </c>
      <c r="L267" s="39"/>
      <c r="M267" s="223" t="s">
        <v>1</v>
      </c>
      <c r="N267" s="224" t="s">
        <v>38</v>
      </c>
      <c r="O267" s="82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AR267" s="227" t="s">
        <v>142</v>
      </c>
      <c r="AT267" s="227" t="s">
        <v>138</v>
      </c>
      <c r="AU267" s="227" t="s">
        <v>82</v>
      </c>
      <c r="AY267" s="13" t="s">
        <v>136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3" t="s">
        <v>80</v>
      </c>
      <c r="BK267" s="228">
        <f>ROUND(I267*H267,2)</f>
        <v>0</v>
      </c>
      <c r="BL267" s="13" t="s">
        <v>142</v>
      </c>
      <c r="BM267" s="227" t="s">
        <v>544</v>
      </c>
    </row>
    <row r="268" spans="2:65" s="1" customFormat="1" ht="24" customHeight="1">
      <c r="B268" s="34"/>
      <c r="C268" s="216" t="s">
        <v>347</v>
      </c>
      <c r="D268" s="216" t="s">
        <v>138</v>
      </c>
      <c r="E268" s="217" t="s">
        <v>545</v>
      </c>
      <c r="F268" s="218" t="s">
        <v>546</v>
      </c>
      <c r="G268" s="219" t="s">
        <v>141</v>
      </c>
      <c r="H268" s="220">
        <v>18.357</v>
      </c>
      <c r="I268" s="221"/>
      <c r="J268" s="222">
        <f>ROUND(I268*H268,2)</f>
        <v>0</v>
      </c>
      <c r="K268" s="218" t="s">
        <v>1</v>
      </c>
      <c r="L268" s="39"/>
      <c r="M268" s="223" t="s">
        <v>1</v>
      </c>
      <c r="N268" s="224" t="s">
        <v>38</v>
      </c>
      <c r="O268" s="82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AR268" s="227" t="s">
        <v>142</v>
      </c>
      <c r="AT268" s="227" t="s">
        <v>138</v>
      </c>
      <c r="AU268" s="227" t="s">
        <v>82</v>
      </c>
      <c r="AY268" s="13" t="s">
        <v>136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3" t="s">
        <v>80</v>
      </c>
      <c r="BK268" s="228">
        <f>ROUND(I268*H268,2)</f>
        <v>0</v>
      </c>
      <c r="BL268" s="13" t="s">
        <v>142</v>
      </c>
      <c r="BM268" s="227" t="s">
        <v>547</v>
      </c>
    </row>
    <row r="269" spans="2:65" s="1" customFormat="1" ht="24" customHeight="1">
      <c r="B269" s="34"/>
      <c r="C269" s="216" t="s">
        <v>548</v>
      </c>
      <c r="D269" s="216" t="s">
        <v>138</v>
      </c>
      <c r="E269" s="217" t="s">
        <v>549</v>
      </c>
      <c r="F269" s="218" t="s">
        <v>550</v>
      </c>
      <c r="G269" s="219" t="s">
        <v>141</v>
      </c>
      <c r="H269" s="220">
        <v>1.45</v>
      </c>
      <c r="I269" s="221"/>
      <c r="J269" s="222">
        <f>ROUND(I269*H269,2)</f>
        <v>0</v>
      </c>
      <c r="K269" s="218" t="s">
        <v>1</v>
      </c>
      <c r="L269" s="39"/>
      <c r="M269" s="223" t="s">
        <v>1</v>
      </c>
      <c r="N269" s="224" t="s">
        <v>38</v>
      </c>
      <c r="O269" s="82"/>
      <c r="P269" s="225">
        <f>O269*H269</f>
        <v>0</v>
      </c>
      <c r="Q269" s="225">
        <v>0</v>
      </c>
      <c r="R269" s="225">
        <f>Q269*H269</f>
        <v>0</v>
      </c>
      <c r="S269" s="225">
        <v>0</v>
      </c>
      <c r="T269" s="226">
        <f>S269*H269</f>
        <v>0</v>
      </c>
      <c r="AR269" s="227" t="s">
        <v>142</v>
      </c>
      <c r="AT269" s="227" t="s">
        <v>138</v>
      </c>
      <c r="AU269" s="227" t="s">
        <v>82</v>
      </c>
      <c r="AY269" s="13" t="s">
        <v>136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3" t="s">
        <v>80</v>
      </c>
      <c r="BK269" s="228">
        <f>ROUND(I269*H269,2)</f>
        <v>0</v>
      </c>
      <c r="BL269" s="13" t="s">
        <v>142</v>
      </c>
      <c r="BM269" s="227" t="s">
        <v>551</v>
      </c>
    </row>
    <row r="270" spans="2:65" s="1" customFormat="1" ht="16.5" customHeight="1">
      <c r="B270" s="34"/>
      <c r="C270" s="216" t="s">
        <v>350</v>
      </c>
      <c r="D270" s="216" t="s">
        <v>138</v>
      </c>
      <c r="E270" s="217" t="s">
        <v>552</v>
      </c>
      <c r="F270" s="218" t="s">
        <v>553</v>
      </c>
      <c r="G270" s="219" t="s">
        <v>141</v>
      </c>
      <c r="H270" s="220">
        <v>14.218</v>
      </c>
      <c r="I270" s="221"/>
      <c r="J270" s="222">
        <f>ROUND(I270*H270,2)</f>
        <v>0</v>
      </c>
      <c r="K270" s="218" t="s">
        <v>1</v>
      </c>
      <c r="L270" s="39"/>
      <c r="M270" s="223" t="s">
        <v>1</v>
      </c>
      <c r="N270" s="224" t="s">
        <v>38</v>
      </c>
      <c r="O270" s="82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AR270" s="227" t="s">
        <v>142</v>
      </c>
      <c r="AT270" s="227" t="s">
        <v>138</v>
      </c>
      <c r="AU270" s="227" t="s">
        <v>82</v>
      </c>
      <c r="AY270" s="13" t="s">
        <v>136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3" t="s">
        <v>80</v>
      </c>
      <c r="BK270" s="228">
        <f>ROUND(I270*H270,2)</f>
        <v>0</v>
      </c>
      <c r="BL270" s="13" t="s">
        <v>142</v>
      </c>
      <c r="BM270" s="227" t="s">
        <v>554</v>
      </c>
    </row>
    <row r="271" spans="2:65" s="1" customFormat="1" ht="36" customHeight="1">
      <c r="B271" s="34"/>
      <c r="C271" s="216" t="s">
        <v>555</v>
      </c>
      <c r="D271" s="216" t="s">
        <v>138</v>
      </c>
      <c r="E271" s="217" t="s">
        <v>556</v>
      </c>
      <c r="F271" s="218" t="s">
        <v>557</v>
      </c>
      <c r="G271" s="219" t="s">
        <v>233</v>
      </c>
      <c r="H271" s="220">
        <v>11.88</v>
      </c>
      <c r="I271" s="221"/>
      <c r="J271" s="222">
        <f>ROUND(I271*H271,2)</f>
        <v>0</v>
      </c>
      <c r="K271" s="218" t="s">
        <v>1</v>
      </c>
      <c r="L271" s="39"/>
      <c r="M271" s="223" t="s">
        <v>1</v>
      </c>
      <c r="N271" s="224" t="s">
        <v>38</v>
      </c>
      <c r="O271" s="82"/>
      <c r="P271" s="225">
        <f>O271*H271</f>
        <v>0</v>
      </c>
      <c r="Q271" s="225">
        <v>0</v>
      </c>
      <c r="R271" s="225">
        <f>Q271*H271</f>
        <v>0</v>
      </c>
      <c r="S271" s="225">
        <v>0</v>
      </c>
      <c r="T271" s="226">
        <f>S271*H271</f>
        <v>0</v>
      </c>
      <c r="AR271" s="227" t="s">
        <v>142</v>
      </c>
      <c r="AT271" s="227" t="s">
        <v>138</v>
      </c>
      <c r="AU271" s="227" t="s">
        <v>82</v>
      </c>
      <c r="AY271" s="13" t="s">
        <v>136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3" t="s">
        <v>80</v>
      </c>
      <c r="BK271" s="228">
        <f>ROUND(I271*H271,2)</f>
        <v>0</v>
      </c>
      <c r="BL271" s="13" t="s">
        <v>142</v>
      </c>
      <c r="BM271" s="227" t="s">
        <v>558</v>
      </c>
    </row>
    <row r="272" spans="2:63" s="11" customFormat="1" ht="22.8" customHeight="1">
      <c r="B272" s="200"/>
      <c r="C272" s="201"/>
      <c r="D272" s="202" t="s">
        <v>72</v>
      </c>
      <c r="E272" s="214" t="s">
        <v>255</v>
      </c>
      <c r="F272" s="214" t="s">
        <v>559</v>
      </c>
      <c r="G272" s="201"/>
      <c r="H272" s="201"/>
      <c r="I272" s="204"/>
      <c r="J272" s="215">
        <f>BK272</f>
        <v>0</v>
      </c>
      <c r="K272" s="201"/>
      <c r="L272" s="206"/>
      <c r="M272" s="207"/>
      <c r="N272" s="208"/>
      <c r="O272" s="208"/>
      <c r="P272" s="209">
        <f>SUM(P273:P276)</f>
        <v>0</v>
      </c>
      <c r="Q272" s="208"/>
      <c r="R272" s="209">
        <f>SUM(R273:R276)</f>
        <v>0</v>
      </c>
      <c r="S272" s="208"/>
      <c r="T272" s="210">
        <f>SUM(T273:T276)</f>
        <v>0</v>
      </c>
      <c r="AR272" s="211" t="s">
        <v>80</v>
      </c>
      <c r="AT272" s="212" t="s">
        <v>72</v>
      </c>
      <c r="AU272" s="212" t="s">
        <v>80</v>
      </c>
      <c r="AY272" s="211" t="s">
        <v>136</v>
      </c>
      <c r="BK272" s="213">
        <f>SUM(BK273:BK276)</f>
        <v>0</v>
      </c>
    </row>
    <row r="273" spans="2:65" s="1" customFormat="1" ht="24" customHeight="1">
      <c r="B273" s="34"/>
      <c r="C273" s="216" t="s">
        <v>354</v>
      </c>
      <c r="D273" s="216" t="s">
        <v>138</v>
      </c>
      <c r="E273" s="217" t="s">
        <v>560</v>
      </c>
      <c r="F273" s="218" t="s">
        <v>561</v>
      </c>
      <c r="G273" s="219" t="s">
        <v>193</v>
      </c>
      <c r="H273" s="220">
        <v>8</v>
      </c>
      <c r="I273" s="221"/>
      <c r="J273" s="222">
        <f>ROUND(I273*H273,2)</f>
        <v>0</v>
      </c>
      <c r="K273" s="218" t="s">
        <v>1</v>
      </c>
      <c r="L273" s="39"/>
      <c r="M273" s="223" t="s">
        <v>1</v>
      </c>
      <c r="N273" s="224" t="s">
        <v>38</v>
      </c>
      <c r="O273" s="82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AR273" s="227" t="s">
        <v>142</v>
      </c>
      <c r="AT273" s="227" t="s">
        <v>138</v>
      </c>
      <c r="AU273" s="227" t="s">
        <v>82</v>
      </c>
      <c r="AY273" s="13" t="s">
        <v>136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3" t="s">
        <v>80</v>
      </c>
      <c r="BK273" s="228">
        <f>ROUND(I273*H273,2)</f>
        <v>0</v>
      </c>
      <c r="BL273" s="13" t="s">
        <v>142</v>
      </c>
      <c r="BM273" s="227" t="s">
        <v>562</v>
      </c>
    </row>
    <row r="274" spans="2:65" s="1" customFormat="1" ht="16.5" customHeight="1">
      <c r="B274" s="34"/>
      <c r="C274" s="229" t="s">
        <v>563</v>
      </c>
      <c r="D274" s="229" t="s">
        <v>209</v>
      </c>
      <c r="E274" s="230" t="s">
        <v>564</v>
      </c>
      <c r="F274" s="231" t="s">
        <v>565</v>
      </c>
      <c r="G274" s="232" t="s">
        <v>193</v>
      </c>
      <c r="H274" s="233">
        <v>8</v>
      </c>
      <c r="I274" s="234"/>
      <c r="J274" s="235">
        <f>ROUND(I274*H274,2)</f>
        <v>0</v>
      </c>
      <c r="K274" s="231" t="s">
        <v>1</v>
      </c>
      <c r="L274" s="236"/>
      <c r="M274" s="237" t="s">
        <v>1</v>
      </c>
      <c r="N274" s="238" t="s">
        <v>38</v>
      </c>
      <c r="O274" s="82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AR274" s="227" t="s">
        <v>152</v>
      </c>
      <c r="AT274" s="227" t="s">
        <v>209</v>
      </c>
      <c r="AU274" s="227" t="s">
        <v>82</v>
      </c>
      <c r="AY274" s="13" t="s">
        <v>136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3" t="s">
        <v>80</v>
      </c>
      <c r="BK274" s="228">
        <f>ROUND(I274*H274,2)</f>
        <v>0</v>
      </c>
      <c r="BL274" s="13" t="s">
        <v>142</v>
      </c>
      <c r="BM274" s="227" t="s">
        <v>566</v>
      </c>
    </row>
    <row r="275" spans="2:65" s="1" customFormat="1" ht="24" customHeight="1">
      <c r="B275" s="34"/>
      <c r="C275" s="216" t="s">
        <v>357</v>
      </c>
      <c r="D275" s="216" t="s">
        <v>138</v>
      </c>
      <c r="E275" s="217" t="s">
        <v>567</v>
      </c>
      <c r="F275" s="218" t="s">
        <v>568</v>
      </c>
      <c r="G275" s="219" t="s">
        <v>193</v>
      </c>
      <c r="H275" s="220">
        <v>2</v>
      </c>
      <c r="I275" s="221"/>
      <c r="J275" s="222">
        <f>ROUND(I275*H275,2)</f>
        <v>0</v>
      </c>
      <c r="K275" s="218" t="s">
        <v>1</v>
      </c>
      <c r="L275" s="39"/>
      <c r="M275" s="223" t="s">
        <v>1</v>
      </c>
      <c r="N275" s="224" t="s">
        <v>38</v>
      </c>
      <c r="O275" s="82"/>
      <c r="P275" s="225">
        <f>O275*H275</f>
        <v>0</v>
      </c>
      <c r="Q275" s="225">
        <v>0</v>
      </c>
      <c r="R275" s="225">
        <f>Q275*H275</f>
        <v>0</v>
      </c>
      <c r="S275" s="225">
        <v>0</v>
      </c>
      <c r="T275" s="226">
        <f>S275*H275</f>
        <v>0</v>
      </c>
      <c r="AR275" s="227" t="s">
        <v>142</v>
      </c>
      <c r="AT275" s="227" t="s">
        <v>138</v>
      </c>
      <c r="AU275" s="227" t="s">
        <v>82</v>
      </c>
      <c r="AY275" s="13" t="s">
        <v>136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3" t="s">
        <v>80</v>
      </c>
      <c r="BK275" s="228">
        <f>ROUND(I275*H275,2)</f>
        <v>0</v>
      </c>
      <c r="BL275" s="13" t="s">
        <v>142</v>
      </c>
      <c r="BM275" s="227" t="s">
        <v>569</v>
      </c>
    </row>
    <row r="276" spans="2:65" s="1" customFormat="1" ht="16.5" customHeight="1">
      <c r="B276" s="34"/>
      <c r="C276" s="229" t="s">
        <v>570</v>
      </c>
      <c r="D276" s="229" t="s">
        <v>209</v>
      </c>
      <c r="E276" s="230" t="s">
        <v>571</v>
      </c>
      <c r="F276" s="231" t="s">
        <v>572</v>
      </c>
      <c r="G276" s="232" t="s">
        <v>233</v>
      </c>
      <c r="H276" s="233">
        <v>0.3</v>
      </c>
      <c r="I276" s="234"/>
      <c r="J276" s="235">
        <f>ROUND(I276*H276,2)</f>
        <v>0</v>
      </c>
      <c r="K276" s="231" t="s">
        <v>1</v>
      </c>
      <c r="L276" s="236"/>
      <c r="M276" s="237" t="s">
        <v>1</v>
      </c>
      <c r="N276" s="238" t="s">
        <v>38</v>
      </c>
      <c r="O276" s="82"/>
      <c r="P276" s="225">
        <f>O276*H276</f>
        <v>0</v>
      </c>
      <c r="Q276" s="225">
        <v>0</v>
      </c>
      <c r="R276" s="225">
        <f>Q276*H276</f>
        <v>0</v>
      </c>
      <c r="S276" s="225">
        <v>0</v>
      </c>
      <c r="T276" s="226">
        <f>S276*H276</f>
        <v>0</v>
      </c>
      <c r="AR276" s="227" t="s">
        <v>152</v>
      </c>
      <c r="AT276" s="227" t="s">
        <v>209</v>
      </c>
      <c r="AU276" s="227" t="s">
        <v>82</v>
      </c>
      <c r="AY276" s="13" t="s">
        <v>136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3" t="s">
        <v>80</v>
      </c>
      <c r="BK276" s="228">
        <f>ROUND(I276*H276,2)</f>
        <v>0</v>
      </c>
      <c r="BL276" s="13" t="s">
        <v>142</v>
      </c>
      <c r="BM276" s="227" t="s">
        <v>573</v>
      </c>
    </row>
    <row r="277" spans="2:63" s="11" customFormat="1" ht="22.8" customHeight="1">
      <c r="B277" s="200"/>
      <c r="C277" s="201"/>
      <c r="D277" s="202" t="s">
        <v>72</v>
      </c>
      <c r="E277" s="214" t="s">
        <v>152</v>
      </c>
      <c r="F277" s="214" t="s">
        <v>574</v>
      </c>
      <c r="G277" s="201"/>
      <c r="H277" s="201"/>
      <c r="I277" s="204"/>
      <c r="J277" s="215">
        <f>BK277</f>
        <v>0</v>
      </c>
      <c r="K277" s="201"/>
      <c r="L277" s="206"/>
      <c r="M277" s="207"/>
      <c r="N277" s="208"/>
      <c r="O277" s="208"/>
      <c r="P277" s="209">
        <f>SUM(P278:P282)</f>
        <v>0</v>
      </c>
      <c r="Q277" s="208"/>
      <c r="R277" s="209">
        <f>SUM(R278:R282)</f>
        <v>0</v>
      </c>
      <c r="S277" s="208"/>
      <c r="T277" s="210">
        <f>SUM(T278:T282)</f>
        <v>0</v>
      </c>
      <c r="AR277" s="211" t="s">
        <v>80</v>
      </c>
      <c r="AT277" s="212" t="s">
        <v>72</v>
      </c>
      <c r="AU277" s="212" t="s">
        <v>80</v>
      </c>
      <c r="AY277" s="211" t="s">
        <v>136</v>
      </c>
      <c r="BK277" s="213">
        <f>SUM(BK278:BK282)</f>
        <v>0</v>
      </c>
    </row>
    <row r="278" spans="2:65" s="1" customFormat="1" ht="24" customHeight="1">
      <c r="B278" s="34"/>
      <c r="C278" s="216" t="s">
        <v>360</v>
      </c>
      <c r="D278" s="216" t="s">
        <v>138</v>
      </c>
      <c r="E278" s="217" t="s">
        <v>575</v>
      </c>
      <c r="F278" s="218" t="s">
        <v>576</v>
      </c>
      <c r="G278" s="219" t="s">
        <v>233</v>
      </c>
      <c r="H278" s="220">
        <v>4</v>
      </c>
      <c r="I278" s="221"/>
      <c r="J278" s="222">
        <f>ROUND(I278*H278,2)</f>
        <v>0</v>
      </c>
      <c r="K278" s="218" t="s">
        <v>1</v>
      </c>
      <c r="L278" s="39"/>
      <c r="M278" s="223" t="s">
        <v>1</v>
      </c>
      <c r="N278" s="224" t="s">
        <v>38</v>
      </c>
      <c r="O278" s="82"/>
      <c r="P278" s="225">
        <f>O278*H278</f>
        <v>0</v>
      </c>
      <c r="Q278" s="225">
        <v>0</v>
      </c>
      <c r="R278" s="225">
        <f>Q278*H278</f>
        <v>0</v>
      </c>
      <c r="S278" s="225">
        <v>0</v>
      </c>
      <c r="T278" s="226">
        <f>S278*H278</f>
        <v>0</v>
      </c>
      <c r="AR278" s="227" t="s">
        <v>142</v>
      </c>
      <c r="AT278" s="227" t="s">
        <v>138</v>
      </c>
      <c r="AU278" s="227" t="s">
        <v>82</v>
      </c>
      <c r="AY278" s="13" t="s">
        <v>136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3" t="s">
        <v>80</v>
      </c>
      <c r="BK278" s="228">
        <f>ROUND(I278*H278,2)</f>
        <v>0</v>
      </c>
      <c r="BL278" s="13" t="s">
        <v>142</v>
      </c>
      <c r="BM278" s="227" t="s">
        <v>577</v>
      </c>
    </row>
    <row r="279" spans="2:65" s="1" customFormat="1" ht="16.5" customHeight="1">
      <c r="B279" s="34"/>
      <c r="C279" s="229" t="s">
        <v>578</v>
      </c>
      <c r="D279" s="229" t="s">
        <v>209</v>
      </c>
      <c r="E279" s="230" t="s">
        <v>579</v>
      </c>
      <c r="F279" s="231" t="s">
        <v>580</v>
      </c>
      <c r="G279" s="232" t="s">
        <v>189</v>
      </c>
      <c r="H279" s="233">
        <v>4</v>
      </c>
      <c r="I279" s="234"/>
      <c r="J279" s="235">
        <f>ROUND(I279*H279,2)</f>
        <v>0</v>
      </c>
      <c r="K279" s="231" t="s">
        <v>1</v>
      </c>
      <c r="L279" s="236"/>
      <c r="M279" s="237" t="s">
        <v>1</v>
      </c>
      <c r="N279" s="238" t="s">
        <v>38</v>
      </c>
      <c r="O279" s="82"/>
      <c r="P279" s="225">
        <f>O279*H279</f>
        <v>0</v>
      </c>
      <c r="Q279" s="225">
        <v>0</v>
      </c>
      <c r="R279" s="225">
        <f>Q279*H279</f>
        <v>0</v>
      </c>
      <c r="S279" s="225">
        <v>0</v>
      </c>
      <c r="T279" s="226">
        <f>S279*H279</f>
        <v>0</v>
      </c>
      <c r="AR279" s="227" t="s">
        <v>152</v>
      </c>
      <c r="AT279" s="227" t="s">
        <v>209</v>
      </c>
      <c r="AU279" s="227" t="s">
        <v>82</v>
      </c>
      <c r="AY279" s="13" t="s">
        <v>136</v>
      </c>
      <c r="BE279" s="228">
        <f>IF(N279="základní",J279,0)</f>
        <v>0</v>
      </c>
      <c r="BF279" s="228">
        <f>IF(N279="snížená",J279,0)</f>
        <v>0</v>
      </c>
      <c r="BG279" s="228">
        <f>IF(N279="zákl. přenesená",J279,0)</f>
        <v>0</v>
      </c>
      <c r="BH279" s="228">
        <f>IF(N279="sníž. přenesená",J279,0)</f>
        <v>0</v>
      </c>
      <c r="BI279" s="228">
        <f>IF(N279="nulová",J279,0)</f>
        <v>0</v>
      </c>
      <c r="BJ279" s="13" t="s">
        <v>80</v>
      </c>
      <c r="BK279" s="228">
        <f>ROUND(I279*H279,2)</f>
        <v>0</v>
      </c>
      <c r="BL279" s="13" t="s">
        <v>142</v>
      </c>
      <c r="BM279" s="227" t="s">
        <v>581</v>
      </c>
    </row>
    <row r="280" spans="2:65" s="1" customFormat="1" ht="24" customHeight="1">
      <c r="B280" s="34"/>
      <c r="C280" s="216" t="s">
        <v>364</v>
      </c>
      <c r="D280" s="216" t="s">
        <v>138</v>
      </c>
      <c r="E280" s="217" t="s">
        <v>582</v>
      </c>
      <c r="F280" s="218" t="s">
        <v>583</v>
      </c>
      <c r="G280" s="219" t="s">
        <v>193</v>
      </c>
      <c r="H280" s="220">
        <v>4</v>
      </c>
      <c r="I280" s="221"/>
      <c r="J280" s="222">
        <f>ROUND(I280*H280,2)</f>
        <v>0</v>
      </c>
      <c r="K280" s="218" t="s">
        <v>1</v>
      </c>
      <c r="L280" s="39"/>
      <c r="M280" s="223" t="s">
        <v>1</v>
      </c>
      <c r="N280" s="224" t="s">
        <v>38</v>
      </c>
      <c r="O280" s="82"/>
      <c r="P280" s="225">
        <f>O280*H280</f>
        <v>0</v>
      </c>
      <c r="Q280" s="225">
        <v>0</v>
      </c>
      <c r="R280" s="225">
        <f>Q280*H280</f>
        <v>0</v>
      </c>
      <c r="S280" s="225">
        <v>0</v>
      </c>
      <c r="T280" s="226">
        <f>S280*H280</f>
        <v>0</v>
      </c>
      <c r="AR280" s="227" t="s">
        <v>142</v>
      </c>
      <c r="AT280" s="227" t="s">
        <v>138</v>
      </c>
      <c r="AU280" s="227" t="s">
        <v>82</v>
      </c>
      <c r="AY280" s="13" t="s">
        <v>136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3" t="s">
        <v>80</v>
      </c>
      <c r="BK280" s="228">
        <f>ROUND(I280*H280,2)</f>
        <v>0</v>
      </c>
      <c r="BL280" s="13" t="s">
        <v>142</v>
      </c>
      <c r="BM280" s="227" t="s">
        <v>584</v>
      </c>
    </row>
    <row r="281" spans="2:65" s="1" customFormat="1" ht="16.5" customHeight="1">
      <c r="B281" s="34"/>
      <c r="C281" s="229" t="s">
        <v>585</v>
      </c>
      <c r="D281" s="229" t="s">
        <v>209</v>
      </c>
      <c r="E281" s="230" t="s">
        <v>586</v>
      </c>
      <c r="F281" s="231" t="s">
        <v>587</v>
      </c>
      <c r="G281" s="232" t="s">
        <v>193</v>
      </c>
      <c r="H281" s="233">
        <v>4</v>
      </c>
      <c r="I281" s="234"/>
      <c r="J281" s="235">
        <f>ROUND(I281*H281,2)</f>
        <v>0</v>
      </c>
      <c r="K281" s="231" t="s">
        <v>1</v>
      </c>
      <c r="L281" s="236"/>
      <c r="M281" s="237" t="s">
        <v>1</v>
      </c>
      <c r="N281" s="238" t="s">
        <v>38</v>
      </c>
      <c r="O281" s="82"/>
      <c r="P281" s="225">
        <f>O281*H281</f>
        <v>0</v>
      </c>
      <c r="Q281" s="225">
        <v>0</v>
      </c>
      <c r="R281" s="225">
        <f>Q281*H281</f>
        <v>0</v>
      </c>
      <c r="S281" s="225">
        <v>0</v>
      </c>
      <c r="T281" s="226">
        <f>S281*H281</f>
        <v>0</v>
      </c>
      <c r="AR281" s="227" t="s">
        <v>152</v>
      </c>
      <c r="AT281" s="227" t="s">
        <v>209</v>
      </c>
      <c r="AU281" s="227" t="s">
        <v>82</v>
      </c>
      <c r="AY281" s="13" t="s">
        <v>136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3" t="s">
        <v>80</v>
      </c>
      <c r="BK281" s="228">
        <f>ROUND(I281*H281,2)</f>
        <v>0</v>
      </c>
      <c r="BL281" s="13" t="s">
        <v>142</v>
      </c>
      <c r="BM281" s="227" t="s">
        <v>588</v>
      </c>
    </row>
    <row r="282" spans="2:65" s="1" customFormat="1" ht="24" customHeight="1">
      <c r="B282" s="34"/>
      <c r="C282" s="216" t="s">
        <v>368</v>
      </c>
      <c r="D282" s="216" t="s">
        <v>138</v>
      </c>
      <c r="E282" s="217" t="s">
        <v>589</v>
      </c>
      <c r="F282" s="218" t="s">
        <v>590</v>
      </c>
      <c r="G282" s="219" t="s">
        <v>189</v>
      </c>
      <c r="H282" s="220">
        <v>4</v>
      </c>
      <c r="I282" s="221"/>
      <c r="J282" s="222">
        <f>ROUND(I282*H282,2)</f>
        <v>0</v>
      </c>
      <c r="K282" s="218" t="s">
        <v>1</v>
      </c>
      <c r="L282" s="39"/>
      <c r="M282" s="223" t="s">
        <v>1</v>
      </c>
      <c r="N282" s="224" t="s">
        <v>38</v>
      </c>
      <c r="O282" s="82"/>
      <c r="P282" s="225">
        <f>O282*H282</f>
        <v>0</v>
      </c>
      <c r="Q282" s="225">
        <v>0</v>
      </c>
      <c r="R282" s="225">
        <f>Q282*H282</f>
        <v>0</v>
      </c>
      <c r="S282" s="225">
        <v>0</v>
      </c>
      <c r="T282" s="226">
        <f>S282*H282</f>
        <v>0</v>
      </c>
      <c r="AR282" s="227" t="s">
        <v>142</v>
      </c>
      <c r="AT282" s="227" t="s">
        <v>138</v>
      </c>
      <c r="AU282" s="227" t="s">
        <v>82</v>
      </c>
      <c r="AY282" s="13" t="s">
        <v>136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3" t="s">
        <v>80</v>
      </c>
      <c r="BK282" s="228">
        <f>ROUND(I282*H282,2)</f>
        <v>0</v>
      </c>
      <c r="BL282" s="13" t="s">
        <v>142</v>
      </c>
      <c r="BM282" s="227" t="s">
        <v>591</v>
      </c>
    </row>
    <row r="283" spans="2:63" s="11" customFormat="1" ht="22.8" customHeight="1">
      <c r="B283" s="200"/>
      <c r="C283" s="201"/>
      <c r="D283" s="202" t="s">
        <v>72</v>
      </c>
      <c r="E283" s="214" t="s">
        <v>169</v>
      </c>
      <c r="F283" s="214" t="s">
        <v>592</v>
      </c>
      <c r="G283" s="201"/>
      <c r="H283" s="201"/>
      <c r="I283" s="204"/>
      <c r="J283" s="215">
        <f>BK283</f>
        <v>0</v>
      </c>
      <c r="K283" s="201"/>
      <c r="L283" s="206"/>
      <c r="M283" s="207"/>
      <c r="N283" s="208"/>
      <c r="O283" s="208"/>
      <c r="P283" s="209">
        <f>SUM(P284:P290)</f>
        <v>0</v>
      </c>
      <c r="Q283" s="208"/>
      <c r="R283" s="209">
        <f>SUM(R284:R290)</f>
        <v>0</v>
      </c>
      <c r="S283" s="208"/>
      <c r="T283" s="210">
        <f>SUM(T284:T290)</f>
        <v>0</v>
      </c>
      <c r="AR283" s="211" t="s">
        <v>80</v>
      </c>
      <c r="AT283" s="212" t="s">
        <v>72</v>
      </c>
      <c r="AU283" s="212" t="s">
        <v>80</v>
      </c>
      <c r="AY283" s="211" t="s">
        <v>136</v>
      </c>
      <c r="BK283" s="213">
        <f>SUM(BK284:BK290)</f>
        <v>0</v>
      </c>
    </row>
    <row r="284" spans="2:65" s="1" customFormat="1" ht="24" customHeight="1">
      <c r="B284" s="34"/>
      <c r="C284" s="216" t="s">
        <v>593</v>
      </c>
      <c r="D284" s="216" t="s">
        <v>138</v>
      </c>
      <c r="E284" s="217" t="s">
        <v>594</v>
      </c>
      <c r="F284" s="218" t="s">
        <v>595</v>
      </c>
      <c r="G284" s="219" t="s">
        <v>141</v>
      </c>
      <c r="H284" s="220">
        <v>324.504</v>
      </c>
      <c r="I284" s="221"/>
      <c r="J284" s="222">
        <f>ROUND(I284*H284,2)</f>
        <v>0</v>
      </c>
      <c r="K284" s="218" t="s">
        <v>1</v>
      </c>
      <c r="L284" s="39"/>
      <c r="M284" s="223" t="s">
        <v>1</v>
      </c>
      <c r="N284" s="224" t="s">
        <v>38</v>
      </c>
      <c r="O284" s="82"/>
      <c r="P284" s="225">
        <f>O284*H284</f>
        <v>0</v>
      </c>
      <c r="Q284" s="225">
        <v>0</v>
      </c>
      <c r="R284" s="225">
        <f>Q284*H284</f>
        <v>0</v>
      </c>
      <c r="S284" s="225">
        <v>0</v>
      </c>
      <c r="T284" s="226">
        <f>S284*H284</f>
        <v>0</v>
      </c>
      <c r="AR284" s="227" t="s">
        <v>142</v>
      </c>
      <c r="AT284" s="227" t="s">
        <v>138</v>
      </c>
      <c r="AU284" s="227" t="s">
        <v>82</v>
      </c>
      <c r="AY284" s="13" t="s">
        <v>136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3" t="s">
        <v>80</v>
      </c>
      <c r="BK284" s="228">
        <f>ROUND(I284*H284,2)</f>
        <v>0</v>
      </c>
      <c r="BL284" s="13" t="s">
        <v>142</v>
      </c>
      <c r="BM284" s="227" t="s">
        <v>596</v>
      </c>
    </row>
    <row r="285" spans="2:65" s="1" customFormat="1" ht="24" customHeight="1">
      <c r="B285" s="34"/>
      <c r="C285" s="216" t="s">
        <v>371</v>
      </c>
      <c r="D285" s="216" t="s">
        <v>138</v>
      </c>
      <c r="E285" s="217" t="s">
        <v>597</v>
      </c>
      <c r="F285" s="218" t="s">
        <v>598</v>
      </c>
      <c r="G285" s="219" t="s">
        <v>233</v>
      </c>
      <c r="H285" s="220">
        <v>80.345</v>
      </c>
      <c r="I285" s="221"/>
      <c r="J285" s="222">
        <f>ROUND(I285*H285,2)</f>
        <v>0</v>
      </c>
      <c r="K285" s="218" t="s">
        <v>1</v>
      </c>
      <c r="L285" s="39"/>
      <c r="M285" s="223" t="s">
        <v>1</v>
      </c>
      <c r="N285" s="224" t="s">
        <v>38</v>
      </c>
      <c r="O285" s="82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AR285" s="227" t="s">
        <v>142</v>
      </c>
      <c r="AT285" s="227" t="s">
        <v>138</v>
      </c>
      <c r="AU285" s="227" t="s">
        <v>82</v>
      </c>
      <c r="AY285" s="13" t="s">
        <v>136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3" t="s">
        <v>80</v>
      </c>
      <c r="BK285" s="228">
        <f>ROUND(I285*H285,2)</f>
        <v>0</v>
      </c>
      <c r="BL285" s="13" t="s">
        <v>142</v>
      </c>
      <c r="BM285" s="227" t="s">
        <v>599</v>
      </c>
    </row>
    <row r="286" spans="2:65" s="1" customFormat="1" ht="24" customHeight="1">
      <c r="B286" s="34"/>
      <c r="C286" s="216" t="s">
        <v>600</v>
      </c>
      <c r="D286" s="216" t="s">
        <v>138</v>
      </c>
      <c r="E286" s="217" t="s">
        <v>601</v>
      </c>
      <c r="F286" s="218" t="s">
        <v>602</v>
      </c>
      <c r="G286" s="219" t="s">
        <v>193</v>
      </c>
      <c r="H286" s="220">
        <v>10</v>
      </c>
      <c r="I286" s="221"/>
      <c r="J286" s="222">
        <f>ROUND(I286*H286,2)</f>
        <v>0</v>
      </c>
      <c r="K286" s="218" t="s">
        <v>1</v>
      </c>
      <c r="L286" s="39"/>
      <c r="M286" s="223" t="s">
        <v>1</v>
      </c>
      <c r="N286" s="224" t="s">
        <v>38</v>
      </c>
      <c r="O286" s="82"/>
      <c r="P286" s="225">
        <f>O286*H286</f>
        <v>0</v>
      </c>
      <c r="Q286" s="225">
        <v>0</v>
      </c>
      <c r="R286" s="225">
        <f>Q286*H286</f>
        <v>0</v>
      </c>
      <c r="S286" s="225">
        <v>0</v>
      </c>
      <c r="T286" s="226">
        <f>S286*H286</f>
        <v>0</v>
      </c>
      <c r="AR286" s="227" t="s">
        <v>142</v>
      </c>
      <c r="AT286" s="227" t="s">
        <v>138</v>
      </c>
      <c r="AU286" s="227" t="s">
        <v>82</v>
      </c>
      <c r="AY286" s="13" t="s">
        <v>136</v>
      </c>
      <c r="BE286" s="228">
        <f>IF(N286="základní",J286,0)</f>
        <v>0</v>
      </c>
      <c r="BF286" s="228">
        <f>IF(N286="snížená",J286,0)</f>
        <v>0</v>
      </c>
      <c r="BG286" s="228">
        <f>IF(N286="zákl. přenesená",J286,0)</f>
        <v>0</v>
      </c>
      <c r="BH286" s="228">
        <f>IF(N286="sníž. přenesená",J286,0)</f>
        <v>0</v>
      </c>
      <c r="BI286" s="228">
        <f>IF(N286="nulová",J286,0)</f>
        <v>0</v>
      </c>
      <c r="BJ286" s="13" t="s">
        <v>80</v>
      </c>
      <c r="BK286" s="228">
        <f>ROUND(I286*H286,2)</f>
        <v>0</v>
      </c>
      <c r="BL286" s="13" t="s">
        <v>142</v>
      </c>
      <c r="BM286" s="227" t="s">
        <v>603</v>
      </c>
    </row>
    <row r="287" spans="2:65" s="1" customFormat="1" ht="16.5" customHeight="1">
      <c r="B287" s="34"/>
      <c r="C287" s="216" t="s">
        <v>375</v>
      </c>
      <c r="D287" s="216" t="s">
        <v>138</v>
      </c>
      <c r="E287" s="217" t="s">
        <v>604</v>
      </c>
      <c r="F287" s="218" t="s">
        <v>605</v>
      </c>
      <c r="G287" s="219" t="s">
        <v>193</v>
      </c>
      <c r="H287" s="220">
        <v>10</v>
      </c>
      <c r="I287" s="221"/>
      <c r="J287" s="222">
        <f>ROUND(I287*H287,2)</f>
        <v>0</v>
      </c>
      <c r="K287" s="218" t="s">
        <v>1</v>
      </c>
      <c r="L287" s="39"/>
      <c r="M287" s="223" t="s">
        <v>1</v>
      </c>
      <c r="N287" s="224" t="s">
        <v>38</v>
      </c>
      <c r="O287" s="82"/>
      <c r="P287" s="225">
        <f>O287*H287</f>
        <v>0</v>
      </c>
      <c r="Q287" s="225">
        <v>0</v>
      </c>
      <c r="R287" s="225">
        <f>Q287*H287</f>
        <v>0</v>
      </c>
      <c r="S287" s="225">
        <v>0</v>
      </c>
      <c r="T287" s="226">
        <f>S287*H287</f>
        <v>0</v>
      </c>
      <c r="AR287" s="227" t="s">
        <v>142</v>
      </c>
      <c r="AT287" s="227" t="s">
        <v>138</v>
      </c>
      <c r="AU287" s="227" t="s">
        <v>82</v>
      </c>
      <c r="AY287" s="13" t="s">
        <v>136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3" t="s">
        <v>80</v>
      </c>
      <c r="BK287" s="228">
        <f>ROUND(I287*H287,2)</f>
        <v>0</v>
      </c>
      <c r="BL287" s="13" t="s">
        <v>142</v>
      </c>
      <c r="BM287" s="227" t="s">
        <v>606</v>
      </c>
    </row>
    <row r="288" spans="2:65" s="1" customFormat="1" ht="16.5" customHeight="1">
      <c r="B288" s="34"/>
      <c r="C288" s="216" t="s">
        <v>607</v>
      </c>
      <c r="D288" s="216" t="s">
        <v>138</v>
      </c>
      <c r="E288" s="217" t="s">
        <v>608</v>
      </c>
      <c r="F288" s="218" t="s">
        <v>609</v>
      </c>
      <c r="G288" s="219" t="s">
        <v>193</v>
      </c>
      <c r="H288" s="220">
        <v>32</v>
      </c>
      <c r="I288" s="221"/>
      <c r="J288" s="222">
        <f>ROUND(I288*H288,2)</f>
        <v>0</v>
      </c>
      <c r="K288" s="218" t="s">
        <v>1</v>
      </c>
      <c r="L288" s="39"/>
      <c r="M288" s="223" t="s">
        <v>1</v>
      </c>
      <c r="N288" s="224" t="s">
        <v>38</v>
      </c>
      <c r="O288" s="82"/>
      <c r="P288" s="225">
        <f>O288*H288</f>
        <v>0</v>
      </c>
      <c r="Q288" s="225">
        <v>0</v>
      </c>
      <c r="R288" s="225">
        <f>Q288*H288</f>
        <v>0</v>
      </c>
      <c r="S288" s="225">
        <v>0</v>
      </c>
      <c r="T288" s="226">
        <f>S288*H288</f>
        <v>0</v>
      </c>
      <c r="AR288" s="227" t="s">
        <v>142</v>
      </c>
      <c r="AT288" s="227" t="s">
        <v>138</v>
      </c>
      <c r="AU288" s="227" t="s">
        <v>82</v>
      </c>
      <c r="AY288" s="13" t="s">
        <v>136</v>
      </c>
      <c r="BE288" s="228">
        <f>IF(N288="základní",J288,0)</f>
        <v>0</v>
      </c>
      <c r="BF288" s="228">
        <f>IF(N288="snížená",J288,0)</f>
        <v>0</v>
      </c>
      <c r="BG288" s="228">
        <f>IF(N288="zákl. přenesená",J288,0)</f>
        <v>0</v>
      </c>
      <c r="BH288" s="228">
        <f>IF(N288="sníž. přenesená",J288,0)</f>
        <v>0</v>
      </c>
      <c r="BI288" s="228">
        <f>IF(N288="nulová",J288,0)</f>
        <v>0</v>
      </c>
      <c r="BJ288" s="13" t="s">
        <v>80</v>
      </c>
      <c r="BK288" s="228">
        <f>ROUND(I288*H288,2)</f>
        <v>0</v>
      </c>
      <c r="BL288" s="13" t="s">
        <v>142</v>
      </c>
      <c r="BM288" s="227" t="s">
        <v>610</v>
      </c>
    </row>
    <row r="289" spans="2:65" s="1" customFormat="1" ht="24" customHeight="1">
      <c r="B289" s="34"/>
      <c r="C289" s="216" t="s">
        <v>378</v>
      </c>
      <c r="D289" s="216" t="s">
        <v>138</v>
      </c>
      <c r="E289" s="217" t="s">
        <v>611</v>
      </c>
      <c r="F289" s="218" t="s">
        <v>612</v>
      </c>
      <c r="G289" s="219" t="s">
        <v>193</v>
      </c>
      <c r="H289" s="220">
        <v>180</v>
      </c>
      <c r="I289" s="221"/>
      <c r="J289" s="222">
        <f>ROUND(I289*H289,2)</f>
        <v>0</v>
      </c>
      <c r="K289" s="218" t="s">
        <v>1</v>
      </c>
      <c r="L289" s="39"/>
      <c r="M289" s="223" t="s">
        <v>1</v>
      </c>
      <c r="N289" s="224" t="s">
        <v>38</v>
      </c>
      <c r="O289" s="82"/>
      <c r="P289" s="225">
        <f>O289*H289</f>
        <v>0</v>
      </c>
      <c r="Q289" s="225">
        <v>0</v>
      </c>
      <c r="R289" s="225">
        <f>Q289*H289</f>
        <v>0</v>
      </c>
      <c r="S289" s="225">
        <v>0</v>
      </c>
      <c r="T289" s="226">
        <f>S289*H289</f>
        <v>0</v>
      </c>
      <c r="AR289" s="227" t="s">
        <v>142</v>
      </c>
      <c r="AT289" s="227" t="s">
        <v>138</v>
      </c>
      <c r="AU289" s="227" t="s">
        <v>82</v>
      </c>
      <c r="AY289" s="13" t="s">
        <v>136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3" t="s">
        <v>80</v>
      </c>
      <c r="BK289" s="228">
        <f>ROUND(I289*H289,2)</f>
        <v>0</v>
      </c>
      <c r="BL289" s="13" t="s">
        <v>142</v>
      </c>
      <c r="BM289" s="227" t="s">
        <v>613</v>
      </c>
    </row>
    <row r="290" spans="2:65" s="1" customFormat="1" ht="24" customHeight="1">
      <c r="B290" s="34"/>
      <c r="C290" s="216" t="s">
        <v>614</v>
      </c>
      <c r="D290" s="216" t="s">
        <v>138</v>
      </c>
      <c r="E290" s="217" t="s">
        <v>615</v>
      </c>
      <c r="F290" s="218" t="s">
        <v>616</v>
      </c>
      <c r="G290" s="219" t="s">
        <v>233</v>
      </c>
      <c r="H290" s="220">
        <v>6.4</v>
      </c>
      <c r="I290" s="221"/>
      <c r="J290" s="222">
        <f>ROUND(I290*H290,2)</f>
        <v>0</v>
      </c>
      <c r="K290" s="218" t="s">
        <v>1</v>
      </c>
      <c r="L290" s="39"/>
      <c r="M290" s="223" t="s">
        <v>1</v>
      </c>
      <c r="N290" s="224" t="s">
        <v>38</v>
      </c>
      <c r="O290" s="82"/>
      <c r="P290" s="225">
        <f>O290*H290</f>
        <v>0</v>
      </c>
      <c r="Q290" s="225">
        <v>0</v>
      </c>
      <c r="R290" s="225">
        <f>Q290*H290</f>
        <v>0</v>
      </c>
      <c r="S290" s="225">
        <v>0</v>
      </c>
      <c r="T290" s="226">
        <f>S290*H290</f>
        <v>0</v>
      </c>
      <c r="AR290" s="227" t="s">
        <v>142</v>
      </c>
      <c r="AT290" s="227" t="s">
        <v>138</v>
      </c>
      <c r="AU290" s="227" t="s">
        <v>82</v>
      </c>
      <c r="AY290" s="13" t="s">
        <v>136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3" t="s">
        <v>80</v>
      </c>
      <c r="BK290" s="228">
        <f>ROUND(I290*H290,2)</f>
        <v>0</v>
      </c>
      <c r="BL290" s="13" t="s">
        <v>142</v>
      </c>
      <c r="BM290" s="227" t="s">
        <v>617</v>
      </c>
    </row>
    <row r="291" spans="2:63" s="11" customFormat="1" ht="22.8" customHeight="1">
      <c r="B291" s="200"/>
      <c r="C291" s="201"/>
      <c r="D291" s="202" t="s">
        <v>72</v>
      </c>
      <c r="E291" s="214" t="s">
        <v>310</v>
      </c>
      <c r="F291" s="214" t="s">
        <v>618</v>
      </c>
      <c r="G291" s="201"/>
      <c r="H291" s="201"/>
      <c r="I291" s="204"/>
      <c r="J291" s="215">
        <f>BK291</f>
        <v>0</v>
      </c>
      <c r="K291" s="201"/>
      <c r="L291" s="206"/>
      <c r="M291" s="207"/>
      <c r="N291" s="208"/>
      <c r="O291" s="208"/>
      <c r="P291" s="209">
        <f>SUM(P292:P308)</f>
        <v>0</v>
      </c>
      <c r="Q291" s="208"/>
      <c r="R291" s="209">
        <f>SUM(R292:R308)</f>
        <v>0</v>
      </c>
      <c r="S291" s="208"/>
      <c r="T291" s="210">
        <f>SUM(T292:T308)</f>
        <v>0</v>
      </c>
      <c r="AR291" s="211" t="s">
        <v>80</v>
      </c>
      <c r="AT291" s="212" t="s">
        <v>72</v>
      </c>
      <c r="AU291" s="212" t="s">
        <v>80</v>
      </c>
      <c r="AY291" s="211" t="s">
        <v>136</v>
      </c>
      <c r="BK291" s="213">
        <f>SUM(BK292:BK308)</f>
        <v>0</v>
      </c>
    </row>
    <row r="292" spans="2:65" s="1" customFormat="1" ht="24" customHeight="1">
      <c r="B292" s="34"/>
      <c r="C292" s="216" t="s">
        <v>382</v>
      </c>
      <c r="D292" s="216" t="s">
        <v>138</v>
      </c>
      <c r="E292" s="217" t="s">
        <v>619</v>
      </c>
      <c r="F292" s="218" t="s">
        <v>620</v>
      </c>
      <c r="G292" s="219" t="s">
        <v>141</v>
      </c>
      <c r="H292" s="220">
        <v>618.12</v>
      </c>
      <c r="I292" s="221"/>
      <c r="J292" s="222">
        <f>ROUND(I292*H292,2)</f>
        <v>0</v>
      </c>
      <c r="K292" s="218" t="s">
        <v>1</v>
      </c>
      <c r="L292" s="39"/>
      <c r="M292" s="223" t="s">
        <v>1</v>
      </c>
      <c r="N292" s="224" t="s">
        <v>38</v>
      </c>
      <c r="O292" s="82"/>
      <c r="P292" s="225">
        <f>O292*H292</f>
        <v>0</v>
      </c>
      <c r="Q292" s="225">
        <v>0</v>
      </c>
      <c r="R292" s="225">
        <f>Q292*H292</f>
        <v>0</v>
      </c>
      <c r="S292" s="225">
        <v>0</v>
      </c>
      <c r="T292" s="226">
        <f>S292*H292</f>
        <v>0</v>
      </c>
      <c r="AR292" s="227" t="s">
        <v>142</v>
      </c>
      <c r="AT292" s="227" t="s">
        <v>138</v>
      </c>
      <c r="AU292" s="227" t="s">
        <v>82</v>
      </c>
      <c r="AY292" s="13" t="s">
        <v>136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13" t="s">
        <v>80</v>
      </c>
      <c r="BK292" s="228">
        <f>ROUND(I292*H292,2)</f>
        <v>0</v>
      </c>
      <c r="BL292" s="13" t="s">
        <v>142</v>
      </c>
      <c r="BM292" s="227" t="s">
        <v>621</v>
      </c>
    </row>
    <row r="293" spans="2:65" s="1" customFormat="1" ht="24" customHeight="1">
      <c r="B293" s="34"/>
      <c r="C293" s="216" t="s">
        <v>622</v>
      </c>
      <c r="D293" s="216" t="s">
        <v>138</v>
      </c>
      <c r="E293" s="217" t="s">
        <v>623</v>
      </c>
      <c r="F293" s="218" t="s">
        <v>624</v>
      </c>
      <c r="G293" s="219" t="s">
        <v>141</v>
      </c>
      <c r="H293" s="220">
        <v>76393.96</v>
      </c>
      <c r="I293" s="221"/>
      <c r="J293" s="222">
        <f>ROUND(I293*H293,2)</f>
        <v>0</v>
      </c>
      <c r="K293" s="218" t="s">
        <v>1</v>
      </c>
      <c r="L293" s="39"/>
      <c r="M293" s="223" t="s">
        <v>1</v>
      </c>
      <c r="N293" s="224" t="s">
        <v>38</v>
      </c>
      <c r="O293" s="82"/>
      <c r="P293" s="225">
        <f>O293*H293</f>
        <v>0</v>
      </c>
      <c r="Q293" s="225">
        <v>0</v>
      </c>
      <c r="R293" s="225">
        <f>Q293*H293</f>
        <v>0</v>
      </c>
      <c r="S293" s="225">
        <v>0</v>
      </c>
      <c r="T293" s="226">
        <f>S293*H293</f>
        <v>0</v>
      </c>
      <c r="AR293" s="227" t="s">
        <v>142</v>
      </c>
      <c r="AT293" s="227" t="s">
        <v>138</v>
      </c>
      <c r="AU293" s="227" t="s">
        <v>82</v>
      </c>
      <c r="AY293" s="13" t="s">
        <v>136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3" t="s">
        <v>80</v>
      </c>
      <c r="BK293" s="228">
        <f>ROUND(I293*H293,2)</f>
        <v>0</v>
      </c>
      <c r="BL293" s="13" t="s">
        <v>142</v>
      </c>
      <c r="BM293" s="227" t="s">
        <v>625</v>
      </c>
    </row>
    <row r="294" spans="2:65" s="1" customFormat="1" ht="24" customHeight="1">
      <c r="B294" s="34"/>
      <c r="C294" s="216" t="s">
        <v>385</v>
      </c>
      <c r="D294" s="216" t="s">
        <v>138</v>
      </c>
      <c r="E294" s="217" t="s">
        <v>626</v>
      </c>
      <c r="F294" s="218" t="s">
        <v>627</v>
      </c>
      <c r="G294" s="219" t="s">
        <v>141</v>
      </c>
      <c r="H294" s="220">
        <v>618.12</v>
      </c>
      <c r="I294" s="221"/>
      <c r="J294" s="222">
        <f>ROUND(I294*H294,2)</f>
        <v>0</v>
      </c>
      <c r="K294" s="218" t="s">
        <v>1</v>
      </c>
      <c r="L294" s="39"/>
      <c r="M294" s="223" t="s">
        <v>1</v>
      </c>
      <c r="N294" s="224" t="s">
        <v>38</v>
      </c>
      <c r="O294" s="82"/>
      <c r="P294" s="225">
        <f>O294*H294</f>
        <v>0</v>
      </c>
      <c r="Q294" s="225">
        <v>0</v>
      </c>
      <c r="R294" s="225">
        <f>Q294*H294</f>
        <v>0</v>
      </c>
      <c r="S294" s="225">
        <v>0</v>
      </c>
      <c r="T294" s="226">
        <f>S294*H294</f>
        <v>0</v>
      </c>
      <c r="AR294" s="227" t="s">
        <v>142</v>
      </c>
      <c r="AT294" s="227" t="s">
        <v>138</v>
      </c>
      <c r="AU294" s="227" t="s">
        <v>82</v>
      </c>
      <c r="AY294" s="13" t="s">
        <v>136</v>
      </c>
      <c r="BE294" s="228">
        <f>IF(N294="základní",J294,0)</f>
        <v>0</v>
      </c>
      <c r="BF294" s="228">
        <f>IF(N294="snížená",J294,0)</f>
        <v>0</v>
      </c>
      <c r="BG294" s="228">
        <f>IF(N294="zákl. přenesená",J294,0)</f>
        <v>0</v>
      </c>
      <c r="BH294" s="228">
        <f>IF(N294="sníž. přenesená",J294,0)</f>
        <v>0</v>
      </c>
      <c r="BI294" s="228">
        <f>IF(N294="nulová",J294,0)</f>
        <v>0</v>
      </c>
      <c r="BJ294" s="13" t="s">
        <v>80</v>
      </c>
      <c r="BK294" s="228">
        <f>ROUND(I294*H294,2)</f>
        <v>0</v>
      </c>
      <c r="BL294" s="13" t="s">
        <v>142</v>
      </c>
      <c r="BM294" s="227" t="s">
        <v>628</v>
      </c>
    </row>
    <row r="295" spans="2:65" s="1" customFormat="1" ht="24" customHeight="1">
      <c r="B295" s="34"/>
      <c r="C295" s="216" t="s">
        <v>629</v>
      </c>
      <c r="D295" s="216" t="s">
        <v>138</v>
      </c>
      <c r="E295" s="217" t="s">
        <v>630</v>
      </c>
      <c r="F295" s="218" t="s">
        <v>631</v>
      </c>
      <c r="G295" s="219" t="s">
        <v>148</v>
      </c>
      <c r="H295" s="220">
        <v>117.504</v>
      </c>
      <c r="I295" s="221"/>
      <c r="J295" s="222">
        <f>ROUND(I295*H295,2)</f>
        <v>0</v>
      </c>
      <c r="K295" s="218" t="s">
        <v>1</v>
      </c>
      <c r="L295" s="39"/>
      <c r="M295" s="223" t="s">
        <v>1</v>
      </c>
      <c r="N295" s="224" t="s">
        <v>38</v>
      </c>
      <c r="O295" s="82"/>
      <c r="P295" s="225">
        <f>O295*H295</f>
        <v>0</v>
      </c>
      <c r="Q295" s="225">
        <v>0</v>
      </c>
      <c r="R295" s="225">
        <f>Q295*H295</f>
        <v>0</v>
      </c>
      <c r="S295" s="225">
        <v>0</v>
      </c>
      <c r="T295" s="226">
        <f>S295*H295</f>
        <v>0</v>
      </c>
      <c r="AR295" s="227" t="s">
        <v>142</v>
      </c>
      <c r="AT295" s="227" t="s">
        <v>138</v>
      </c>
      <c r="AU295" s="227" t="s">
        <v>82</v>
      </c>
      <c r="AY295" s="13" t="s">
        <v>136</v>
      </c>
      <c r="BE295" s="228">
        <f>IF(N295="základní",J295,0)</f>
        <v>0</v>
      </c>
      <c r="BF295" s="228">
        <f>IF(N295="snížená",J295,0)</f>
        <v>0</v>
      </c>
      <c r="BG295" s="228">
        <f>IF(N295="zákl. přenesená",J295,0)</f>
        <v>0</v>
      </c>
      <c r="BH295" s="228">
        <f>IF(N295="sníž. přenesená",J295,0)</f>
        <v>0</v>
      </c>
      <c r="BI295" s="228">
        <f>IF(N295="nulová",J295,0)</f>
        <v>0</v>
      </c>
      <c r="BJ295" s="13" t="s">
        <v>80</v>
      </c>
      <c r="BK295" s="228">
        <f>ROUND(I295*H295,2)</f>
        <v>0</v>
      </c>
      <c r="BL295" s="13" t="s">
        <v>142</v>
      </c>
      <c r="BM295" s="227" t="s">
        <v>632</v>
      </c>
    </row>
    <row r="296" spans="2:65" s="1" customFormat="1" ht="24" customHeight="1">
      <c r="B296" s="34"/>
      <c r="C296" s="216" t="s">
        <v>389</v>
      </c>
      <c r="D296" s="216" t="s">
        <v>138</v>
      </c>
      <c r="E296" s="217" t="s">
        <v>633</v>
      </c>
      <c r="F296" s="218" t="s">
        <v>634</v>
      </c>
      <c r="G296" s="219" t="s">
        <v>148</v>
      </c>
      <c r="H296" s="220">
        <v>2350.08</v>
      </c>
      <c r="I296" s="221"/>
      <c r="J296" s="222">
        <f>ROUND(I296*H296,2)</f>
        <v>0</v>
      </c>
      <c r="K296" s="218" t="s">
        <v>1</v>
      </c>
      <c r="L296" s="39"/>
      <c r="M296" s="223" t="s">
        <v>1</v>
      </c>
      <c r="N296" s="224" t="s">
        <v>38</v>
      </c>
      <c r="O296" s="82"/>
      <c r="P296" s="225">
        <f>O296*H296</f>
        <v>0</v>
      </c>
      <c r="Q296" s="225">
        <v>0</v>
      </c>
      <c r="R296" s="225">
        <f>Q296*H296</f>
        <v>0</v>
      </c>
      <c r="S296" s="225">
        <v>0</v>
      </c>
      <c r="T296" s="226">
        <f>S296*H296</f>
        <v>0</v>
      </c>
      <c r="AR296" s="227" t="s">
        <v>142</v>
      </c>
      <c r="AT296" s="227" t="s">
        <v>138</v>
      </c>
      <c r="AU296" s="227" t="s">
        <v>82</v>
      </c>
      <c r="AY296" s="13" t="s">
        <v>136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3" t="s">
        <v>80</v>
      </c>
      <c r="BK296" s="228">
        <f>ROUND(I296*H296,2)</f>
        <v>0</v>
      </c>
      <c r="BL296" s="13" t="s">
        <v>142</v>
      </c>
      <c r="BM296" s="227" t="s">
        <v>635</v>
      </c>
    </row>
    <row r="297" spans="2:65" s="1" customFormat="1" ht="24" customHeight="1">
      <c r="B297" s="34"/>
      <c r="C297" s="216" t="s">
        <v>636</v>
      </c>
      <c r="D297" s="216" t="s">
        <v>138</v>
      </c>
      <c r="E297" s="217" t="s">
        <v>637</v>
      </c>
      <c r="F297" s="218" t="s">
        <v>638</v>
      </c>
      <c r="G297" s="219" t="s">
        <v>148</v>
      </c>
      <c r="H297" s="220">
        <v>117.504</v>
      </c>
      <c r="I297" s="221"/>
      <c r="J297" s="222">
        <f>ROUND(I297*H297,2)</f>
        <v>0</v>
      </c>
      <c r="K297" s="218" t="s">
        <v>1</v>
      </c>
      <c r="L297" s="39"/>
      <c r="M297" s="223" t="s">
        <v>1</v>
      </c>
      <c r="N297" s="224" t="s">
        <v>38</v>
      </c>
      <c r="O297" s="82"/>
      <c r="P297" s="225">
        <f>O297*H297</f>
        <v>0</v>
      </c>
      <c r="Q297" s="225">
        <v>0</v>
      </c>
      <c r="R297" s="225">
        <f>Q297*H297</f>
        <v>0</v>
      </c>
      <c r="S297" s="225">
        <v>0</v>
      </c>
      <c r="T297" s="226">
        <f>S297*H297</f>
        <v>0</v>
      </c>
      <c r="AR297" s="227" t="s">
        <v>142</v>
      </c>
      <c r="AT297" s="227" t="s">
        <v>138</v>
      </c>
      <c r="AU297" s="227" t="s">
        <v>82</v>
      </c>
      <c r="AY297" s="13" t="s">
        <v>136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3" t="s">
        <v>80</v>
      </c>
      <c r="BK297" s="228">
        <f>ROUND(I297*H297,2)</f>
        <v>0</v>
      </c>
      <c r="BL297" s="13" t="s">
        <v>142</v>
      </c>
      <c r="BM297" s="227" t="s">
        <v>639</v>
      </c>
    </row>
    <row r="298" spans="2:65" s="1" customFormat="1" ht="16.5" customHeight="1">
      <c r="B298" s="34"/>
      <c r="C298" s="216" t="s">
        <v>392</v>
      </c>
      <c r="D298" s="216" t="s">
        <v>138</v>
      </c>
      <c r="E298" s="217" t="s">
        <v>640</v>
      </c>
      <c r="F298" s="218" t="s">
        <v>641</v>
      </c>
      <c r="G298" s="219" t="s">
        <v>141</v>
      </c>
      <c r="H298" s="220">
        <v>317.12</v>
      </c>
      <c r="I298" s="221"/>
      <c r="J298" s="222">
        <f>ROUND(I298*H298,2)</f>
        <v>0</v>
      </c>
      <c r="K298" s="218" t="s">
        <v>1</v>
      </c>
      <c r="L298" s="39"/>
      <c r="M298" s="223" t="s">
        <v>1</v>
      </c>
      <c r="N298" s="224" t="s">
        <v>38</v>
      </c>
      <c r="O298" s="82"/>
      <c r="P298" s="225">
        <f>O298*H298</f>
        <v>0</v>
      </c>
      <c r="Q298" s="225">
        <v>0</v>
      </c>
      <c r="R298" s="225">
        <f>Q298*H298</f>
        <v>0</v>
      </c>
      <c r="S298" s="225">
        <v>0</v>
      </c>
      <c r="T298" s="226">
        <f>S298*H298</f>
        <v>0</v>
      </c>
      <c r="AR298" s="227" t="s">
        <v>142</v>
      </c>
      <c r="AT298" s="227" t="s">
        <v>138</v>
      </c>
      <c r="AU298" s="227" t="s">
        <v>82</v>
      </c>
      <c r="AY298" s="13" t="s">
        <v>136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3" t="s">
        <v>80</v>
      </c>
      <c r="BK298" s="228">
        <f>ROUND(I298*H298,2)</f>
        <v>0</v>
      </c>
      <c r="BL298" s="13" t="s">
        <v>142</v>
      </c>
      <c r="BM298" s="227" t="s">
        <v>642</v>
      </c>
    </row>
    <row r="299" spans="2:65" s="1" customFormat="1" ht="16.5" customHeight="1">
      <c r="B299" s="34"/>
      <c r="C299" s="216" t="s">
        <v>643</v>
      </c>
      <c r="D299" s="216" t="s">
        <v>138</v>
      </c>
      <c r="E299" s="217" t="s">
        <v>644</v>
      </c>
      <c r="F299" s="218" t="s">
        <v>645</v>
      </c>
      <c r="G299" s="219" t="s">
        <v>141</v>
      </c>
      <c r="H299" s="220">
        <v>58032.96</v>
      </c>
      <c r="I299" s="221"/>
      <c r="J299" s="222">
        <f>ROUND(I299*H299,2)</f>
        <v>0</v>
      </c>
      <c r="K299" s="218" t="s">
        <v>1</v>
      </c>
      <c r="L299" s="39"/>
      <c r="M299" s="223" t="s">
        <v>1</v>
      </c>
      <c r="N299" s="224" t="s">
        <v>38</v>
      </c>
      <c r="O299" s="82"/>
      <c r="P299" s="225">
        <f>O299*H299</f>
        <v>0</v>
      </c>
      <c r="Q299" s="225">
        <v>0</v>
      </c>
      <c r="R299" s="225">
        <f>Q299*H299</f>
        <v>0</v>
      </c>
      <c r="S299" s="225">
        <v>0</v>
      </c>
      <c r="T299" s="226">
        <f>S299*H299</f>
        <v>0</v>
      </c>
      <c r="AR299" s="227" t="s">
        <v>142</v>
      </c>
      <c r="AT299" s="227" t="s">
        <v>138</v>
      </c>
      <c r="AU299" s="227" t="s">
        <v>82</v>
      </c>
      <c r="AY299" s="13" t="s">
        <v>136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3" t="s">
        <v>80</v>
      </c>
      <c r="BK299" s="228">
        <f>ROUND(I299*H299,2)</f>
        <v>0</v>
      </c>
      <c r="BL299" s="13" t="s">
        <v>142</v>
      </c>
      <c r="BM299" s="227" t="s">
        <v>646</v>
      </c>
    </row>
    <row r="300" spans="2:65" s="1" customFormat="1" ht="16.5" customHeight="1">
      <c r="B300" s="34"/>
      <c r="C300" s="216" t="s">
        <v>396</v>
      </c>
      <c r="D300" s="216" t="s">
        <v>138</v>
      </c>
      <c r="E300" s="217" t="s">
        <v>647</v>
      </c>
      <c r="F300" s="218" t="s">
        <v>648</v>
      </c>
      <c r="G300" s="219" t="s">
        <v>141</v>
      </c>
      <c r="H300" s="220">
        <v>317.12</v>
      </c>
      <c r="I300" s="221"/>
      <c r="J300" s="222">
        <f>ROUND(I300*H300,2)</f>
        <v>0</v>
      </c>
      <c r="K300" s="218" t="s">
        <v>1</v>
      </c>
      <c r="L300" s="39"/>
      <c r="M300" s="223" t="s">
        <v>1</v>
      </c>
      <c r="N300" s="224" t="s">
        <v>38</v>
      </c>
      <c r="O300" s="82"/>
      <c r="P300" s="225">
        <f>O300*H300</f>
        <v>0</v>
      </c>
      <c r="Q300" s="225">
        <v>0</v>
      </c>
      <c r="R300" s="225">
        <f>Q300*H300</f>
        <v>0</v>
      </c>
      <c r="S300" s="225">
        <v>0</v>
      </c>
      <c r="T300" s="226">
        <f>S300*H300</f>
        <v>0</v>
      </c>
      <c r="AR300" s="227" t="s">
        <v>142</v>
      </c>
      <c r="AT300" s="227" t="s">
        <v>138</v>
      </c>
      <c r="AU300" s="227" t="s">
        <v>82</v>
      </c>
      <c r="AY300" s="13" t="s">
        <v>136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3" t="s">
        <v>80</v>
      </c>
      <c r="BK300" s="228">
        <f>ROUND(I300*H300,2)</f>
        <v>0</v>
      </c>
      <c r="BL300" s="13" t="s">
        <v>142</v>
      </c>
      <c r="BM300" s="227" t="s">
        <v>649</v>
      </c>
    </row>
    <row r="301" spans="2:65" s="1" customFormat="1" ht="16.5" customHeight="1">
      <c r="B301" s="34"/>
      <c r="C301" s="216" t="s">
        <v>650</v>
      </c>
      <c r="D301" s="216" t="s">
        <v>138</v>
      </c>
      <c r="E301" s="217" t="s">
        <v>651</v>
      </c>
      <c r="F301" s="218" t="s">
        <v>652</v>
      </c>
      <c r="G301" s="219" t="s">
        <v>233</v>
      </c>
      <c r="H301" s="220">
        <v>5</v>
      </c>
      <c r="I301" s="221"/>
      <c r="J301" s="222">
        <f>ROUND(I301*H301,2)</f>
        <v>0</v>
      </c>
      <c r="K301" s="218" t="s">
        <v>1</v>
      </c>
      <c r="L301" s="39"/>
      <c r="M301" s="223" t="s">
        <v>1</v>
      </c>
      <c r="N301" s="224" t="s">
        <v>38</v>
      </c>
      <c r="O301" s="82"/>
      <c r="P301" s="225">
        <f>O301*H301</f>
        <v>0</v>
      </c>
      <c r="Q301" s="225">
        <v>0</v>
      </c>
      <c r="R301" s="225">
        <f>Q301*H301</f>
        <v>0</v>
      </c>
      <c r="S301" s="225">
        <v>0</v>
      </c>
      <c r="T301" s="226">
        <f>S301*H301</f>
        <v>0</v>
      </c>
      <c r="AR301" s="227" t="s">
        <v>142</v>
      </c>
      <c r="AT301" s="227" t="s">
        <v>138</v>
      </c>
      <c r="AU301" s="227" t="s">
        <v>82</v>
      </c>
      <c r="AY301" s="13" t="s">
        <v>136</v>
      </c>
      <c r="BE301" s="228">
        <f>IF(N301="základní",J301,0)</f>
        <v>0</v>
      </c>
      <c r="BF301" s="228">
        <f>IF(N301="snížená",J301,0)</f>
        <v>0</v>
      </c>
      <c r="BG301" s="228">
        <f>IF(N301="zákl. přenesená",J301,0)</f>
        <v>0</v>
      </c>
      <c r="BH301" s="228">
        <f>IF(N301="sníž. přenesená",J301,0)</f>
        <v>0</v>
      </c>
      <c r="BI301" s="228">
        <f>IF(N301="nulová",J301,0)</f>
        <v>0</v>
      </c>
      <c r="BJ301" s="13" t="s">
        <v>80</v>
      </c>
      <c r="BK301" s="228">
        <f>ROUND(I301*H301,2)</f>
        <v>0</v>
      </c>
      <c r="BL301" s="13" t="s">
        <v>142</v>
      </c>
      <c r="BM301" s="227" t="s">
        <v>653</v>
      </c>
    </row>
    <row r="302" spans="2:65" s="1" customFormat="1" ht="24" customHeight="1">
      <c r="B302" s="34"/>
      <c r="C302" s="216" t="s">
        <v>399</v>
      </c>
      <c r="D302" s="216" t="s">
        <v>138</v>
      </c>
      <c r="E302" s="217" t="s">
        <v>654</v>
      </c>
      <c r="F302" s="218" t="s">
        <v>655</v>
      </c>
      <c r="G302" s="219" t="s">
        <v>233</v>
      </c>
      <c r="H302" s="220">
        <v>915</v>
      </c>
      <c r="I302" s="221"/>
      <c r="J302" s="222">
        <f>ROUND(I302*H302,2)</f>
        <v>0</v>
      </c>
      <c r="K302" s="218" t="s">
        <v>1</v>
      </c>
      <c r="L302" s="39"/>
      <c r="M302" s="223" t="s">
        <v>1</v>
      </c>
      <c r="N302" s="224" t="s">
        <v>38</v>
      </c>
      <c r="O302" s="82"/>
      <c r="P302" s="225">
        <f>O302*H302</f>
        <v>0</v>
      </c>
      <c r="Q302" s="225">
        <v>0</v>
      </c>
      <c r="R302" s="225">
        <f>Q302*H302</f>
        <v>0</v>
      </c>
      <c r="S302" s="225">
        <v>0</v>
      </c>
      <c r="T302" s="226">
        <f>S302*H302</f>
        <v>0</v>
      </c>
      <c r="AR302" s="227" t="s">
        <v>142</v>
      </c>
      <c r="AT302" s="227" t="s">
        <v>138</v>
      </c>
      <c r="AU302" s="227" t="s">
        <v>82</v>
      </c>
      <c r="AY302" s="13" t="s">
        <v>136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3" t="s">
        <v>80</v>
      </c>
      <c r="BK302" s="228">
        <f>ROUND(I302*H302,2)</f>
        <v>0</v>
      </c>
      <c r="BL302" s="13" t="s">
        <v>142</v>
      </c>
      <c r="BM302" s="227" t="s">
        <v>656</v>
      </c>
    </row>
    <row r="303" spans="2:65" s="1" customFormat="1" ht="16.5" customHeight="1">
      <c r="B303" s="34"/>
      <c r="C303" s="216" t="s">
        <v>657</v>
      </c>
      <c r="D303" s="216" t="s">
        <v>138</v>
      </c>
      <c r="E303" s="217" t="s">
        <v>658</v>
      </c>
      <c r="F303" s="218" t="s">
        <v>659</v>
      </c>
      <c r="G303" s="219" t="s">
        <v>233</v>
      </c>
      <c r="H303" s="220">
        <v>5</v>
      </c>
      <c r="I303" s="221"/>
      <c r="J303" s="222">
        <f>ROUND(I303*H303,2)</f>
        <v>0</v>
      </c>
      <c r="K303" s="218" t="s">
        <v>1</v>
      </c>
      <c r="L303" s="39"/>
      <c r="M303" s="223" t="s">
        <v>1</v>
      </c>
      <c r="N303" s="224" t="s">
        <v>38</v>
      </c>
      <c r="O303" s="82"/>
      <c r="P303" s="225">
        <f>O303*H303</f>
        <v>0</v>
      </c>
      <c r="Q303" s="225">
        <v>0</v>
      </c>
      <c r="R303" s="225">
        <f>Q303*H303</f>
        <v>0</v>
      </c>
      <c r="S303" s="225">
        <v>0</v>
      </c>
      <c r="T303" s="226">
        <f>S303*H303</f>
        <v>0</v>
      </c>
      <c r="AR303" s="227" t="s">
        <v>142</v>
      </c>
      <c r="AT303" s="227" t="s">
        <v>138</v>
      </c>
      <c r="AU303" s="227" t="s">
        <v>82</v>
      </c>
      <c r="AY303" s="13" t="s">
        <v>136</v>
      </c>
      <c r="BE303" s="228">
        <f>IF(N303="základní",J303,0)</f>
        <v>0</v>
      </c>
      <c r="BF303" s="228">
        <f>IF(N303="snížená",J303,0)</f>
        <v>0</v>
      </c>
      <c r="BG303" s="228">
        <f>IF(N303="zákl. přenesená",J303,0)</f>
        <v>0</v>
      </c>
      <c r="BH303" s="228">
        <f>IF(N303="sníž. přenesená",J303,0)</f>
        <v>0</v>
      </c>
      <c r="BI303" s="228">
        <f>IF(N303="nulová",J303,0)</f>
        <v>0</v>
      </c>
      <c r="BJ303" s="13" t="s">
        <v>80</v>
      </c>
      <c r="BK303" s="228">
        <f>ROUND(I303*H303,2)</f>
        <v>0</v>
      </c>
      <c r="BL303" s="13" t="s">
        <v>142</v>
      </c>
      <c r="BM303" s="227" t="s">
        <v>660</v>
      </c>
    </row>
    <row r="304" spans="2:65" s="1" customFormat="1" ht="24" customHeight="1">
      <c r="B304" s="34"/>
      <c r="C304" s="216" t="s">
        <v>403</v>
      </c>
      <c r="D304" s="216" t="s">
        <v>138</v>
      </c>
      <c r="E304" s="217" t="s">
        <v>661</v>
      </c>
      <c r="F304" s="218" t="s">
        <v>662</v>
      </c>
      <c r="G304" s="219" t="s">
        <v>663</v>
      </c>
      <c r="H304" s="220">
        <v>192</v>
      </c>
      <c r="I304" s="221"/>
      <c r="J304" s="222">
        <f>ROUND(I304*H304,2)</f>
        <v>0</v>
      </c>
      <c r="K304" s="218" t="s">
        <v>1</v>
      </c>
      <c r="L304" s="39"/>
      <c r="M304" s="223" t="s">
        <v>1</v>
      </c>
      <c r="N304" s="224" t="s">
        <v>38</v>
      </c>
      <c r="O304" s="82"/>
      <c r="P304" s="225">
        <f>O304*H304</f>
        <v>0</v>
      </c>
      <c r="Q304" s="225">
        <v>0</v>
      </c>
      <c r="R304" s="225">
        <f>Q304*H304</f>
        <v>0</v>
      </c>
      <c r="S304" s="225">
        <v>0</v>
      </c>
      <c r="T304" s="226">
        <f>S304*H304</f>
        <v>0</v>
      </c>
      <c r="AR304" s="227" t="s">
        <v>142</v>
      </c>
      <c r="AT304" s="227" t="s">
        <v>138</v>
      </c>
      <c r="AU304" s="227" t="s">
        <v>82</v>
      </c>
      <c r="AY304" s="13" t="s">
        <v>136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3" t="s">
        <v>80</v>
      </c>
      <c r="BK304" s="228">
        <f>ROUND(I304*H304,2)</f>
        <v>0</v>
      </c>
      <c r="BL304" s="13" t="s">
        <v>142</v>
      </c>
      <c r="BM304" s="227" t="s">
        <v>664</v>
      </c>
    </row>
    <row r="305" spans="2:65" s="1" customFormat="1" ht="24" customHeight="1">
      <c r="B305" s="34"/>
      <c r="C305" s="216" t="s">
        <v>665</v>
      </c>
      <c r="D305" s="216" t="s">
        <v>138</v>
      </c>
      <c r="E305" s="217" t="s">
        <v>666</v>
      </c>
      <c r="F305" s="218" t="s">
        <v>667</v>
      </c>
      <c r="G305" s="219" t="s">
        <v>141</v>
      </c>
      <c r="H305" s="220">
        <v>171.648</v>
      </c>
      <c r="I305" s="221"/>
      <c r="J305" s="222">
        <f>ROUND(I305*H305,2)</f>
        <v>0</v>
      </c>
      <c r="K305" s="218" t="s">
        <v>1</v>
      </c>
      <c r="L305" s="39"/>
      <c r="M305" s="223" t="s">
        <v>1</v>
      </c>
      <c r="N305" s="224" t="s">
        <v>38</v>
      </c>
      <c r="O305" s="82"/>
      <c r="P305" s="225">
        <f>O305*H305</f>
        <v>0</v>
      </c>
      <c r="Q305" s="225">
        <v>0</v>
      </c>
      <c r="R305" s="225">
        <f>Q305*H305</f>
        <v>0</v>
      </c>
      <c r="S305" s="225">
        <v>0</v>
      </c>
      <c r="T305" s="226">
        <f>S305*H305</f>
        <v>0</v>
      </c>
      <c r="AR305" s="227" t="s">
        <v>142</v>
      </c>
      <c r="AT305" s="227" t="s">
        <v>138</v>
      </c>
      <c r="AU305" s="227" t="s">
        <v>82</v>
      </c>
      <c r="AY305" s="13" t="s">
        <v>136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3" t="s">
        <v>80</v>
      </c>
      <c r="BK305" s="228">
        <f>ROUND(I305*H305,2)</f>
        <v>0</v>
      </c>
      <c r="BL305" s="13" t="s">
        <v>142</v>
      </c>
      <c r="BM305" s="227" t="s">
        <v>668</v>
      </c>
    </row>
    <row r="306" spans="2:65" s="1" customFormat="1" ht="24" customHeight="1">
      <c r="B306" s="34"/>
      <c r="C306" s="216" t="s">
        <v>406</v>
      </c>
      <c r="D306" s="216" t="s">
        <v>138</v>
      </c>
      <c r="E306" s="217" t="s">
        <v>669</v>
      </c>
      <c r="F306" s="218" t="s">
        <v>670</v>
      </c>
      <c r="G306" s="219" t="s">
        <v>141</v>
      </c>
      <c r="H306" s="220">
        <v>17.28</v>
      </c>
      <c r="I306" s="221"/>
      <c r="J306" s="222">
        <f>ROUND(I306*H306,2)</f>
        <v>0</v>
      </c>
      <c r="K306" s="218" t="s">
        <v>1</v>
      </c>
      <c r="L306" s="39"/>
      <c r="M306" s="223" t="s">
        <v>1</v>
      </c>
      <c r="N306" s="224" t="s">
        <v>38</v>
      </c>
      <c r="O306" s="82"/>
      <c r="P306" s="225">
        <f>O306*H306</f>
        <v>0</v>
      </c>
      <c r="Q306" s="225">
        <v>0</v>
      </c>
      <c r="R306" s="225">
        <f>Q306*H306</f>
        <v>0</v>
      </c>
      <c r="S306" s="225">
        <v>0</v>
      </c>
      <c r="T306" s="226">
        <f>S306*H306</f>
        <v>0</v>
      </c>
      <c r="AR306" s="227" t="s">
        <v>142</v>
      </c>
      <c r="AT306" s="227" t="s">
        <v>138</v>
      </c>
      <c r="AU306" s="227" t="s">
        <v>82</v>
      </c>
      <c r="AY306" s="13" t="s">
        <v>136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3" t="s">
        <v>80</v>
      </c>
      <c r="BK306" s="228">
        <f>ROUND(I306*H306,2)</f>
        <v>0</v>
      </c>
      <c r="BL306" s="13" t="s">
        <v>142</v>
      </c>
      <c r="BM306" s="227" t="s">
        <v>671</v>
      </c>
    </row>
    <row r="307" spans="2:65" s="1" customFormat="1" ht="24" customHeight="1">
      <c r="B307" s="34"/>
      <c r="C307" s="216" t="s">
        <v>672</v>
      </c>
      <c r="D307" s="216" t="s">
        <v>138</v>
      </c>
      <c r="E307" s="217" t="s">
        <v>673</v>
      </c>
      <c r="F307" s="218" t="s">
        <v>674</v>
      </c>
      <c r="G307" s="219" t="s">
        <v>141</v>
      </c>
      <c r="H307" s="220">
        <v>345.6</v>
      </c>
      <c r="I307" s="221"/>
      <c r="J307" s="222">
        <f>ROUND(I307*H307,2)</f>
        <v>0</v>
      </c>
      <c r="K307" s="218" t="s">
        <v>1</v>
      </c>
      <c r="L307" s="39"/>
      <c r="M307" s="223" t="s">
        <v>1</v>
      </c>
      <c r="N307" s="224" t="s">
        <v>38</v>
      </c>
      <c r="O307" s="82"/>
      <c r="P307" s="225">
        <f>O307*H307</f>
        <v>0</v>
      </c>
      <c r="Q307" s="225">
        <v>0</v>
      </c>
      <c r="R307" s="225">
        <f>Q307*H307</f>
        <v>0</v>
      </c>
      <c r="S307" s="225">
        <v>0</v>
      </c>
      <c r="T307" s="226">
        <f>S307*H307</f>
        <v>0</v>
      </c>
      <c r="AR307" s="227" t="s">
        <v>142</v>
      </c>
      <c r="AT307" s="227" t="s">
        <v>138</v>
      </c>
      <c r="AU307" s="227" t="s">
        <v>82</v>
      </c>
      <c r="AY307" s="13" t="s">
        <v>136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3" t="s">
        <v>80</v>
      </c>
      <c r="BK307" s="228">
        <f>ROUND(I307*H307,2)</f>
        <v>0</v>
      </c>
      <c r="BL307" s="13" t="s">
        <v>142</v>
      </c>
      <c r="BM307" s="227" t="s">
        <v>675</v>
      </c>
    </row>
    <row r="308" spans="2:65" s="1" customFormat="1" ht="24" customHeight="1">
      <c r="B308" s="34"/>
      <c r="C308" s="216" t="s">
        <v>410</v>
      </c>
      <c r="D308" s="216" t="s">
        <v>138</v>
      </c>
      <c r="E308" s="217" t="s">
        <v>676</v>
      </c>
      <c r="F308" s="218" t="s">
        <v>677</v>
      </c>
      <c r="G308" s="219" t="s">
        <v>141</v>
      </c>
      <c r="H308" s="220">
        <v>17.28</v>
      </c>
      <c r="I308" s="221"/>
      <c r="J308" s="222">
        <f>ROUND(I308*H308,2)</f>
        <v>0</v>
      </c>
      <c r="K308" s="218" t="s">
        <v>1</v>
      </c>
      <c r="L308" s="39"/>
      <c r="M308" s="223" t="s">
        <v>1</v>
      </c>
      <c r="N308" s="224" t="s">
        <v>38</v>
      </c>
      <c r="O308" s="82"/>
      <c r="P308" s="225">
        <f>O308*H308</f>
        <v>0</v>
      </c>
      <c r="Q308" s="225">
        <v>0</v>
      </c>
      <c r="R308" s="225">
        <f>Q308*H308</f>
        <v>0</v>
      </c>
      <c r="S308" s="225">
        <v>0</v>
      </c>
      <c r="T308" s="226">
        <f>S308*H308</f>
        <v>0</v>
      </c>
      <c r="AR308" s="227" t="s">
        <v>142</v>
      </c>
      <c r="AT308" s="227" t="s">
        <v>138</v>
      </c>
      <c r="AU308" s="227" t="s">
        <v>82</v>
      </c>
      <c r="AY308" s="13" t="s">
        <v>136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3" t="s">
        <v>80</v>
      </c>
      <c r="BK308" s="228">
        <f>ROUND(I308*H308,2)</f>
        <v>0</v>
      </c>
      <c r="BL308" s="13" t="s">
        <v>142</v>
      </c>
      <c r="BM308" s="227" t="s">
        <v>678</v>
      </c>
    </row>
    <row r="309" spans="2:63" s="11" customFormat="1" ht="22.8" customHeight="1">
      <c r="B309" s="200"/>
      <c r="C309" s="201"/>
      <c r="D309" s="202" t="s">
        <v>72</v>
      </c>
      <c r="E309" s="214" t="s">
        <v>313</v>
      </c>
      <c r="F309" s="214" t="s">
        <v>679</v>
      </c>
      <c r="G309" s="201"/>
      <c r="H309" s="201"/>
      <c r="I309" s="204"/>
      <c r="J309" s="215">
        <f>BK309</f>
        <v>0</v>
      </c>
      <c r="K309" s="201"/>
      <c r="L309" s="206"/>
      <c r="M309" s="207"/>
      <c r="N309" s="208"/>
      <c r="O309" s="208"/>
      <c r="P309" s="209">
        <f>SUM(P310:P335)</f>
        <v>0</v>
      </c>
      <c r="Q309" s="208"/>
      <c r="R309" s="209">
        <f>SUM(R310:R335)</f>
        <v>0</v>
      </c>
      <c r="S309" s="208"/>
      <c r="T309" s="210">
        <f>SUM(T310:T335)</f>
        <v>0</v>
      </c>
      <c r="AR309" s="211" t="s">
        <v>80</v>
      </c>
      <c r="AT309" s="212" t="s">
        <v>72</v>
      </c>
      <c r="AU309" s="212" t="s">
        <v>80</v>
      </c>
      <c r="AY309" s="211" t="s">
        <v>136</v>
      </c>
      <c r="BK309" s="213">
        <f>SUM(BK310:BK335)</f>
        <v>0</v>
      </c>
    </row>
    <row r="310" spans="2:65" s="1" customFormat="1" ht="24" customHeight="1">
      <c r="B310" s="34"/>
      <c r="C310" s="216" t="s">
        <v>680</v>
      </c>
      <c r="D310" s="216" t="s">
        <v>138</v>
      </c>
      <c r="E310" s="217" t="s">
        <v>681</v>
      </c>
      <c r="F310" s="218" t="s">
        <v>682</v>
      </c>
      <c r="G310" s="219" t="s">
        <v>148</v>
      </c>
      <c r="H310" s="220">
        <v>0.759</v>
      </c>
      <c r="I310" s="221"/>
      <c r="J310" s="222">
        <f>ROUND(I310*H310,2)</f>
        <v>0</v>
      </c>
      <c r="K310" s="218" t="s">
        <v>1</v>
      </c>
      <c r="L310" s="39"/>
      <c r="M310" s="223" t="s">
        <v>1</v>
      </c>
      <c r="N310" s="224" t="s">
        <v>38</v>
      </c>
      <c r="O310" s="82"/>
      <c r="P310" s="225">
        <f>O310*H310</f>
        <v>0</v>
      </c>
      <c r="Q310" s="225">
        <v>0</v>
      </c>
      <c r="R310" s="225">
        <f>Q310*H310</f>
        <v>0</v>
      </c>
      <c r="S310" s="225">
        <v>0</v>
      </c>
      <c r="T310" s="226">
        <f>S310*H310</f>
        <v>0</v>
      </c>
      <c r="AR310" s="227" t="s">
        <v>142</v>
      </c>
      <c r="AT310" s="227" t="s">
        <v>138</v>
      </c>
      <c r="AU310" s="227" t="s">
        <v>82</v>
      </c>
      <c r="AY310" s="13" t="s">
        <v>136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3" t="s">
        <v>80</v>
      </c>
      <c r="BK310" s="228">
        <f>ROUND(I310*H310,2)</f>
        <v>0</v>
      </c>
      <c r="BL310" s="13" t="s">
        <v>142</v>
      </c>
      <c r="BM310" s="227" t="s">
        <v>683</v>
      </c>
    </row>
    <row r="311" spans="2:65" s="1" customFormat="1" ht="24" customHeight="1">
      <c r="B311" s="34"/>
      <c r="C311" s="216" t="s">
        <v>413</v>
      </c>
      <c r="D311" s="216" t="s">
        <v>138</v>
      </c>
      <c r="E311" s="217" t="s">
        <v>684</v>
      </c>
      <c r="F311" s="218" t="s">
        <v>685</v>
      </c>
      <c r="G311" s="219" t="s">
        <v>148</v>
      </c>
      <c r="H311" s="220">
        <v>0.494</v>
      </c>
      <c r="I311" s="221"/>
      <c r="J311" s="222">
        <f>ROUND(I311*H311,2)</f>
        <v>0</v>
      </c>
      <c r="K311" s="218" t="s">
        <v>1</v>
      </c>
      <c r="L311" s="39"/>
      <c r="M311" s="223" t="s">
        <v>1</v>
      </c>
      <c r="N311" s="224" t="s">
        <v>38</v>
      </c>
      <c r="O311" s="82"/>
      <c r="P311" s="225">
        <f>O311*H311</f>
        <v>0</v>
      </c>
      <c r="Q311" s="225">
        <v>0</v>
      </c>
      <c r="R311" s="225">
        <f>Q311*H311</f>
        <v>0</v>
      </c>
      <c r="S311" s="225">
        <v>0</v>
      </c>
      <c r="T311" s="226">
        <f>S311*H311</f>
        <v>0</v>
      </c>
      <c r="AR311" s="227" t="s">
        <v>142</v>
      </c>
      <c r="AT311" s="227" t="s">
        <v>138</v>
      </c>
      <c r="AU311" s="227" t="s">
        <v>82</v>
      </c>
      <c r="AY311" s="13" t="s">
        <v>136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3" t="s">
        <v>80</v>
      </c>
      <c r="BK311" s="228">
        <f>ROUND(I311*H311,2)</f>
        <v>0</v>
      </c>
      <c r="BL311" s="13" t="s">
        <v>142</v>
      </c>
      <c r="BM311" s="227" t="s">
        <v>686</v>
      </c>
    </row>
    <row r="312" spans="2:65" s="1" customFormat="1" ht="24" customHeight="1">
      <c r="B312" s="34"/>
      <c r="C312" s="216" t="s">
        <v>687</v>
      </c>
      <c r="D312" s="216" t="s">
        <v>138</v>
      </c>
      <c r="E312" s="217" t="s">
        <v>688</v>
      </c>
      <c r="F312" s="218" t="s">
        <v>689</v>
      </c>
      <c r="G312" s="219" t="s">
        <v>233</v>
      </c>
      <c r="H312" s="220">
        <v>3.75</v>
      </c>
      <c r="I312" s="221"/>
      <c r="J312" s="222">
        <f>ROUND(I312*H312,2)</f>
        <v>0</v>
      </c>
      <c r="K312" s="218" t="s">
        <v>1</v>
      </c>
      <c r="L312" s="39"/>
      <c r="M312" s="223" t="s">
        <v>1</v>
      </c>
      <c r="N312" s="224" t="s">
        <v>38</v>
      </c>
      <c r="O312" s="82"/>
      <c r="P312" s="225">
        <f>O312*H312</f>
        <v>0</v>
      </c>
      <c r="Q312" s="225">
        <v>0</v>
      </c>
      <c r="R312" s="225">
        <f>Q312*H312</f>
        <v>0</v>
      </c>
      <c r="S312" s="225">
        <v>0</v>
      </c>
      <c r="T312" s="226">
        <f>S312*H312</f>
        <v>0</v>
      </c>
      <c r="AR312" s="227" t="s">
        <v>142</v>
      </c>
      <c r="AT312" s="227" t="s">
        <v>138</v>
      </c>
      <c r="AU312" s="227" t="s">
        <v>82</v>
      </c>
      <c r="AY312" s="13" t="s">
        <v>136</v>
      </c>
      <c r="BE312" s="228">
        <f>IF(N312="základní",J312,0)</f>
        <v>0</v>
      </c>
      <c r="BF312" s="228">
        <f>IF(N312="snížená",J312,0)</f>
        <v>0</v>
      </c>
      <c r="BG312" s="228">
        <f>IF(N312="zákl. přenesená",J312,0)</f>
        <v>0</v>
      </c>
      <c r="BH312" s="228">
        <f>IF(N312="sníž. přenesená",J312,0)</f>
        <v>0</v>
      </c>
      <c r="BI312" s="228">
        <f>IF(N312="nulová",J312,0)</f>
        <v>0</v>
      </c>
      <c r="BJ312" s="13" t="s">
        <v>80</v>
      </c>
      <c r="BK312" s="228">
        <f>ROUND(I312*H312,2)</f>
        <v>0</v>
      </c>
      <c r="BL312" s="13" t="s">
        <v>142</v>
      </c>
      <c r="BM312" s="227" t="s">
        <v>690</v>
      </c>
    </row>
    <row r="313" spans="2:65" s="1" customFormat="1" ht="24" customHeight="1">
      <c r="B313" s="34"/>
      <c r="C313" s="216" t="s">
        <v>417</v>
      </c>
      <c r="D313" s="216" t="s">
        <v>138</v>
      </c>
      <c r="E313" s="217" t="s">
        <v>691</v>
      </c>
      <c r="F313" s="218" t="s">
        <v>692</v>
      </c>
      <c r="G313" s="219" t="s">
        <v>148</v>
      </c>
      <c r="H313" s="220">
        <v>0.452</v>
      </c>
      <c r="I313" s="221"/>
      <c r="J313" s="222">
        <f>ROUND(I313*H313,2)</f>
        <v>0</v>
      </c>
      <c r="K313" s="218" t="s">
        <v>1</v>
      </c>
      <c r="L313" s="39"/>
      <c r="M313" s="223" t="s">
        <v>1</v>
      </c>
      <c r="N313" s="224" t="s">
        <v>38</v>
      </c>
      <c r="O313" s="82"/>
      <c r="P313" s="225">
        <f>O313*H313</f>
        <v>0</v>
      </c>
      <c r="Q313" s="225">
        <v>0</v>
      </c>
      <c r="R313" s="225">
        <f>Q313*H313</f>
        <v>0</v>
      </c>
      <c r="S313" s="225">
        <v>0</v>
      </c>
      <c r="T313" s="226">
        <f>S313*H313</f>
        <v>0</v>
      </c>
      <c r="AR313" s="227" t="s">
        <v>142</v>
      </c>
      <c r="AT313" s="227" t="s">
        <v>138</v>
      </c>
      <c r="AU313" s="227" t="s">
        <v>82</v>
      </c>
      <c r="AY313" s="13" t="s">
        <v>136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3" t="s">
        <v>80</v>
      </c>
      <c r="BK313" s="228">
        <f>ROUND(I313*H313,2)</f>
        <v>0</v>
      </c>
      <c r="BL313" s="13" t="s">
        <v>142</v>
      </c>
      <c r="BM313" s="227" t="s">
        <v>693</v>
      </c>
    </row>
    <row r="314" spans="2:65" s="1" customFormat="1" ht="36" customHeight="1">
      <c r="B314" s="34"/>
      <c r="C314" s="216" t="s">
        <v>694</v>
      </c>
      <c r="D314" s="216" t="s">
        <v>138</v>
      </c>
      <c r="E314" s="217" t="s">
        <v>695</v>
      </c>
      <c r="F314" s="218" t="s">
        <v>696</v>
      </c>
      <c r="G314" s="219" t="s">
        <v>148</v>
      </c>
      <c r="H314" s="220">
        <v>1.2</v>
      </c>
      <c r="I314" s="221"/>
      <c r="J314" s="222">
        <f>ROUND(I314*H314,2)</f>
        <v>0</v>
      </c>
      <c r="K314" s="218" t="s">
        <v>1</v>
      </c>
      <c r="L314" s="39"/>
      <c r="M314" s="223" t="s">
        <v>1</v>
      </c>
      <c r="N314" s="224" t="s">
        <v>38</v>
      </c>
      <c r="O314" s="82"/>
      <c r="P314" s="225">
        <f>O314*H314</f>
        <v>0</v>
      </c>
      <c r="Q314" s="225">
        <v>0</v>
      </c>
      <c r="R314" s="225">
        <f>Q314*H314</f>
        <v>0</v>
      </c>
      <c r="S314" s="225">
        <v>0</v>
      </c>
      <c r="T314" s="226">
        <f>S314*H314</f>
        <v>0</v>
      </c>
      <c r="AR314" s="227" t="s">
        <v>142</v>
      </c>
      <c r="AT314" s="227" t="s">
        <v>138</v>
      </c>
      <c r="AU314" s="227" t="s">
        <v>82</v>
      </c>
      <c r="AY314" s="13" t="s">
        <v>136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3" t="s">
        <v>80</v>
      </c>
      <c r="BK314" s="228">
        <f>ROUND(I314*H314,2)</f>
        <v>0</v>
      </c>
      <c r="BL314" s="13" t="s">
        <v>142</v>
      </c>
      <c r="BM314" s="227" t="s">
        <v>697</v>
      </c>
    </row>
    <row r="315" spans="2:65" s="1" customFormat="1" ht="24" customHeight="1">
      <c r="B315" s="34"/>
      <c r="C315" s="216" t="s">
        <v>420</v>
      </c>
      <c r="D315" s="216" t="s">
        <v>138</v>
      </c>
      <c r="E315" s="217" t="s">
        <v>698</v>
      </c>
      <c r="F315" s="218" t="s">
        <v>699</v>
      </c>
      <c r="G315" s="219" t="s">
        <v>141</v>
      </c>
      <c r="H315" s="220">
        <v>41.856</v>
      </c>
      <c r="I315" s="221"/>
      <c r="J315" s="222">
        <f>ROUND(I315*H315,2)</f>
        <v>0</v>
      </c>
      <c r="K315" s="218" t="s">
        <v>1</v>
      </c>
      <c r="L315" s="39"/>
      <c r="M315" s="223" t="s">
        <v>1</v>
      </c>
      <c r="N315" s="224" t="s">
        <v>38</v>
      </c>
      <c r="O315" s="82"/>
      <c r="P315" s="225">
        <f>O315*H315</f>
        <v>0</v>
      </c>
      <c r="Q315" s="225">
        <v>0</v>
      </c>
      <c r="R315" s="225">
        <f>Q315*H315</f>
        <v>0</v>
      </c>
      <c r="S315" s="225">
        <v>0</v>
      </c>
      <c r="T315" s="226">
        <f>S315*H315</f>
        <v>0</v>
      </c>
      <c r="AR315" s="227" t="s">
        <v>142</v>
      </c>
      <c r="AT315" s="227" t="s">
        <v>138</v>
      </c>
      <c r="AU315" s="227" t="s">
        <v>82</v>
      </c>
      <c r="AY315" s="13" t="s">
        <v>136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13" t="s">
        <v>80</v>
      </c>
      <c r="BK315" s="228">
        <f>ROUND(I315*H315,2)</f>
        <v>0</v>
      </c>
      <c r="BL315" s="13" t="s">
        <v>142</v>
      </c>
      <c r="BM315" s="227" t="s">
        <v>700</v>
      </c>
    </row>
    <row r="316" spans="2:65" s="1" customFormat="1" ht="24" customHeight="1">
      <c r="B316" s="34"/>
      <c r="C316" s="216" t="s">
        <v>701</v>
      </c>
      <c r="D316" s="216" t="s">
        <v>138</v>
      </c>
      <c r="E316" s="217" t="s">
        <v>702</v>
      </c>
      <c r="F316" s="218" t="s">
        <v>703</v>
      </c>
      <c r="G316" s="219" t="s">
        <v>141</v>
      </c>
      <c r="H316" s="220">
        <v>15.141</v>
      </c>
      <c r="I316" s="221"/>
      <c r="J316" s="222">
        <f>ROUND(I316*H316,2)</f>
        <v>0</v>
      </c>
      <c r="K316" s="218" t="s">
        <v>1</v>
      </c>
      <c r="L316" s="39"/>
      <c r="M316" s="223" t="s">
        <v>1</v>
      </c>
      <c r="N316" s="224" t="s">
        <v>38</v>
      </c>
      <c r="O316" s="82"/>
      <c r="P316" s="225">
        <f>O316*H316</f>
        <v>0</v>
      </c>
      <c r="Q316" s="225">
        <v>0</v>
      </c>
      <c r="R316" s="225">
        <f>Q316*H316</f>
        <v>0</v>
      </c>
      <c r="S316" s="225">
        <v>0</v>
      </c>
      <c r="T316" s="226">
        <f>S316*H316</f>
        <v>0</v>
      </c>
      <c r="AR316" s="227" t="s">
        <v>142</v>
      </c>
      <c r="AT316" s="227" t="s">
        <v>138</v>
      </c>
      <c r="AU316" s="227" t="s">
        <v>82</v>
      </c>
      <c r="AY316" s="13" t="s">
        <v>136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3" t="s">
        <v>80</v>
      </c>
      <c r="BK316" s="228">
        <f>ROUND(I316*H316,2)</f>
        <v>0</v>
      </c>
      <c r="BL316" s="13" t="s">
        <v>142</v>
      </c>
      <c r="BM316" s="227" t="s">
        <v>704</v>
      </c>
    </row>
    <row r="317" spans="2:65" s="1" customFormat="1" ht="24" customHeight="1">
      <c r="B317" s="34"/>
      <c r="C317" s="216" t="s">
        <v>424</v>
      </c>
      <c r="D317" s="216" t="s">
        <v>138</v>
      </c>
      <c r="E317" s="217" t="s">
        <v>705</v>
      </c>
      <c r="F317" s="218" t="s">
        <v>706</v>
      </c>
      <c r="G317" s="219" t="s">
        <v>141</v>
      </c>
      <c r="H317" s="220">
        <v>44.886</v>
      </c>
      <c r="I317" s="221"/>
      <c r="J317" s="222">
        <f>ROUND(I317*H317,2)</f>
        <v>0</v>
      </c>
      <c r="K317" s="218" t="s">
        <v>1</v>
      </c>
      <c r="L317" s="39"/>
      <c r="M317" s="223" t="s">
        <v>1</v>
      </c>
      <c r="N317" s="224" t="s">
        <v>38</v>
      </c>
      <c r="O317" s="82"/>
      <c r="P317" s="225">
        <f>O317*H317</f>
        <v>0</v>
      </c>
      <c r="Q317" s="225">
        <v>0</v>
      </c>
      <c r="R317" s="225">
        <f>Q317*H317</f>
        <v>0</v>
      </c>
      <c r="S317" s="225">
        <v>0</v>
      </c>
      <c r="T317" s="226">
        <f>S317*H317</f>
        <v>0</v>
      </c>
      <c r="AR317" s="227" t="s">
        <v>142</v>
      </c>
      <c r="AT317" s="227" t="s">
        <v>138</v>
      </c>
      <c r="AU317" s="227" t="s">
        <v>82</v>
      </c>
      <c r="AY317" s="13" t="s">
        <v>136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3" t="s">
        <v>80</v>
      </c>
      <c r="BK317" s="228">
        <f>ROUND(I317*H317,2)</f>
        <v>0</v>
      </c>
      <c r="BL317" s="13" t="s">
        <v>142</v>
      </c>
      <c r="BM317" s="227" t="s">
        <v>707</v>
      </c>
    </row>
    <row r="318" spans="2:65" s="1" customFormat="1" ht="24" customHeight="1">
      <c r="B318" s="34"/>
      <c r="C318" s="216" t="s">
        <v>708</v>
      </c>
      <c r="D318" s="216" t="s">
        <v>138</v>
      </c>
      <c r="E318" s="217" t="s">
        <v>709</v>
      </c>
      <c r="F318" s="218" t="s">
        <v>710</v>
      </c>
      <c r="G318" s="219" t="s">
        <v>141</v>
      </c>
      <c r="H318" s="220">
        <v>1.275</v>
      </c>
      <c r="I318" s="221"/>
      <c r="J318" s="222">
        <f>ROUND(I318*H318,2)</f>
        <v>0</v>
      </c>
      <c r="K318" s="218" t="s">
        <v>1</v>
      </c>
      <c r="L318" s="39"/>
      <c r="M318" s="223" t="s">
        <v>1</v>
      </c>
      <c r="N318" s="224" t="s">
        <v>38</v>
      </c>
      <c r="O318" s="82"/>
      <c r="P318" s="225">
        <f>O318*H318</f>
        <v>0</v>
      </c>
      <c r="Q318" s="225">
        <v>0</v>
      </c>
      <c r="R318" s="225">
        <f>Q318*H318</f>
        <v>0</v>
      </c>
      <c r="S318" s="225">
        <v>0</v>
      </c>
      <c r="T318" s="226">
        <f>S318*H318</f>
        <v>0</v>
      </c>
      <c r="AR318" s="227" t="s">
        <v>142</v>
      </c>
      <c r="AT318" s="227" t="s">
        <v>138</v>
      </c>
      <c r="AU318" s="227" t="s">
        <v>82</v>
      </c>
      <c r="AY318" s="13" t="s">
        <v>136</v>
      </c>
      <c r="BE318" s="228">
        <f>IF(N318="základní",J318,0)</f>
        <v>0</v>
      </c>
      <c r="BF318" s="228">
        <f>IF(N318="snížená",J318,0)</f>
        <v>0</v>
      </c>
      <c r="BG318" s="228">
        <f>IF(N318="zákl. přenesená",J318,0)</f>
        <v>0</v>
      </c>
      <c r="BH318" s="228">
        <f>IF(N318="sníž. přenesená",J318,0)</f>
        <v>0</v>
      </c>
      <c r="BI318" s="228">
        <f>IF(N318="nulová",J318,0)</f>
        <v>0</v>
      </c>
      <c r="BJ318" s="13" t="s">
        <v>80</v>
      </c>
      <c r="BK318" s="228">
        <f>ROUND(I318*H318,2)</f>
        <v>0</v>
      </c>
      <c r="BL318" s="13" t="s">
        <v>142</v>
      </c>
      <c r="BM318" s="227" t="s">
        <v>711</v>
      </c>
    </row>
    <row r="319" spans="2:65" s="1" customFormat="1" ht="24" customHeight="1">
      <c r="B319" s="34"/>
      <c r="C319" s="216" t="s">
        <v>427</v>
      </c>
      <c r="D319" s="216" t="s">
        <v>138</v>
      </c>
      <c r="E319" s="217" t="s">
        <v>712</v>
      </c>
      <c r="F319" s="218" t="s">
        <v>713</v>
      </c>
      <c r="G319" s="219" t="s">
        <v>141</v>
      </c>
      <c r="H319" s="220">
        <v>35.28</v>
      </c>
      <c r="I319" s="221"/>
      <c r="J319" s="222">
        <f>ROUND(I319*H319,2)</f>
        <v>0</v>
      </c>
      <c r="K319" s="218" t="s">
        <v>1</v>
      </c>
      <c r="L319" s="39"/>
      <c r="M319" s="223" t="s">
        <v>1</v>
      </c>
      <c r="N319" s="224" t="s">
        <v>38</v>
      </c>
      <c r="O319" s="82"/>
      <c r="P319" s="225">
        <f>O319*H319</f>
        <v>0</v>
      </c>
      <c r="Q319" s="225">
        <v>0</v>
      </c>
      <c r="R319" s="225">
        <f>Q319*H319</f>
        <v>0</v>
      </c>
      <c r="S319" s="225">
        <v>0</v>
      </c>
      <c r="T319" s="226">
        <f>S319*H319</f>
        <v>0</v>
      </c>
      <c r="AR319" s="227" t="s">
        <v>142</v>
      </c>
      <c r="AT319" s="227" t="s">
        <v>138</v>
      </c>
      <c r="AU319" s="227" t="s">
        <v>82</v>
      </c>
      <c r="AY319" s="13" t="s">
        <v>136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3" t="s">
        <v>80</v>
      </c>
      <c r="BK319" s="228">
        <f>ROUND(I319*H319,2)</f>
        <v>0</v>
      </c>
      <c r="BL319" s="13" t="s">
        <v>142</v>
      </c>
      <c r="BM319" s="227" t="s">
        <v>714</v>
      </c>
    </row>
    <row r="320" spans="2:65" s="1" customFormat="1" ht="24" customHeight="1">
      <c r="B320" s="34"/>
      <c r="C320" s="216" t="s">
        <v>715</v>
      </c>
      <c r="D320" s="216" t="s">
        <v>138</v>
      </c>
      <c r="E320" s="217" t="s">
        <v>716</v>
      </c>
      <c r="F320" s="218" t="s">
        <v>717</v>
      </c>
      <c r="G320" s="219" t="s">
        <v>141</v>
      </c>
      <c r="H320" s="220">
        <v>0.68</v>
      </c>
      <c r="I320" s="221"/>
      <c r="J320" s="222">
        <f>ROUND(I320*H320,2)</f>
        <v>0</v>
      </c>
      <c r="K320" s="218" t="s">
        <v>1</v>
      </c>
      <c r="L320" s="39"/>
      <c r="M320" s="223" t="s">
        <v>1</v>
      </c>
      <c r="N320" s="224" t="s">
        <v>38</v>
      </c>
      <c r="O320" s="82"/>
      <c r="P320" s="225">
        <f>O320*H320</f>
        <v>0</v>
      </c>
      <c r="Q320" s="225">
        <v>0</v>
      </c>
      <c r="R320" s="225">
        <f>Q320*H320</f>
        <v>0</v>
      </c>
      <c r="S320" s="225">
        <v>0</v>
      </c>
      <c r="T320" s="226">
        <f>S320*H320</f>
        <v>0</v>
      </c>
      <c r="AR320" s="227" t="s">
        <v>142</v>
      </c>
      <c r="AT320" s="227" t="s">
        <v>138</v>
      </c>
      <c r="AU320" s="227" t="s">
        <v>82</v>
      </c>
      <c r="AY320" s="13" t="s">
        <v>136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3" t="s">
        <v>80</v>
      </c>
      <c r="BK320" s="228">
        <f>ROUND(I320*H320,2)</f>
        <v>0</v>
      </c>
      <c r="BL320" s="13" t="s">
        <v>142</v>
      </c>
      <c r="BM320" s="227" t="s">
        <v>718</v>
      </c>
    </row>
    <row r="321" spans="2:65" s="1" customFormat="1" ht="16.5" customHeight="1">
      <c r="B321" s="34"/>
      <c r="C321" s="216" t="s">
        <v>431</v>
      </c>
      <c r="D321" s="216" t="s">
        <v>138</v>
      </c>
      <c r="E321" s="217" t="s">
        <v>719</v>
      </c>
      <c r="F321" s="218" t="s">
        <v>720</v>
      </c>
      <c r="G321" s="219" t="s">
        <v>141</v>
      </c>
      <c r="H321" s="220">
        <v>3.379</v>
      </c>
      <c r="I321" s="221"/>
      <c r="J321" s="222">
        <f>ROUND(I321*H321,2)</f>
        <v>0</v>
      </c>
      <c r="K321" s="218" t="s">
        <v>1</v>
      </c>
      <c r="L321" s="39"/>
      <c r="M321" s="223" t="s">
        <v>1</v>
      </c>
      <c r="N321" s="224" t="s">
        <v>38</v>
      </c>
      <c r="O321" s="82"/>
      <c r="P321" s="225">
        <f>O321*H321</f>
        <v>0</v>
      </c>
      <c r="Q321" s="225">
        <v>0</v>
      </c>
      <c r="R321" s="225">
        <f>Q321*H321</f>
        <v>0</v>
      </c>
      <c r="S321" s="225">
        <v>0</v>
      </c>
      <c r="T321" s="226">
        <f>S321*H321</f>
        <v>0</v>
      </c>
      <c r="AR321" s="227" t="s">
        <v>142</v>
      </c>
      <c r="AT321" s="227" t="s">
        <v>138</v>
      </c>
      <c r="AU321" s="227" t="s">
        <v>82</v>
      </c>
      <c r="AY321" s="13" t="s">
        <v>136</v>
      </c>
      <c r="BE321" s="228">
        <f>IF(N321="základní",J321,0)</f>
        <v>0</v>
      </c>
      <c r="BF321" s="228">
        <f>IF(N321="snížená",J321,0)</f>
        <v>0</v>
      </c>
      <c r="BG321" s="228">
        <f>IF(N321="zákl. přenesená",J321,0)</f>
        <v>0</v>
      </c>
      <c r="BH321" s="228">
        <f>IF(N321="sníž. přenesená",J321,0)</f>
        <v>0</v>
      </c>
      <c r="BI321" s="228">
        <f>IF(N321="nulová",J321,0)</f>
        <v>0</v>
      </c>
      <c r="BJ321" s="13" t="s">
        <v>80</v>
      </c>
      <c r="BK321" s="228">
        <f>ROUND(I321*H321,2)</f>
        <v>0</v>
      </c>
      <c r="BL321" s="13" t="s">
        <v>142</v>
      </c>
      <c r="BM321" s="227" t="s">
        <v>721</v>
      </c>
    </row>
    <row r="322" spans="2:65" s="1" customFormat="1" ht="16.5" customHeight="1">
      <c r="B322" s="34"/>
      <c r="C322" s="216" t="s">
        <v>722</v>
      </c>
      <c r="D322" s="216" t="s">
        <v>138</v>
      </c>
      <c r="E322" s="217" t="s">
        <v>723</v>
      </c>
      <c r="F322" s="218" t="s">
        <v>724</v>
      </c>
      <c r="G322" s="219" t="s">
        <v>141</v>
      </c>
      <c r="H322" s="220">
        <v>10.36</v>
      </c>
      <c r="I322" s="221"/>
      <c r="J322" s="222">
        <f>ROUND(I322*H322,2)</f>
        <v>0</v>
      </c>
      <c r="K322" s="218" t="s">
        <v>1</v>
      </c>
      <c r="L322" s="39"/>
      <c r="M322" s="223" t="s">
        <v>1</v>
      </c>
      <c r="N322" s="224" t="s">
        <v>38</v>
      </c>
      <c r="O322" s="82"/>
      <c r="P322" s="225">
        <f>O322*H322</f>
        <v>0</v>
      </c>
      <c r="Q322" s="225">
        <v>0</v>
      </c>
      <c r="R322" s="225">
        <f>Q322*H322</f>
        <v>0</v>
      </c>
      <c r="S322" s="225">
        <v>0</v>
      </c>
      <c r="T322" s="226">
        <f>S322*H322</f>
        <v>0</v>
      </c>
      <c r="AR322" s="227" t="s">
        <v>142</v>
      </c>
      <c r="AT322" s="227" t="s">
        <v>138</v>
      </c>
      <c r="AU322" s="227" t="s">
        <v>82</v>
      </c>
      <c r="AY322" s="13" t="s">
        <v>136</v>
      </c>
      <c r="BE322" s="228">
        <f>IF(N322="základní",J322,0)</f>
        <v>0</v>
      </c>
      <c r="BF322" s="228">
        <f>IF(N322="snížená",J322,0)</f>
        <v>0</v>
      </c>
      <c r="BG322" s="228">
        <f>IF(N322="zákl. přenesená",J322,0)</f>
        <v>0</v>
      </c>
      <c r="BH322" s="228">
        <f>IF(N322="sníž. přenesená",J322,0)</f>
        <v>0</v>
      </c>
      <c r="BI322" s="228">
        <f>IF(N322="nulová",J322,0)</f>
        <v>0</v>
      </c>
      <c r="BJ322" s="13" t="s">
        <v>80</v>
      </c>
      <c r="BK322" s="228">
        <f>ROUND(I322*H322,2)</f>
        <v>0</v>
      </c>
      <c r="BL322" s="13" t="s">
        <v>142</v>
      </c>
      <c r="BM322" s="227" t="s">
        <v>725</v>
      </c>
    </row>
    <row r="323" spans="2:65" s="1" customFormat="1" ht="24" customHeight="1">
      <c r="B323" s="34"/>
      <c r="C323" s="216" t="s">
        <v>434</v>
      </c>
      <c r="D323" s="216" t="s">
        <v>138</v>
      </c>
      <c r="E323" s="217" t="s">
        <v>726</v>
      </c>
      <c r="F323" s="218" t="s">
        <v>727</v>
      </c>
      <c r="G323" s="219" t="s">
        <v>141</v>
      </c>
      <c r="H323" s="220">
        <v>23.352</v>
      </c>
      <c r="I323" s="221"/>
      <c r="J323" s="222">
        <f>ROUND(I323*H323,2)</f>
        <v>0</v>
      </c>
      <c r="K323" s="218" t="s">
        <v>1</v>
      </c>
      <c r="L323" s="39"/>
      <c r="M323" s="223" t="s">
        <v>1</v>
      </c>
      <c r="N323" s="224" t="s">
        <v>38</v>
      </c>
      <c r="O323" s="82"/>
      <c r="P323" s="225">
        <f>O323*H323</f>
        <v>0</v>
      </c>
      <c r="Q323" s="225">
        <v>0</v>
      </c>
      <c r="R323" s="225">
        <f>Q323*H323</f>
        <v>0</v>
      </c>
      <c r="S323" s="225">
        <v>0</v>
      </c>
      <c r="T323" s="226">
        <f>S323*H323</f>
        <v>0</v>
      </c>
      <c r="AR323" s="227" t="s">
        <v>142</v>
      </c>
      <c r="AT323" s="227" t="s">
        <v>138</v>
      </c>
      <c r="AU323" s="227" t="s">
        <v>82</v>
      </c>
      <c r="AY323" s="13" t="s">
        <v>136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3" t="s">
        <v>80</v>
      </c>
      <c r="BK323" s="228">
        <f>ROUND(I323*H323,2)</f>
        <v>0</v>
      </c>
      <c r="BL323" s="13" t="s">
        <v>142</v>
      </c>
      <c r="BM323" s="227" t="s">
        <v>728</v>
      </c>
    </row>
    <row r="324" spans="2:65" s="1" customFormat="1" ht="24" customHeight="1">
      <c r="B324" s="34"/>
      <c r="C324" s="216" t="s">
        <v>729</v>
      </c>
      <c r="D324" s="216" t="s">
        <v>138</v>
      </c>
      <c r="E324" s="217" t="s">
        <v>730</v>
      </c>
      <c r="F324" s="218" t="s">
        <v>731</v>
      </c>
      <c r="G324" s="219" t="s">
        <v>148</v>
      </c>
      <c r="H324" s="220">
        <v>2.303</v>
      </c>
      <c r="I324" s="221"/>
      <c r="J324" s="222">
        <f>ROUND(I324*H324,2)</f>
        <v>0</v>
      </c>
      <c r="K324" s="218" t="s">
        <v>1</v>
      </c>
      <c r="L324" s="39"/>
      <c r="M324" s="223" t="s">
        <v>1</v>
      </c>
      <c r="N324" s="224" t="s">
        <v>38</v>
      </c>
      <c r="O324" s="82"/>
      <c r="P324" s="225">
        <f>O324*H324</f>
        <v>0</v>
      </c>
      <c r="Q324" s="225">
        <v>0</v>
      </c>
      <c r="R324" s="225">
        <f>Q324*H324</f>
        <v>0</v>
      </c>
      <c r="S324" s="225">
        <v>0</v>
      </c>
      <c r="T324" s="226">
        <f>S324*H324</f>
        <v>0</v>
      </c>
      <c r="AR324" s="227" t="s">
        <v>142</v>
      </c>
      <c r="AT324" s="227" t="s">
        <v>138</v>
      </c>
      <c r="AU324" s="227" t="s">
        <v>82</v>
      </c>
      <c r="AY324" s="13" t="s">
        <v>136</v>
      </c>
      <c r="BE324" s="228">
        <f>IF(N324="základní",J324,0)</f>
        <v>0</v>
      </c>
      <c r="BF324" s="228">
        <f>IF(N324="snížená",J324,0)</f>
        <v>0</v>
      </c>
      <c r="BG324" s="228">
        <f>IF(N324="zákl. přenesená",J324,0)</f>
        <v>0</v>
      </c>
      <c r="BH324" s="228">
        <f>IF(N324="sníž. přenesená",J324,0)</f>
        <v>0</v>
      </c>
      <c r="BI324" s="228">
        <f>IF(N324="nulová",J324,0)</f>
        <v>0</v>
      </c>
      <c r="BJ324" s="13" t="s">
        <v>80</v>
      </c>
      <c r="BK324" s="228">
        <f>ROUND(I324*H324,2)</f>
        <v>0</v>
      </c>
      <c r="BL324" s="13" t="s">
        <v>142</v>
      </c>
      <c r="BM324" s="227" t="s">
        <v>732</v>
      </c>
    </row>
    <row r="325" spans="2:65" s="1" customFormat="1" ht="24" customHeight="1">
      <c r="B325" s="34"/>
      <c r="C325" s="216" t="s">
        <v>438</v>
      </c>
      <c r="D325" s="216" t="s">
        <v>138</v>
      </c>
      <c r="E325" s="217" t="s">
        <v>733</v>
      </c>
      <c r="F325" s="218" t="s">
        <v>734</v>
      </c>
      <c r="G325" s="219" t="s">
        <v>148</v>
      </c>
      <c r="H325" s="220">
        <v>3.274</v>
      </c>
      <c r="I325" s="221"/>
      <c r="J325" s="222">
        <f>ROUND(I325*H325,2)</f>
        <v>0</v>
      </c>
      <c r="K325" s="218" t="s">
        <v>1</v>
      </c>
      <c r="L325" s="39"/>
      <c r="M325" s="223" t="s">
        <v>1</v>
      </c>
      <c r="N325" s="224" t="s">
        <v>38</v>
      </c>
      <c r="O325" s="82"/>
      <c r="P325" s="225">
        <f>O325*H325</f>
        <v>0</v>
      </c>
      <c r="Q325" s="225">
        <v>0</v>
      </c>
      <c r="R325" s="225">
        <f>Q325*H325</f>
        <v>0</v>
      </c>
      <c r="S325" s="225">
        <v>0</v>
      </c>
      <c r="T325" s="226">
        <f>S325*H325</f>
        <v>0</v>
      </c>
      <c r="AR325" s="227" t="s">
        <v>142</v>
      </c>
      <c r="AT325" s="227" t="s">
        <v>138</v>
      </c>
      <c r="AU325" s="227" t="s">
        <v>82</v>
      </c>
      <c r="AY325" s="13" t="s">
        <v>136</v>
      </c>
      <c r="BE325" s="228">
        <f>IF(N325="základní",J325,0)</f>
        <v>0</v>
      </c>
      <c r="BF325" s="228">
        <f>IF(N325="snížená",J325,0)</f>
        <v>0</v>
      </c>
      <c r="BG325" s="228">
        <f>IF(N325="zákl. přenesená",J325,0)</f>
        <v>0</v>
      </c>
      <c r="BH325" s="228">
        <f>IF(N325="sníž. přenesená",J325,0)</f>
        <v>0</v>
      </c>
      <c r="BI325" s="228">
        <f>IF(N325="nulová",J325,0)</f>
        <v>0</v>
      </c>
      <c r="BJ325" s="13" t="s">
        <v>80</v>
      </c>
      <c r="BK325" s="228">
        <f>ROUND(I325*H325,2)</f>
        <v>0</v>
      </c>
      <c r="BL325" s="13" t="s">
        <v>142</v>
      </c>
      <c r="BM325" s="227" t="s">
        <v>735</v>
      </c>
    </row>
    <row r="326" spans="2:65" s="1" customFormat="1" ht="24" customHeight="1">
      <c r="B326" s="34"/>
      <c r="C326" s="216" t="s">
        <v>736</v>
      </c>
      <c r="D326" s="216" t="s">
        <v>138</v>
      </c>
      <c r="E326" s="217" t="s">
        <v>737</v>
      </c>
      <c r="F326" s="218" t="s">
        <v>738</v>
      </c>
      <c r="G326" s="219" t="s">
        <v>193</v>
      </c>
      <c r="H326" s="220">
        <v>1</v>
      </c>
      <c r="I326" s="221"/>
      <c r="J326" s="222">
        <f>ROUND(I326*H326,2)</f>
        <v>0</v>
      </c>
      <c r="K326" s="218" t="s">
        <v>1</v>
      </c>
      <c r="L326" s="39"/>
      <c r="M326" s="223" t="s">
        <v>1</v>
      </c>
      <c r="N326" s="224" t="s">
        <v>38</v>
      </c>
      <c r="O326" s="82"/>
      <c r="P326" s="225">
        <f>O326*H326</f>
        <v>0</v>
      </c>
      <c r="Q326" s="225">
        <v>0</v>
      </c>
      <c r="R326" s="225">
        <f>Q326*H326</f>
        <v>0</v>
      </c>
      <c r="S326" s="225">
        <v>0</v>
      </c>
      <c r="T326" s="226">
        <f>S326*H326</f>
        <v>0</v>
      </c>
      <c r="AR326" s="227" t="s">
        <v>142</v>
      </c>
      <c r="AT326" s="227" t="s">
        <v>138</v>
      </c>
      <c r="AU326" s="227" t="s">
        <v>82</v>
      </c>
      <c r="AY326" s="13" t="s">
        <v>136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3" t="s">
        <v>80</v>
      </c>
      <c r="BK326" s="228">
        <f>ROUND(I326*H326,2)</f>
        <v>0</v>
      </c>
      <c r="BL326" s="13" t="s">
        <v>142</v>
      </c>
      <c r="BM326" s="227" t="s">
        <v>739</v>
      </c>
    </row>
    <row r="327" spans="2:65" s="1" customFormat="1" ht="24" customHeight="1">
      <c r="B327" s="34"/>
      <c r="C327" s="216" t="s">
        <v>441</v>
      </c>
      <c r="D327" s="216" t="s">
        <v>138</v>
      </c>
      <c r="E327" s="217" t="s">
        <v>740</v>
      </c>
      <c r="F327" s="218" t="s">
        <v>741</v>
      </c>
      <c r="G327" s="219" t="s">
        <v>233</v>
      </c>
      <c r="H327" s="220">
        <v>2.52</v>
      </c>
      <c r="I327" s="221"/>
      <c r="J327" s="222">
        <f>ROUND(I327*H327,2)</f>
        <v>0</v>
      </c>
      <c r="K327" s="218" t="s">
        <v>1</v>
      </c>
      <c r="L327" s="39"/>
      <c r="M327" s="223" t="s">
        <v>1</v>
      </c>
      <c r="N327" s="224" t="s">
        <v>38</v>
      </c>
      <c r="O327" s="82"/>
      <c r="P327" s="225">
        <f>O327*H327</f>
        <v>0</v>
      </c>
      <c r="Q327" s="225">
        <v>0</v>
      </c>
      <c r="R327" s="225">
        <f>Q327*H327</f>
        <v>0</v>
      </c>
      <c r="S327" s="225">
        <v>0</v>
      </c>
      <c r="T327" s="226">
        <f>S327*H327</f>
        <v>0</v>
      </c>
      <c r="AR327" s="227" t="s">
        <v>142</v>
      </c>
      <c r="AT327" s="227" t="s">
        <v>138</v>
      </c>
      <c r="AU327" s="227" t="s">
        <v>82</v>
      </c>
      <c r="AY327" s="13" t="s">
        <v>136</v>
      </c>
      <c r="BE327" s="228">
        <f>IF(N327="základní",J327,0)</f>
        <v>0</v>
      </c>
      <c r="BF327" s="228">
        <f>IF(N327="snížená",J327,0)</f>
        <v>0</v>
      </c>
      <c r="BG327" s="228">
        <f>IF(N327="zákl. přenesená",J327,0)</f>
        <v>0</v>
      </c>
      <c r="BH327" s="228">
        <f>IF(N327="sníž. přenesená",J327,0)</f>
        <v>0</v>
      </c>
      <c r="BI327" s="228">
        <f>IF(N327="nulová",J327,0)</f>
        <v>0</v>
      </c>
      <c r="BJ327" s="13" t="s">
        <v>80</v>
      </c>
      <c r="BK327" s="228">
        <f>ROUND(I327*H327,2)</f>
        <v>0</v>
      </c>
      <c r="BL327" s="13" t="s">
        <v>142</v>
      </c>
      <c r="BM327" s="227" t="s">
        <v>742</v>
      </c>
    </row>
    <row r="328" spans="2:65" s="1" customFormat="1" ht="36" customHeight="1">
      <c r="B328" s="34"/>
      <c r="C328" s="216" t="s">
        <v>743</v>
      </c>
      <c r="D328" s="216" t="s">
        <v>138</v>
      </c>
      <c r="E328" s="217" t="s">
        <v>744</v>
      </c>
      <c r="F328" s="218" t="s">
        <v>745</v>
      </c>
      <c r="G328" s="219" t="s">
        <v>141</v>
      </c>
      <c r="H328" s="220">
        <v>527.569</v>
      </c>
      <c r="I328" s="221"/>
      <c r="J328" s="222">
        <f>ROUND(I328*H328,2)</f>
        <v>0</v>
      </c>
      <c r="K328" s="218" t="s">
        <v>1</v>
      </c>
      <c r="L328" s="39"/>
      <c r="M328" s="223" t="s">
        <v>1</v>
      </c>
      <c r="N328" s="224" t="s">
        <v>38</v>
      </c>
      <c r="O328" s="82"/>
      <c r="P328" s="225">
        <f>O328*H328</f>
        <v>0</v>
      </c>
      <c r="Q328" s="225">
        <v>0</v>
      </c>
      <c r="R328" s="225">
        <f>Q328*H328</f>
        <v>0</v>
      </c>
      <c r="S328" s="225">
        <v>0</v>
      </c>
      <c r="T328" s="226">
        <f>S328*H328</f>
        <v>0</v>
      </c>
      <c r="AR328" s="227" t="s">
        <v>142</v>
      </c>
      <c r="AT328" s="227" t="s">
        <v>138</v>
      </c>
      <c r="AU328" s="227" t="s">
        <v>82</v>
      </c>
      <c r="AY328" s="13" t="s">
        <v>136</v>
      </c>
      <c r="BE328" s="228">
        <f>IF(N328="základní",J328,0)</f>
        <v>0</v>
      </c>
      <c r="BF328" s="228">
        <f>IF(N328="snížená",J328,0)</f>
        <v>0</v>
      </c>
      <c r="BG328" s="228">
        <f>IF(N328="zákl. přenesená",J328,0)</f>
        <v>0</v>
      </c>
      <c r="BH328" s="228">
        <f>IF(N328="sníž. přenesená",J328,0)</f>
        <v>0</v>
      </c>
      <c r="BI328" s="228">
        <f>IF(N328="nulová",J328,0)</f>
        <v>0</v>
      </c>
      <c r="BJ328" s="13" t="s">
        <v>80</v>
      </c>
      <c r="BK328" s="228">
        <f>ROUND(I328*H328,2)</f>
        <v>0</v>
      </c>
      <c r="BL328" s="13" t="s">
        <v>142</v>
      </c>
      <c r="BM328" s="227" t="s">
        <v>746</v>
      </c>
    </row>
    <row r="329" spans="2:65" s="1" customFormat="1" ht="36" customHeight="1">
      <c r="B329" s="34"/>
      <c r="C329" s="216" t="s">
        <v>445</v>
      </c>
      <c r="D329" s="216" t="s">
        <v>138</v>
      </c>
      <c r="E329" s="217" t="s">
        <v>747</v>
      </c>
      <c r="F329" s="218" t="s">
        <v>748</v>
      </c>
      <c r="G329" s="219" t="s">
        <v>141</v>
      </c>
      <c r="H329" s="220">
        <v>5.483</v>
      </c>
      <c r="I329" s="221"/>
      <c r="J329" s="222">
        <f>ROUND(I329*H329,2)</f>
        <v>0</v>
      </c>
      <c r="K329" s="218" t="s">
        <v>1</v>
      </c>
      <c r="L329" s="39"/>
      <c r="M329" s="223" t="s">
        <v>1</v>
      </c>
      <c r="N329" s="224" t="s">
        <v>38</v>
      </c>
      <c r="O329" s="82"/>
      <c r="P329" s="225">
        <f>O329*H329</f>
        <v>0</v>
      </c>
      <c r="Q329" s="225">
        <v>0</v>
      </c>
      <c r="R329" s="225">
        <f>Q329*H329</f>
        <v>0</v>
      </c>
      <c r="S329" s="225">
        <v>0</v>
      </c>
      <c r="T329" s="226">
        <f>S329*H329</f>
        <v>0</v>
      </c>
      <c r="AR329" s="227" t="s">
        <v>142</v>
      </c>
      <c r="AT329" s="227" t="s">
        <v>138</v>
      </c>
      <c r="AU329" s="227" t="s">
        <v>82</v>
      </c>
      <c r="AY329" s="13" t="s">
        <v>136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3" t="s">
        <v>80</v>
      </c>
      <c r="BK329" s="228">
        <f>ROUND(I329*H329,2)</f>
        <v>0</v>
      </c>
      <c r="BL329" s="13" t="s">
        <v>142</v>
      </c>
      <c r="BM329" s="227" t="s">
        <v>749</v>
      </c>
    </row>
    <row r="330" spans="2:65" s="1" customFormat="1" ht="36" customHeight="1">
      <c r="B330" s="34"/>
      <c r="C330" s="216" t="s">
        <v>750</v>
      </c>
      <c r="D330" s="216" t="s">
        <v>138</v>
      </c>
      <c r="E330" s="217" t="s">
        <v>751</v>
      </c>
      <c r="F330" s="218" t="s">
        <v>752</v>
      </c>
      <c r="G330" s="219" t="s">
        <v>141</v>
      </c>
      <c r="H330" s="220">
        <v>233.752</v>
      </c>
      <c r="I330" s="221"/>
      <c r="J330" s="222">
        <f>ROUND(I330*H330,2)</f>
        <v>0</v>
      </c>
      <c r="K330" s="218" t="s">
        <v>1</v>
      </c>
      <c r="L330" s="39"/>
      <c r="M330" s="223" t="s">
        <v>1</v>
      </c>
      <c r="N330" s="224" t="s">
        <v>38</v>
      </c>
      <c r="O330" s="82"/>
      <c r="P330" s="225">
        <f>O330*H330</f>
        <v>0</v>
      </c>
      <c r="Q330" s="225">
        <v>0</v>
      </c>
      <c r="R330" s="225">
        <f>Q330*H330</f>
        <v>0</v>
      </c>
      <c r="S330" s="225">
        <v>0</v>
      </c>
      <c r="T330" s="226">
        <f>S330*H330</f>
        <v>0</v>
      </c>
      <c r="AR330" s="227" t="s">
        <v>142</v>
      </c>
      <c r="AT330" s="227" t="s">
        <v>138</v>
      </c>
      <c r="AU330" s="227" t="s">
        <v>82</v>
      </c>
      <c r="AY330" s="13" t="s">
        <v>136</v>
      </c>
      <c r="BE330" s="228">
        <f>IF(N330="základní",J330,0)</f>
        <v>0</v>
      </c>
      <c r="BF330" s="228">
        <f>IF(N330="snížená",J330,0)</f>
        <v>0</v>
      </c>
      <c r="BG330" s="228">
        <f>IF(N330="zákl. přenesená",J330,0)</f>
        <v>0</v>
      </c>
      <c r="BH330" s="228">
        <f>IF(N330="sníž. přenesená",J330,0)</f>
        <v>0</v>
      </c>
      <c r="BI330" s="228">
        <f>IF(N330="nulová",J330,0)</f>
        <v>0</v>
      </c>
      <c r="BJ330" s="13" t="s">
        <v>80</v>
      </c>
      <c r="BK330" s="228">
        <f>ROUND(I330*H330,2)</f>
        <v>0</v>
      </c>
      <c r="BL330" s="13" t="s">
        <v>142</v>
      </c>
      <c r="BM330" s="227" t="s">
        <v>753</v>
      </c>
    </row>
    <row r="331" spans="2:65" s="1" customFormat="1" ht="16.5" customHeight="1">
      <c r="B331" s="34"/>
      <c r="C331" s="216" t="s">
        <v>448</v>
      </c>
      <c r="D331" s="216" t="s">
        <v>138</v>
      </c>
      <c r="E331" s="217" t="s">
        <v>754</v>
      </c>
      <c r="F331" s="218" t="s">
        <v>755</v>
      </c>
      <c r="G331" s="219" t="s">
        <v>141</v>
      </c>
      <c r="H331" s="220">
        <v>791.476</v>
      </c>
      <c r="I331" s="221"/>
      <c r="J331" s="222">
        <f>ROUND(I331*H331,2)</f>
        <v>0</v>
      </c>
      <c r="K331" s="218" t="s">
        <v>1</v>
      </c>
      <c r="L331" s="39"/>
      <c r="M331" s="223" t="s">
        <v>1</v>
      </c>
      <c r="N331" s="224" t="s">
        <v>38</v>
      </c>
      <c r="O331" s="82"/>
      <c r="P331" s="225">
        <f>O331*H331</f>
        <v>0</v>
      </c>
      <c r="Q331" s="225">
        <v>0</v>
      </c>
      <c r="R331" s="225">
        <f>Q331*H331</f>
        <v>0</v>
      </c>
      <c r="S331" s="225">
        <v>0</v>
      </c>
      <c r="T331" s="226">
        <f>S331*H331</f>
        <v>0</v>
      </c>
      <c r="AR331" s="227" t="s">
        <v>142</v>
      </c>
      <c r="AT331" s="227" t="s">
        <v>138</v>
      </c>
      <c r="AU331" s="227" t="s">
        <v>82</v>
      </c>
      <c r="AY331" s="13" t="s">
        <v>136</v>
      </c>
      <c r="BE331" s="228">
        <f>IF(N331="základní",J331,0)</f>
        <v>0</v>
      </c>
      <c r="BF331" s="228">
        <f>IF(N331="snížená",J331,0)</f>
        <v>0</v>
      </c>
      <c r="BG331" s="228">
        <f>IF(N331="zákl. přenesená",J331,0)</f>
        <v>0</v>
      </c>
      <c r="BH331" s="228">
        <f>IF(N331="sníž. přenesená",J331,0)</f>
        <v>0</v>
      </c>
      <c r="BI331" s="228">
        <f>IF(N331="nulová",J331,0)</f>
        <v>0</v>
      </c>
      <c r="BJ331" s="13" t="s">
        <v>80</v>
      </c>
      <c r="BK331" s="228">
        <f>ROUND(I331*H331,2)</f>
        <v>0</v>
      </c>
      <c r="BL331" s="13" t="s">
        <v>142</v>
      </c>
      <c r="BM331" s="227" t="s">
        <v>756</v>
      </c>
    </row>
    <row r="332" spans="2:65" s="1" customFormat="1" ht="16.5" customHeight="1">
      <c r="B332" s="34"/>
      <c r="C332" s="216" t="s">
        <v>757</v>
      </c>
      <c r="D332" s="216" t="s">
        <v>138</v>
      </c>
      <c r="E332" s="217" t="s">
        <v>758</v>
      </c>
      <c r="F332" s="218" t="s">
        <v>759</v>
      </c>
      <c r="G332" s="219" t="s">
        <v>141</v>
      </c>
      <c r="H332" s="220">
        <v>5.483</v>
      </c>
      <c r="I332" s="221"/>
      <c r="J332" s="222">
        <f>ROUND(I332*H332,2)</f>
        <v>0</v>
      </c>
      <c r="K332" s="218" t="s">
        <v>1</v>
      </c>
      <c r="L332" s="39"/>
      <c r="M332" s="223" t="s">
        <v>1</v>
      </c>
      <c r="N332" s="224" t="s">
        <v>38</v>
      </c>
      <c r="O332" s="82"/>
      <c r="P332" s="225">
        <f>O332*H332</f>
        <v>0</v>
      </c>
      <c r="Q332" s="225">
        <v>0</v>
      </c>
      <c r="R332" s="225">
        <f>Q332*H332</f>
        <v>0</v>
      </c>
      <c r="S332" s="225">
        <v>0</v>
      </c>
      <c r="T332" s="226">
        <f>S332*H332</f>
        <v>0</v>
      </c>
      <c r="AR332" s="227" t="s">
        <v>142</v>
      </c>
      <c r="AT332" s="227" t="s">
        <v>138</v>
      </c>
      <c r="AU332" s="227" t="s">
        <v>82</v>
      </c>
      <c r="AY332" s="13" t="s">
        <v>136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3" t="s">
        <v>80</v>
      </c>
      <c r="BK332" s="228">
        <f>ROUND(I332*H332,2)</f>
        <v>0</v>
      </c>
      <c r="BL332" s="13" t="s">
        <v>142</v>
      </c>
      <c r="BM332" s="227" t="s">
        <v>760</v>
      </c>
    </row>
    <row r="333" spans="2:65" s="1" customFormat="1" ht="24" customHeight="1">
      <c r="B333" s="34"/>
      <c r="C333" s="216" t="s">
        <v>452</v>
      </c>
      <c r="D333" s="216" t="s">
        <v>138</v>
      </c>
      <c r="E333" s="217" t="s">
        <v>761</v>
      </c>
      <c r="F333" s="218" t="s">
        <v>762</v>
      </c>
      <c r="G333" s="219" t="s">
        <v>141</v>
      </c>
      <c r="H333" s="220">
        <v>761.321</v>
      </c>
      <c r="I333" s="221"/>
      <c r="J333" s="222">
        <f>ROUND(I333*H333,2)</f>
        <v>0</v>
      </c>
      <c r="K333" s="218" t="s">
        <v>1</v>
      </c>
      <c r="L333" s="39"/>
      <c r="M333" s="223" t="s">
        <v>1</v>
      </c>
      <c r="N333" s="224" t="s">
        <v>38</v>
      </c>
      <c r="O333" s="82"/>
      <c r="P333" s="225">
        <f>O333*H333</f>
        <v>0</v>
      </c>
      <c r="Q333" s="225">
        <v>0</v>
      </c>
      <c r="R333" s="225">
        <f>Q333*H333</f>
        <v>0</v>
      </c>
      <c r="S333" s="225">
        <v>0</v>
      </c>
      <c r="T333" s="226">
        <f>S333*H333</f>
        <v>0</v>
      </c>
      <c r="AR333" s="227" t="s">
        <v>142</v>
      </c>
      <c r="AT333" s="227" t="s">
        <v>138</v>
      </c>
      <c r="AU333" s="227" t="s">
        <v>82</v>
      </c>
      <c r="AY333" s="13" t="s">
        <v>136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3" t="s">
        <v>80</v>
      </c>
      <c r="BK333" s="228">
        <f>ROUND(I333*H333,2)</f>
        <v>0</v>
      </c>
      <c r="BL333" s="13" t="s">
        <v>142</v>
      </c>
      <c r="BM333" s="227" t="s">
        <v>763</v>
      </c>
    </row>
    <row r="334" spans="2:65" s="1" customFormat="1" ht="24" customHeight="1">
      <c r="B334" s="34"/>
      <c r="C334" s="216" t="s">
        <v>764</v>
      </c>
      <c r="D334" s="216" t="s">
        <v>138</v>
      </c>
      <c r="E334" s="217" t="s">
        <v>765</v>
      </c>
      <c r="F334" s="218" t="s">
        <v>766</v>
      </c>
      <c r="G334" s="219" t="s">
        <v>141</v>
      </c>
      <c r="H334" s="220">
        <v>2.4</v>
      </c>
      <c r="I334" s="221"/>
      <c r="J334" s="222">
        <f>ROUND(I334*H334,2)</f>
        <v>0</v>
      </c>
      <c r="K334" s="218" t="s">
        <v>1</v>
      </c>
      <c r="L334" s="39"/>
      <c r="M334" s="223" t="s">
        <v>1</v>
      </c>
      <c r="N334" s="224" t="s">
        <v>38</v>
      </c>
      <c r="O334" s="82"/>
      <c r="P334" s="225">
        <f>O334*H334</f>
        <v>0</v>
      </c>
      <c r="Q334" s="225">
        <v>0</v>
      </c>
      <c r="R334" s="225">
        <f>Q334*H334</f>
        <v>0</v>
      </c>
      <c r="S334" s="225">
        <v>0</v>
      </c>
      <c r="T334" s="226">
        <f>S334*H334</f>
        <v>0</v>
      </c>
      <c r="AR334" s="227" t="s">
        <v>142</v>
      </c>
      <c r="AT334" s="227" t="s">
        <v>138</v>
      </c>
      <c r="AU334" s="227" t="s">
        <v>82</v>
      </c>
      <c r="AY334" s="13" t="s">
        <v>136</v>
      </c>
      <c r="BE334" s="228">
        <f>IF(N334="základní",J334,0)</f>
        <v>0</v>
      </c>
      <c r="BF334" s="228">
        <f>IF(N334="snížená",J334,0)</f>
        <v>0</v>
      </c>
      <c r="BG334" s="228">
        <f>IF(N334="zákl. přenesená",J334,0)</f>
        <v>0</v>
      </c>
      <c r="BH334" s="228">
        <f>IF(N334="sníž. přenesená",J334,0)</f>
        <v>0</v>
      </c>
      <c r="BI334" s="228">
        <f>IF(N334="nulová",J334,0)</f>
        <v>0</v>
      </c>
      <c r="BJ334" s="13" t="s">
        <v>80</v>
      </c>
      <c r="BK334" s="228">
        <f>ROUND(I334*H334,2)</f>
        <v>0</v>
      </c>
      <c r="BL334" s="13" t="s">
        <v>142</v>
      </c>
      <c r="BM334" s="227" t="s">
        <v>767</v>
      </c>
    </row>
    <row r="335" spans="2:65" s="1" customFormat="1" ht="24" customHeight="1">
      <c r="B335" s="34"/>
      <c r="C335" s="216" t="s">
        <v>455</v>
      </c>
      <c r="D335" s="216" t="s">
        <v>138</v>
      </c>
      <c r="E335" s="217" t="s">
        <v>768</v>
      </c>
      <c r="F335" s="218" t="s">
        <v>769</v>
      </c>
      <c r="G335" s="219" t="s">
        <v>141</v>
      </c>
      <c r="H335" s="220">
        <v>27.755</v>
      </c>
      <c r="I335" s="221"/>
      <c r="J335" s="222">
        <f>ROUND(I335*H335,2)</f>
        <v>0</v>
      </c>
      <c r="K335" s="218" t="s">
        <v>1</v>
      </c>
      <c r="L335" s="39"/>
      <c r="M335" s="223" t="s">
        <v>1</v>
      </c>
      <c r="N335" s="224" t="s">
        <v>38</v>
      </c>
      <c r="O335" s="82"/>
      <c r="P335" s="225">
        <f>O335*H335</f>
        <v>0</v>
      </c>
      <c r="Q335" s="225">
        <v>0</v>
      </c>
      <c r="R335" s="225">
        <f>Q335*H335</f>
        <v>0</v>
      </c>
      <c r="S335" s="225">
        <v>0</v>
      </c>
      <c r="T335" s="226">
        <f>S335*H335</f>
        <v>0</v>
      </c>
      <c r="AR335" s="227" t="s">
        <v>142</v>
      </c>
      <c r="AT335" s="227" t="s">
        <v>138</v>
      </c>
      <c r="AU335" s="227" t="s">
        <v>82</v>
      </c>
      <c r="AY335" s="13" t="s">
        <v>136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3" t="s">
        <v>80</v>
      </c>
      <c r="BK335" s="228">
        <f>ROUND(I335*H335,2)</f>
        <v>0</v>
      </c>
      <c r="BL335" s="13" t="s">
        <v>142</v>
      </c>
      <c r="BM335" s="227" t="s">
        <v>770</v>
      </c>
    </row>
    <row r="336" spans="2:63" s="11" customFormat="1" ht="22.8" customHeight="1">
      <c r="B336" s="200"/>
      <c r="C336" s="201"/>
      <c r="D336" s="202" t="s">
        <v>72</v>
      </c>
      <c r="E336" s="214" t="s">
        <v>771</v>
      </c>
      <c r="F336" s="214" t="s">
        <v>772</v>
      </c>
      <c r="G336" s="201"/>
      <c r="H336" s="201"/>
      <c r="I336" s="204"/>
      <c r="J336" s="215">
        <f>BK336</f>
        <v>0</v>
      </c>
      <c r="K336" s="201"/>
      <c r="L336" s="206"/>
      <c r="M336" s="207"/>
      <c r="N336" s="208"/>
      <c r="O336" s="208"/>
      <c r="P336" s="209">
        <f>SUM(P337:P346)</f>
        <v>0</v>
      </c>
      <c r="Q336" s="208"/>
      <c r="R336" s="209">
        <f>SUM(R337:R346)</f>
        <v>0</v>
      </c>
      <c r="S336" s="208"/>
      <c r="T336" s="210">
        <f>SUM(T337:T346)</f>
        <v>0</v>
      </c>
      <c r="AR336" s="211" t="s">
        <v>80</v>
      </c>
      <c r="AT336" s="212" t="s">
        <v>72</v>
      </c>
      <c r="AU336" s="212" t="s">
        <v>80</v>
      </c>
      <c r="AY336" s="211" t="s">
        <v>136</v>
      </c>
      <c r="BK336" s="213">
        <f>SUM(BK337:BK346)</f>
        <v>0</v>
      </c>
    </row>
    <row r="337" spans="2:65" s="1" customFormat="1" ht="24" customHeight="1">
      <c r="B337" s="34"/>
      <c r="C337" s="216" t="s">
        <v>773</v>
      </c>
      <c r="D337" s="216" t="s">
        <v>138</v>
      </c>
      <c r="E337" s="217" t="s">
        <v>774</v>
      </c>
      <c r="F337" s="218" t="s">
        <v>775</v>
      </c>
      <c r="G337" s="219" t="s">
        <v>156</v>
      </c>
      <c r="H337" s="220">
        <v>124.411</v>
      </c>
      <c r="I337" s="221"/>
      <c r="J337" s="222">
        <f>ROUND(I337*H337,2)</f>
        <v>0</v>
      </c>
      <c r="K337" s="218" t="s">
        <v>1</v>
      </c>
      <c r="L337" s="39"/>
      <c r="M337" s="223" t="s">
        <v>1</v>
      </c>
      <c r="N337" s="224" t="s">
        <v>38</v>
      </c>
      <c r="O337" s="82"/>
      <c r="P337" s="225">
        <f>O337*H337</f>
        <v>0</v>
      </c>
      <c r="Q337" s="225">
        <v>0</v>
      </c>
      <c r="R337" s="225">
        <f>Q337*H337</f>
        <v>0</v>
      </c>
      <c r="S337" s="225">
        <v>0</v>
      </c>
      <c r="T337" s="226">
        <f>S337*H337</f>
        <v>0</v>
      </c>
      <c r="AR337" s="227" t="s">
        <v>142</v>
      </c>
      <c r="AT337" s="227" t="s">
        <v>138</v>
      </c>
      <c r="AU337" s="227" t="s">
        <v>82</v>
      </c>
      <c r="AY337" s="13" t="s">
        <v>136</v>
      </c>
      <c r="BE337" s="228">
        <f>IF(N337="základní",J337,0)</f>
        <v>0</v>
      </c>
      <c r="BF337" s="228">
        <f>IF(N337="snížená",J337,0)</f>
        <v>0</v>
      </c>
      <c r="BG337" s="228">
        <f>IF(N337="zákl. přenesená",J337,0)</f>
        <v>0</v>
      </c>
      <c r="BH337" s="228">
        <f>IF(N337="sníž. přenesená",J337,0)</f>
        <v>0</v>
      </c>
      <c r="BI337" s="228">
        <f>IF(N337="nulová",J337,0)</f>
        <v>0</v>
      </c>
      <c r="BJ337" s="13" t="s">
        <v>80</v>
      </c>
      <c r="BK337" s="228">
        <f>ROUND(I337*H337,2)</f>
        <v>0</v>
      </c>
      <c r="BL337" s="13" t="s">
        <v>142</v>
      </c>
      <c r="BM337" s="227" t="s">
        <v>776</v>
      </c>
    </row>
    <row r="338" spans="2:65" s="1" customFormat="1" ht="16.5" customHeight="1">
      <c r="B338" s="34"/>
      <c r="C338" s="216" t="s">
        <v>459</v>
      </c>
      <c r="D338" s="216" t="s">
        <v>138</v>
      </c>
      <c r="E338" s="217" t="s">
        <v>777</v>
      </c>
      <c r="F338" s="218" t="s">
        <v>778</v>
      </c>
      <c r="G338" s="219" t="s">
        <v>233</v>
      </c>
      <c r="H338" s="220">
        <v>73.5</v>
      </c>
      <c r="I338" s="221"/>
      <c r="J338" s="222">
        <f>ROUND(I338*H338,2)</f>
        <v>0</v>
      </c>
      <c r="K338" s="218" t="s">
        <v>1</v>
      </c>
      <c r="L338" s="39"/>
      <c r="M338" s="223" t="s">
        <v>1</v>
      </c>
      <c r="N338" s="224" t="s">
        <v>38</v>
      </c>
      <c r="O338" s="82"/>
      <c r="P338" s="225">
        <f>O338*H338</f>
        <v>0</v>
      </c>
      <c r="Q338" s="225">
        <v>0</v>
      </c>
      <c r="R338" s="225">
        <f>Q338*H338</f>
        <v>0</v>
      </c>
      <c r="S338" s="225">
        <v>0</v>
      </c>
      <c r="T338" s="226">
        <f>S338*H338</f>
        <v>0</v>
      </c>
      <c r="AR338" s="227" t="s">
        <v>142</v>
      </c>
      <c r="AT338" s="227" t="s">
        <v>138</v>
      </c>
      <c r="AU338" s="227" t="s">
        <v>82</v>
      </c>
      <c r="AY338" s="13" t="s">
        <v>136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3" t="s">
        <v>80</v>
      </c>
      <c r="BK338" s="228">
        <f>ROUND(I338*H338,2)</f>
        <v>0</v>
      </c>
      <c r="BL338" s="13" t="s">
        <v>142</v>
      </c>
      <c r="BM338" s="227" t="s">
        <v>779</v>
      </c>
    </row>
    <row r="339" spans="2:65" s="1" customFormat="1" ht="24" customHeight="1">
      <c r="B339" s="34"/>
      <c r="C339" s="216" t="s">
        <v>780</v>
      </c>
      <c r="D339" s="216" t="s">
        <v>138</v>
      </c>
      <c r="E339" s="217" t="s">
        <v>781</v>
      </c>
      <c r="F339" s="218" t="s">
        <v>782</v>
      </c>
      <c r="G339" s="219" t="s">
        <v>233</v>
      </c>
      <c r="H339" s="220">
        <v>199.5</v>
      </c>
      <c r="I339" s="221"/>
      <c r="J339" s="222">
        <f>ROUND(I339*H339,2)</f>
        <v>0</v>
      </c>
      <c r="K339" s="218" t="s">
        <v>1</v>
      </c>
      <c r="L339" s="39"/>
      <c r="M339" s="223" t="s">
        <v>1</v>
      </c>
      <c r="N339" s="224" t="s">
        <v>38</v>
      </c>
      <c r="O339" s="82"/>
      <c r="P339" s="225">
        <f>O339*H339</f>
        <v>0</v>
      </c>
      <c r="Q339" s="225">
        <v>0</v>
      </c>
      <c r="R339" s="225">
        <f>Q339*H339</f>
        <v>0</v>
      </c>
      <c r="S339" s="225">
        <v>0</v>
      </c>
      <c r="T339" s="226">
        <f>S339*H339</f>
        <v>0</v>
      </c>
      <c r="AR339" s="227" t="s">
        <v>142</v>
      </c>
      <c r="AT339" s="227" t="s">
        <v>138</v>
      </c>
      <c r="AU339" s="227" t="s">
        <v>82</v>
      </c>
      <c r="AY339" s="13" t="s">
        <v>136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3" t="s">
        <v>80</v>
      </c>
      <c r="BK339" s="228">
        <f>ROUND(I339*H339,2)</f>
        <v>0</v>
      </c>
      <c r="BL339" s="13" t="s">
        <v>142</v>
      </c>
      <c r="BM339" s="227" t="s">
        <v>783</v>
      </c>
    </row>
    <row r="340" spans="2:65" s="1" customFormat="1" ht="24" customHeight="1">
      <c r="B340" s="34"/>
      <c r="C340" s="216" t="s">
        <v>462</v>
      </c>
      <c r="D340" s="216" t="s">
        <v>138</v>
      </c>
      <c r="E340" s="217" t="s">
        <v>784</v>
      </c>
      <c r="F340" s="218" t="s">
        <v>785</v>
      </c>
      <c r="G340" s="219" t="s">
        <v>156</v>
      </c>
      <c r="H340" s="220">
        <v>124.411</v>
      </c>
      <c r="I340" s="221"/>
      <c r="J340" s="222">
        <f>ROUND(I340*H340,2)</f>
        <v>0</v>
      </c>
      <c r="K340" s="218" t="s">
        <v>1</v>
      </c>
      <c r="L340" s="39"/>
      <c r="M340" s="223" t="s">
        <v>1</v>
      </c>
      <c r="N340" s="224" t="s">
        <v>38</v>
      </c>
      <c r="O340" s="82"/>
      <c r="P340" s="225">
        <f>O340*H340</f>
        <v>0</v>
      </c>
      <c r="Q340" s="225">
        <v>0</v>
      </c>
      <c r="R340" s="225">
        <f>Q340*H340</f>
        <v>0</v>
      </c>
      <c r="S340" s="225">
        <v>0</v>
      </c>
      <c r="T340" s="226">
        <f>S340*H340</f>
        <v>0</v>
      </c>
      <c r="AR340" s="227" t="s">
        <v>142</v>
      </c>
      <c r="AT340" s="227" t="s">
        <v>138</v>
      </c>
      <c r="AU340" s="227" t="s">
        <v>82</v>
      </c>
      <c r="AY340" s="13" t="s">
        <v>136</v>
      </c>
      <c r="BE340" s="228">
        <f>IF(N340="základní",J340,0)</f>
        <v>0</v>
      </c>
      <c r="BF340" s="228">
        <f>IF(N340="snížená",J340,0)</f>
        <v>0</v>
      </c>
      <c r="BG340" s="228">
        <f>IF(N340="zákl. přenesená",J340,0)</f>
        <v>0</v>
      </c>
      <c r="BH340" s="228">
        <f>IF(N340="sníž. přenesená",J340,0)</f>
        <v>0</v>
      </c>
      <c r="BI340" s="228">
        <f>IF(N340="nulová",J340,0)</f>
        <v>0</v>
      </c>
      <c r="BJ340" s="13" t="s">
        <v>80</v>
      </c>
      <c r="BK340" s="228">
        <f>ROUND(I340*H340,2)</f>
        <v>0</v>
      </c>
      <c r="BL340" s="13" t="s">
        <v>142</v>
      </c>
      <c r="BM340" s="227" t="s">
        <v>786</v>
      </c>
    </row>
    <row r="341" spans="2:65" s="1" customFormat="1" ht="24" customHeight="1">
      <c r="B341" s="34"/>
      <c r="C341" s="216" t="s">
        <v>787</v>
      </c>
      <c r="D341" s="216" t="s">
        <v>138</v>
      </c>
      <c r="E341" s="217" t="s">
        <v>788</v>
      </c>
      <c r="F341" s="218" t="s">
        <v>789</v>
      </c>
      <c r="G341" s="219" t="s">
        <v>156</v>
      </c>
      <c r="H341" s="220">
        <v>1990.576</v>
      </c>
      <c r="I341" s="221"/>
      <c r="J341" s="222">
        <f>ROUND(I341*H341,2)</f>
        <v>0</v>
      </c>
      <c r="K341" s="218" t="s">
        <v>1</v>
      </c>
      <c r="L341" s="39"/>
      <c r="M341" s="223" t="s">
        <v>1</v>
      </c>
      <c r="N341" s="224" t="s">
        <v>38</v>
      </c>
      <c r="O341" s="82"/>
      <c r="P341" s="225">
        <f>O341*H341</f>
        <v>0</v>
      </c>
      <c r="Q341" s="225">
        <v>0</v>
      </c>
      <c r="R341" s="225">
        <f>Q341*H341</f>
        <v>0</v>
      </c>
      <c r="S341" s="225">
        <v>0</v>
      </c>
      <c r="T341" s="226">
        <f>S341*H341</f>
        <v>0</v>
      </c>
      <c r="AR341" s="227" t="s">
        <v>142</v>
      </c>
      <c r="AT341" s="227" t="s">
        <v>138</v>
      </c>
      <c r="AU341" s="227" t="s">
        <v>82</v>
      </c>
      <c r="AY341" s="13" t="s">
        <v>136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3" t="s">
        <v>80</v>
      </c>
      <c r="BK341" s="228">
        <f>ROUND(I341*H341,2)</f>
        <v>0</v>
      </c>
      <c r="BL341" s="13" t="s">
        <v>142</v>
      </c>
      <c r="BM341" s="227" t="s">
        <v>790</v>
      </c>
    </row>
    <row r="342" spans="2:65" s="1" customFormat="1" ht="24" customHeight="1">
      <c r="B342" s="34"/>
      <c r="C342" s="216" t="s">
        <v>466</v>
      </c>
      <c r="D342" s="216" t="s">
        <v>138</v>
      </c>
      <c r="E342" s="217" t="s">
        <v>791</v>
      </c>
      <c r="F342" s="218" t="s">
        <v>792</v>
      </c>
      <c r="G342" s="219" t="s">
        <v>156</v>
      </c>
      <c r="H342" s="220">
        <v>1.944</v>
      </c>
      <c r="I342" s="221"/>
      <c r="J342" s="222">
        <f>ROUND(I342*H342,2)</f>
        <v>0</v>
      </c>
      <c r="K342" s="218" t="s">
        <v>1</v>
      </c>
      <c r="L342" s="39"/>
      <c r="M342" s="223" t="s">
        <v>1</v>
      </c>
      <c r="N342" s="224" t="s">
        <v>38</v>
      </c>
      <c r="O342" s="82"/>
      <c r="P342" s="225">
        <f>O342*H342</f>
        <v>0</v>
      </c>
      <c r="Q342" s="225">
        <v>0</v>
      </c>
      <c r="R342" s="225">
        <f>Q342*H342</f>
        <v>0</v>
      </c>
      <c r="S342" s="225">
        <v>0</v>
      </c>
      <c r="T342" s="226">
        <f>S342*H342</f>
        <v>0</v>
      </c>
      <c r="AR342" s="227" t="s">
        <v>142</v>
      </c>
      <c r="AT342" s="227" t="s">
        <v>138</v>
      </c>
      <c r="AU342" s="227" t="s">
        <v>82</v>
      </c>
      <c r="AY342" s="13" t="s">
        <v>136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3" t="s">
        <v>80</v>
      </c>
      <c r="BK342" s="228">
        <f>ROUND(I342*H342,2)</f>
        <v>0</v>
      </c>
      <c r="BL342" s="13" t="s">
        <v>142</v>
      </c>
      <c r="BM342" s="227" t="s">
        <v>793</v>
      </c>
    </row>
    <row r="343" spans="2:65" s="1" customFormat="1" ht="24" customHeight="1">
      <c r="B343" s="34"/>
      <c r="C343" s="216" t="s">
        <v>794</v>
      </c>
      <c r="D343" s="216" t="s">
        <v>138</v>
      </c>
      <c r="E343" s="217" t="s">
        <v>795</v>
      </c>
      <c r="F343" s="218" t="s">
        <v>796</v>
      </c>
      <c r="G343" s="219" t="s">
        <v>156</v>
      </c>
      <c r="H343" s="220">
        <v>6.284</v>
      </c>
      <c r="I343" s="221"/>
      <c r="J343" s="222">
        <f>ROUND(I343*H343,2)</f>
        <v>0</v>
      </c>
      <c r="K343" s="218" t="s">
        <v>1</v>
      </c>
      <c r="L343" s="39"/>
      <c r="M343" s="223" t="s">
        <v>1</v>
      </c>
      <c r="N343" s="224" t="s">
        <v>38</v>
      </c>
      <c r="O343" s="82"/>
      <c r="P343" s="225">
        <f>O343*H343</f>
        <v>0</v>
      </c>
      <c r="Q343" s="225">
        <v>0</v>
      </c>
      <c r="R343" s="225">
        <f>Q343*H343</f>
        <v>0</v>
      </c>
      <c r="S343" s="225">
        <v>0</v>
      </c>
      <c r="T343" s="226">
        <f>S343*H343</f>
        <v>0</v>
      </c>
      <c r="AR343" s="227" t="s">
        <v>142</v>
      </c>
      <c r="AT343" s="227" t="s">
        <v>138</v>
      </c>
      <c r="AU343" s="227" t="s">
        <v>82</v>
      </c>
      <c r="AY343" s="13" t="s">
        <v>136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3" t="s">
        <v>80</v>
      </c>
      <c r="BK343" s="228">
        <f>ROUND(I343*H343,2)</f>
        <v>0</v>
      </c>
      <c r="BL343" s="13" t="s">
        <v>142</v>
      </c>
      <c r="BM343" s="227" t="s">
        <v>797</v>
      </c>
    </row>
    <row r="344" spans="2:65" s="1" customFormat="1" ht="36" customHeight="1">
      <c r="B344" s="34"/>
      <c r="C344" s="216" t="s">
        <v>469</v>
      </c>
      <c r="D344" s="216" t="s">
        <v>138</v>
      </c>
      <c r="E344" s="217" t="s">
        <v>798</v>
      </c>
      <c r="F344" s="218" t="s">
        <v>799</v>
      </c>
      <c r="G344" s="219" t="s">
        <v>156</v>
      </c>
      <c r="H344" s="220">
        <v>0.083</v>
      </c>
      <c r="I344" s="221"/>
      <c r="J344" s="222">
        <f>ROUND(I344*H344,2)</f>
        <v>0</v>
      </c>
      <c r="K344" s="218" t="s">
        <v>1</v>
      </c>
      <c r="L344" s="39"/>
      <c r="M344" s="223" t="s">
        <v>1</v>
      </c>
      <c r="N344" s="224" t="s">
        <v>38</v>
      </c>
      <c r="O344" s="82"/>
      <c r="P344" s="225">
        <f>O344*H344</f>
        <v>0</v>
      </c>
      <c r="Q344" s="225">
        <v>0</v>
      </c>
      <c r="R344" s="225">
        <f>Q344*H344</f>
        <v>0</v>
      </c>
      <c r="S344" s="225">
        <v>0</v>
      </c>
      <c r="T344" s="226">
        <f>S344*H344</f>
        <v>0</v>
      </c>
      <c r="AR344" s="227" t="s">
        <v>142</v>
      </c>
      <c r="AT344" s="227" t="s">
        <v>138</v>
      </c>
      <c r="AU344" s="227" t="s">
        <v>82</v>
      </c>
      <c r="AY344" s="13" t="s">
        <v>136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3" t="s">
        <v>80</v>
      </c>
      <c r="BK344" s="228">
        <f>ROUND(I344*H344,2)</f>
        <v>0</v>
      </c>
      <c r="BL344" s="13" t="s">
        <v>142</v>
      </c>
      <c r="BM344" s="227" t="s">
        <v>800</v>
      </c>
    </row>
    <row r="345" spans="2:65" s="1" customFormat="1" ht="36" customHeight="1">
      <c r="B345" s="34"/>
      <c r="C345" s="216" t="s">
        <v>801</v>
      </c>
      <c r="D345" s="216" t="s">
        <v>138</v>
      </c>
      <c r="E345" s="217" t="s">
        <v>802</v>
      </c>
      <c r="F345" s="218" t="s">
        <v>803</v>
      </c>
      <c r="G345" s="219" t="s">
        <v>156</v>
      </c>
      <c r="H345" s="220">
        <v>35.773</v>
      </c>
      <c r="I345" s="221"/>
      <c r="J345" s="222">
        <f>ROUND(I345*H345,2)</f>
        <v>0</v>
      </c>
      <c r="K345" s="218" t="s">
        <v>1</v>
      </c>
      <c r="L345" s="39"/>
      <c r="M345" s="223" t="s">
        <v>1</v>
      </c>
      <c r="N345" s="224" t="s">
        <v>38</v>
      </c>
      <c r="O345" s="82"/>
      <c r="P345" s="225">
        <f>O345*H345</f>
        <v>0</v>
      </c>
      <c r="Q345" s="225">
        <v>0</v>
      </c>
      <c r="R345" s="225">
        <f>Q345*H345</f>
        <v>0</v>
      </c>
      <c r="S345" s="225">
        <v>0</v>
      </c>
      <c r="T345" s="226">
        <f>S345*H345</f>
        <v>0</v>
      </c>
      <c r="AR345" s="227" t="s">
        <v>142</v>
      </c>
      <c r="AT345" s="227" t="s">
        <v>138</v>
      </c>
      <c r="AU345" s="227" t="s">
        <v>82</v>
      </c>
      <c r="AY345" s="13" t="s">
        <v>136</v>
      </c>
      <c r="BE345" s="228">
        <f>IF(N345="základní",J345,0)</f>
        <v>0</v>
      </c>
      <c r="BF345" s="228">
        <f>IF(N345="snížená",J345,0)</f>
        <v>0</v>
      </c>
      <c r="BG345" s="228">
        <f>IF(N345="zákl. přenesená",J345,0)</f>
        <v>0</v>
      </c>
      <c r="BH345" s="228">
        <f>IF(N345="sníž. přenesená",J345,0)</f>
        <v>0</v>
      </c>
      <c r="BI345" s="228">
        <f>IF(N345="nulová",J345,0)</f>
        <v>0</v>
      </c>
      <c r="BJ345" s="13" t="s">
        <v>80</v>
      </c>
      <c r="BK345" s="228">
        <f>ROUND(I345*H345,2)</f>
        <v>0</v>
      </c>
      <c r="BL345" s="13" t="s">
        <v>142</v>
      </c>
      <c r="BM345" s="227" t="s">
        <v>804</v>
      </c>
    </row>
    <row r="346" spans="2:65" s="1" customFormat="1" ht="36" customHeight="1">
      <c r="B346" s="34"/>
      <c r="C346" s="216" t="s">
        <v>473</v>
      </c>
      <c r="D346" s="216" t="s">
        <v>138</v>
      </c>
      <c r="E346" s="217" t="s">
        <v>805</v>
      </c>
      <c r="F346" s="218" t="s">
        <v>806</v>
      </c>
      <c r="G346" s="219" t="s">
        <v>156</v>
      </c>
      <c r="H346" s="220">
        <v>77.22</v>
      </c>
      <c r="I346" s="221"/>
      <c r="J346" s="222">
        <f>ROUND(I346*H346,2)</f>
        <v>0</v>
      </c>
      <c r="K346" s="218" t="s">
        <v>1</v>
      </c>
      <c r="L346" s="39"/>
      <c r="M346" s="223" t="s">
        <v>1</v>
      </c>
      <c r="N346" s="224" t="s">
        <v>38</v>
      </c>
      <c r="O346" s="82"/>
      <c r="P346" s="225">
        <f>O346*H346</f>
        <v>0</v>
      </c>
      <c r="Q346" s="225">
        <v>0</v>
      </c>
      <c r="R346" s="225">
        <f>Q346*H346</f>
        <v>0</v>
      </c>
      <c r="S346" s="225">
        <v>0</v>
      </c>
      <c r="T346" s="226">
        <f>S346*H346</f>
        <v>0</v>
      </c>
      <c r="AR346" s="227" t="s">
        <v>142</v>
      </c>
      <c r="AT346" s="227" t="s">
        <v>138</v>
      </c>
      <c r="AU346" s="227" t="s">
        <v>82</v>
      </c>
      <c r="AY346" s="13" t="s">
        <v>136</v>
      </c>
      <c r="BE346" s="228">
        <f>IF(N346="základní",J346,0)</f>
        <v>0</v>
      </c>
      <c r="BF346" s="228">
        <f>IF(N346="snížená",J346,0)</f>
        <v>0</v>
      </c>
      <c r="BG346" s="228">
        <f>IF(N346="zákl. přenesená",J346,0)</f>
        <v>0</v>
      </c>
      <c r="BH346" s="228">
        <f>IF(N346="sníž. přenesená",J346,0)</f>
        <v>0</v>
      </c>
      <c r="BI346" s="228">
        <f>IF(N346="nulová",J346,0)</f>
        <v>0</v>
      </c>
      <c r="BJ346" s="13" t="s">
        <v>80</v>
      </c>
      <c r="BK346" s="228">
        <f>ROUND(I346*H346,2)</f>
        <v>0</v>
      </c>
      <c r="BL346" s="13" t="s">
        <v>142</v>
      </c>
      <c r="BM346" s="227" t="s">
        <v>807</v>
      </c>
    </row>
    <row r="347" spans="2:63" s="11" customFormat="1" ht="22.8" customHeight="1">
      <c r="B347" s="200"/>
      <c r="C347" s="201"/>
      <c r="D347" s="202" t="s">
        <v>72</v>
      </c>
      <c r="E347" s="214" t="s">
        <v>808</v>
      </c>
      <c r="F347" s="214" t="s">
        <v>809</v>
      </c>
      <c r="G347" s="201"/>
      <c r="H347" s="201"/>
      <c r="I347" s="204"/>
      <c r="J347" s="215">
        <f>BK347</f>
        <v>0</v>
      </c>
      <c r="K347" s="201"/>
      <c r="L347" s="206"/>
      <c r="M347" s="207"/>
      <c r="N347" s="208"/>
      <c r="O347" s="208"/>
      <c r="P347" s="209">
        <f>P348</f>
        <v>0</v>
      </c>
      <c r="Q347" s="208"/>
      <c r="R347" s="209">
        <f>R348</f>
        <v>0</v>
      </c>
      <c r="S347" s="208"/>
      <c r="T347" s="210">
        <f>T348</f>
        <v>0</v>
      </c>
      <c r="AR347" s="211" t="s">
        <v>80</v>
      </c>
      <c r="AT347" s="212" t="s">
        <v>72</v>
      </c>
      <c r="AU347" s="212" t="s">
        <v>80</v>
      </c>
      <c r="AY347" s="211" t="s">
        <v>136</v>
      </c>
      <c r="BK347" s="213">
        <f>BK348</f>
        <v>0</v>
      </c>
    </row>
    <row r="348" spans="2:65" s="1" customFormat="1" ht="24" customHeight="1">
      <c r="B348" s="34"/>
      <c r="C348" s="216" t="s">
        <v>810</v>
      </c>
      <c r="D348" s="216" t="s">
        <v>138</v>
      </c>
      <c r="E348" s="217" t="s">
        <v>811</v>
      </c>
      <c r="F348" s="218" t="s">
        <v>812</v>
      </c>
      <c r="G348" s="219" t="s">
        <v>156</v>
      </c>
      <c r="H348" s="220">
        <v>70.869</v>
      </c>
      <c r="I348" s="221"/>
      <c r="J348" s="222">
        <f>ROUND(I348*H348,2)</f>
        <v>0</v>
      </c>
      <c r="K348" s="218" t="s">
        <v>1</v>
      </c>
      <c r="L348" s="39"/>
      <c r="M348" s="223" t="s">
        <v>1</v>
      </c>
      <c r="N348" s="224" t="s">
        <v>38</v>
      </c>
      <c r="O348" s="82"/>
      <c r="P348" s="225">
        <f>O348*H348</f>
        <v>0</v>
      </c>
      <c r="Q348" s="225">
        <v>0</v>
      </c>
      <c r="R348" s="225">
        <f>Q348*H348</f>
        <v>0</v>
      </c>
      <c r="S348" s="225">
        <v>0</v>
      </c>
      <c r="T348" s="226">
        <f>S348*H348</f>
        <v>0</v>
      </c>
      <c r="AR348" s="227" t="s">
        <v>142</v>
      </c>
      <c r="AT348" s="227" t="s">
        <v>138</v>
      </c>
      <c r="AU348" s="227" t="s">
        <v>82</v>
      </c>
      <c r="AY348" s="13" t="s">
        <v>136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3" t="s">
        <v>80</v>
      </c>
      <c r="BK348" s="228">
        <f>ROUND(I348*H348,2)</f>
        <v>0</v>
      </c>
      <c r="BL348" s="13" t="s">
        <v>142</v>
      </c>
      <c r="BM348" s="227" t="s">
        <v>813</v>
      </c>
    </row>
    <row r="349" spans="2:63" s="11" customFormat="1" ht="25.9" customHeight="1">
      <c r="B349" s="200"/>
      <c r="C349" s="201"/>
      <c r="D349" s="202" t="s">
        <v>72</v>
      </c>
      <c r="E349" s="203" t="s">
        <v>814</v>
      </c>
      <c r="F349" s="203" t="s">
        <v>815</v>
      </c>
      <c r="G349" s="201"/>
      <c r="H349" s="201"/>
      <c r="I349" s="204"/>
      <c r="J349" s="205">
        <f>BK349</f>
        <v>0</v>
      </c>
      <c r="K349" s="201"/>
      <c r="L349" s="206"/>
      <c r="M349" s="207"/>
      <c r="N349" s="208"/>
      <c r="O349" s="208"/>
      <c r="P349" s="209">
        <f>P350+P353+P367+P369+P409+P419+P454+P505+P518+P526+P540+P555</f>
        <v>0</v>
      </c>
      <c r="Q349" s="208"/>
      <c r="R349" s="209">
        <f>R350+R353+R367+R369+R409+R419+R454+R505+R518+R526+R540+R555</f>
        <v>0</v>
      </c>
      <c r="S349" s="208"/>
      <c r="T349" s="210">
        <f>T350+T353+T367+T369+T409+T419+T454+T505+T518+T526+T540+T555</f>
        <v>0</v>
      </c>
      <c r="AR349" s="211" t="s">
        <v>80</v>
      </c>
      <c r="AT349" s="212" t="s">
        <v>72</v>
      </c>
      <c r="AU349" s="212" t="s">
        <v>73</v>
      </c>
      <c r="AY349" s="211" t="s">
        <v>136</v>
      </c>
      <c r="BK349" s="213">
        <f>BK350+BK353+BK367+BK369+BK409+BK419+BK454+BK505+BK518+BK526+BK540+BK555</f>
        <v>0</v>
      </c>
    </row>
    <row r="350" spans="2:63" s="11" customFormat="1" ht="22.8" customHeight="1">
      <c r="B350" s="200"/>
      <c r="C350" s="201"/>
      <c r="D350" s="202" t="s">
        <v>72</v>
      </c>
      <c r="E350" s="214" t="s">
        <v>816</v>
      </c>
      <c r="F350" s="214" t="s">
        <v>817</v>
      </c>
      <c r="G350" s="201"/>
      <c r="H350" s="201"/>
      <c r="I350" s="204"/>
      <c r="J350" s="215">
        <f>BK350</f>
        <v>0</v>
      </c>
      <c r="K350" s="201"/>
      <c r="L350" s="206"/>
      <c r="M350" s="207"/>
      <c r="N350" s="208"/>
      <c r="O350" s="208"/>
      <c r="P350" s="209">
        <f>SUM(P351:P352)</f>
        <v>0</v>
      </c>
      <c r="Q350" s="208"/>
      <c r="R350" s="209">
        <f>SUM(R351:R352)</f>
        <v>0</v>
      </c>
      <c r="S350" s="208"/>
      <c r="T350" s="210">
        <f>SUM(T351:T352)</f>
        <v>0</v>
      </c>
      <c r="AR350" s="211" t="s">
        <v>80</v>
      </c>
      <c r="AT350" s="212" t="s">
        <v>72</v>
      </c>
      <c r="AU350" s="212" t="s">
        <v>80</v>
      </c>
      <c r="AY350" s="211" t="s">
        <v>136</v>
      </c>
      <c r="BK350" s="213">
        <f>SUM(BK351:BK352)</f>
        <v>0</v>
      </c>
    </row>
    <row r="351" spans="2:65" s="1" customFormat="1" ht="24" customHeight="1">
      <c r="B351" s="34"/>
      <c r="C351" s="216" t="s">
        <v>476</v>
      </c>
      <c r="D351" s="216" t="s">
        <v>138</v>
      </c>
      <c r="E351" s="217" t="s">
        <v>818</v>
      </c>
      <c r="F351" s="218" t="s">
        <v>819</v>
      </c>
      <c r="G351" s="219" t="s">
        <v>141</v>
      </c>
      <c r="H351" s="220">
        <v>1.986</v>
      </c>
      <c r="I351" s="221"/>
      <c r="J351" s="222">
        <f>ROUND(I351*H351,2)</f>
        <v>0</v>
      </c>
      <c r="K351" s="218" t="s">
        <v>1</v>
      </c>
      <c r="L351" s="39"/>
      <c r="M351" s="223" t="s">
        <v>1</v>
      </c>
      <c r="N351" s="224" t="s">
        <v>38</v>
      </c>
      <c r="O351" s="82"/>
      <c r="P351" s="225">
        <f>O351*H351</f>
        <v>0</v>
      </c>
      <c r="Q351" s="225">
        <v>0</v>
      </c>
      <c r="R351" s="225">
        <f>Q351*H351</f>
        <v>0</v>
      </c>
      <c r="S351" s="225">
        <v>0</v>
      </c>
      <c r="T351" s="226">
        <f>S351*H351</f>
        <v>0</v>
      </c>
      <c r="AR351" s="227" t="s">
        <v>142</v>
      </c>
      <c r="AT351" s="227" t="s">
        <v>138</v>
      </c>
      <c r="AU351" s="227" t="s">
        <v>82</v>
      </c>
      <c r="AY351" s="13" t="s">
        <v>136</v>
      </c>
      <c r="BE351" s="228">
        <f>IF(N351="základní",J351,0)</f>
        <v>0</v>
      </c>
      <c r="BF351" s="228">
        <f>IF(N351="snížená",J351,0)</f>
        <v>0</v>
      </c>
      <c r="BG351" s="228">
        <f>IF(N351="zákl. přenesená",J351,0)</f>
        <v>0</v>
      </c>
      <c r="BH351" s="228">
        <f>IF(N351="sníž. přenesená",J351,0)</f>
        <v>0</v>
      </c>
      <c r="BI351" s="228">
        <f>IF(N351="nulová",J351,0)</f>
        <v>0</v>
      </c>
      <c r="BJ351" s="13" t="s">
        <v>80</v>
      </c>
      <c r="BK351" s="228">
        <f>ROUND(I351*H351,2)</f>
        <v>0</v>
      </c>
      <c r="BL351" s="13" t="s">
        <v>142</v>
      </c>
      <c r="BM351" s="227" t="s">
        <v>820</v>
      </c>
    </row>
    <row r="352" spans="2:65" s="1" customFormat="1" ht="24" customHeight="1">
      <c r="B352" s="34"/>
      <c r="C352" s="216" t="s">
        <v>821</v>
      </c>
      <c r="D352" s="216" t="s">
        <v>138</v>
      </c>
      <c r="E352" s="217" t="s">
        <v>822</v>
      </c>
      <c r="F352" s="218" t="s">
        <v>823</v>
      </c>
      <c r="G352" s="219" t="s">
        <v>156</v>
      </c>
      <c r="H352" s="220">
        <v>0.001</v>
      </c>
      <c r="I352" s="221"/>
      <c r="J352" s="222">
        <f>ROUND(I352*H352,2)</f>
        <v>0</v>
      </c>
      <c r="K352" s="218" t="s">
        <v>1</v>
      </c>
      <c r="L352" s="39"/>
      <c r="M352" s="223" t="s">
        <v>1</v>
      </c>
      <c r="N352" s="224" t="s">
        <v>38</v>
      </c>
      <c r="O352" s="82"/>
      <c r="P352" s="225">
        <f>O352*H352</f>
        <v>0</v>
      </c>
      <c r="Q352" s="225">
        <v>0</v>
      </c>
      <c r="R352" s="225">
        <f>Q352*H352</f>
        <v>0</v>
      </c>
      <c r="S352" s="225">
        <v>0</v>
      </c>
      <c r="T352" s="226">
        <f>S352*H352</f>
        <v>0</v>
      </c>
      <c r="AR352" s="227" t="s">
        <v>142</v>
      </c>
      <c r="AT352" s="227" t="s">
        <v>138</v>
      </c>
      <c r="AU352" s="227" t="s">
        <v>82</v>
      </c>
      <c r="AY352" s="13" t="s">
        <v>136</v>
      </c>
      <c r="BE352" s="228">
        <f>IF(N352="základní",J352,0)</f>
        <v>0</v>
      </c>
      <c r="BF352" s="228">
        <f>IF(N352="snížená",J352,0)</f>
        <v>0</v>
      </c>
      <c r="BG352" s="228">
        <f>IF(N352="zákl. přenesená",J352,0)</f>
        <v>0</v>
      </c>
      <c r="BH352" s="228">
        <f>IF(N352="sníž. přenesená",J352,0)</f>
        <v>0</v>
      </c>
      <c r="BI352" s="228">
        <f>IF(N352="nulová",J352,0)</f>
        <v>0</v>
      </c>
      <c r="BJ352" s="13" t="s">
        <v>80</v>
      </c>
      <c r="BK352" s="228">
        <f>ROUND(I352*H352,2)</f>
        <v>0</v>
      </c>
      <c r="BL352" s="13" t="s">
        <v>142</v>
      </c>
      <c r="BM352" s="227" t="s">
        <v>824</v>
      </c>
    </row>
    <row r="353" spans="2:63" s="11" customFormat="1" ht="22.8" customHeight="1">
      <c r="B353" s="200"/>
      <c r="C353" s="201"/>
      <c r="D353" s="202" t="s">
        <v>72</v>
      </c>
      <c r="E353" s="214" t="s">
        <v>825</v>
      </c>
      <c r="F353" s="214" t="s">
        <v>826</v>
      </c>
      <c r="G353" s="201"/>
      <c r="H353" s="201"/>
      <c r="I353" s="204"/>
      <c r="J353" s="215">
        <f>BK353</f>
        <v>0</v>
      </c>
      <c r="K353" s="201"/>
      <c r="L353" s="206"/>
      <c r="M353" s="207"/>
      <c r="N353" s="208"/>
      <c r="O353" s="208"/>
      <c r="P353" s="209">
        <f>SUM(P354:P366)</f>
        <v>0</v>
      </c>
      <c r="Q353" s="208"/>
      <c r="R353" s="209">
        <f>SUM(R354:R366)</f>
        <v>0</v>
      </c>
      <c r="S353" s="208"/>
      <c r="T353" s="210">
        <f>SUM(T354:T366)</f>
        <v>0</v>
      </c>
      <c r="AR353" s="211" t="s">
        <v>80</v>
      </c>
      <c r="AT353" s="212" t="s">
        <v>72</v>
      </c>
      <c r="AU353" s="212" t="s">
        <v>80</v>
      </c>
      <c r="AY353" s="211" t="s">
        <v>136</v>
      </c>
      <c r="BK353" s="213">
        <f>SUM(BK354:BK366)</f>
        <v>0</v>
      </c>
    </row>
    <row r="354" spans="2:65" s="1" customFormat="1" ht="24" customHeight="1">
      <c r="B354" s="34"/>
      <c r="C354" s="216" t="s">
        <v>480</v>
      </c>
      <c r="D354" s="216" t="s">
        <v>138</v>
      </c>
      <c r="E354" s="217" t="s">
        <v>827</v>
      </c>
      <c r="F354" s="218" t="s">
        <v>828</v>
      </c>
      <c r="G354" s="219" t="s">
        <v>141</v>
      </c>
      <c r="H354" s="220">
        <v>320.367</v>
      </c>
      <c r="I354" s="221"/>
      <c r="J354" s="222">
        <f>ROUND(I354*H354,2)</f>
        <v>0</v>
      </c>
      <c r="K354" s="218" t="s">
        <v>1</v>
      </c>
      <c r="L354" s="39"/>
      <c r="M354" s="223" t="s">
        <v>1</v>
      </c>
      <c r="N354" s="224" t="s">
        <v>38</v>
      </c>
      <c r="O354" s="82"/>
      <c r="P354" s="225">
        <f>O354*H354</f>
        <v>0</v>
      </c>
      <c r="Q354" s="225">
        <v>0</v>
      </c>
      <c r="R354" s="225">
        <f>Q354*H354</f>
        <v>0</v>
      </c>
      <c r="S354" s="225">
        <v>0</v>
      </c>
      <c r="T354" s="226">
        <f>S354*H354</f>
        <v>0</v>
      </c>
      <c r="AR354" s="227" t="s">
        <v>142</v>
      </c>
      <c r="AT354" s="227" t="s">
        <v>138</v>
      </c>
      <c r="AU354" s="227" t="s">
        <v>82</v>
      </c>
      <c r="AY354" s="13" t="s">
        <v>136</v>
      </c>
      <c r="BE354" s="228">
        <f>IF(N354="základní",J354,0)</f>
        <v>0</v>
      </c>
      <c r="BF354" s="228">
        <f>IF(N354="snížená",J354,0)</f>
        <v>0</v>
      </c>
      <c r="BG354" s="228">
        <f>IF(N354="zákl. přenesená",J354,0)</f>
        <v>0</v>
      </c>
      <c r="BH354" s="228">
        <f>IF(N354="sníž. přenesená",J354,0)</f>
        <v>0</v>
      </c>
      <c r="BI354" s="228">
        <f>IF(N354="nulová",J354,0)</f>
        <v>0</v>
      </c>
      <c r="BJ354" s="13" t="s">
        <v>80</v>
      </c>
      <c r="BK354" s="228">
        <f>ROUND(I354*H354,2)</f>
        <v>0</v>
      </c>
      <c r="BL354" s="13" t="s">
        <v>142</v>
      </c>
      <c r="BM354" s="227" t="s">
        <v>829</v>
      </c>
    </row>
    <row r="355" spans="2:65" s="1" customFormat="1" ht="24" customHeight="1">
      <c r="B355" s="34"/>
      <c r="C355" s="229" t="s">
        <v>830</v>
      </c>
      <c r="D355" s="229" t="s">
        <v>209</v>
      </c>
      <c r="E355" s="230" t="s">
        <v>831</v>
      </c>
      <c r="F355" s="231" t="s">
        <v>832</v>
      </c>
      <c r="G355" s="232" t="s">
        <v>141</v>
      </c>
      <c r="H355" s="233">
        <v>168</v>
      </c>
      <c r="I355" s="234"/>
      <c r="J355" s="235">
        <f>ROUND(I355*H355,2)</f>
        <v>0</v>
      </c>
      <c r="K355" s="231" t="s">
        <v>1</v>
      </c>
      <c r="L355" s="236"/>
      <c r="M355" s="237" t="s">
        <v>1</v>
      </c>
      <c r="N355" s="238" t="s">
        <v>38</v>
      </c>
      <c r="O355" s="82"/>
      <c r="P355" s="225">
        <f>O355*H355</f>
        <v>0</v>
      </c>
      <c r="Q355" s="225">
        <v>0</v>
      </c>
      <c r="R355" s="225">
        <f>Q355*H355</f>
        <v>0</v>
      </c>
      <c r="S355" s="225">
        <v>0</v>
      </c>
      <c r="T355" s="226">
        <f>S355*H355</f>
        <v>0</v>
      </c>
      <c r="AR355" s="227" t="s">
        <v>152</v>
      </c>
      <c r="AT355" s="227" t="s">
        <v>209</v>
      </c>
      <c r="AU355" s="227" t="s">
        <v>82</v>
      </c>
      <c r="AY355" s="13" t="s">
        <v>136</v>
      </c>
      <c r="BE355" s="228">
        <f>IF(N355="základní",J355,0)</f>
        <v>0</v>
      </c>
      <c r="BF355" s="228">
        <f>IF(N355="snížená",J355,0)</f>
        <v>0</v>
      </c>
      <c r="BG355" s="228">
        <f>IF(N355="zákl. přenesená",J355,0)</f>
        <v>0</v>
      </c>
      <c r="BH355" s="228">
        <f>IF(N355="sníž. přenesená",J355,0)</f>
        <v>0</v>
      </c>
      <c r="BI355" s="228">
        <f>IF(N355="nulová",J355,0)</f>
        <v>0</v>
      </c>
      <c r="BJ355" s="13" t="s">
        <v>80</v>
      </c>
      <c r="BK355" s="228">
        <f>ROUND(I355*H355,2)</f>
        <v>0</v>
      </c>
      <c r="BL355" s="13" t="s">
        <v>142</v>
      </c>
      <c r="BM355" s="227" t="s">
        <v>833</v>
      </c>
    </row>
    <row r="356" spans="2:65" s="1" customFormat="1" ht="24" customHeight="1">
      <c r="B356" s="34"/>
      <c r="C356" s="229" t="s">
        <v>483</v>
      </c>
      <c r="D356" s="229" t="s">
        <v>209</v>
      </c>
      <c r="E356" s="230" t="s">
        <v>834</v>
      </c>
      <c r="F356" s="231" t="s">
        <v>835</v>
      </c>
      <c r="G356" s="232" t="s">
        <v>141</v>
      </c>
      <c r="H356" s="233">
        <v>0.386</v>
      </c>
      <c r="I356" s="234"/>
      <c r="J356" s="235">
        <f>ROUND(I356*H356,2)</f>
        <v>0</v>
      </c>
      <c r="K356" s="231" t="s">
        <v>1</v>
      </c>
      <c r="L356" s="236"/>
      <c r="M356" s="237" t="s">
        <v>1</v>
      </c>
      <c r="N356" s="238" t="s">
        <v>38</v>
      </c>
      <c r="O356" s="82"/>
      <c r="P356" s="225">
        <f>O356*H356</f>
        <v>0</v>
      </c>
      <c r="Q356" s="225">
        <v>0</v>
      </c>
      <c r="R356" s="225">
        <f>Q356*H356</f>
        <v>0</v>
      </c>
      <c r="S356" s="225">
        <v>0</v>
      </c>
      <c r="T356" s="226">
        <f>S356*H356</f>
        <v>0</v>
      </c>
      <c r="AR356" s="227" t="s">
        <v>152</v>
      </c>
      <c r="AT356" s="227" t="s">
        <v>209</v>
      </c>
      <c r="AU356" s="227" t="s">
        <v>82</v>
      </c>
      <c r="AY356" s="13" t="s">
        <v>136</v>
      </c>
      <c r="BE356" s="228">
        <f>IF(N356="základní",J356,0)</f>
        <v>0</v>
      </c>
      <c r="BF356" s="228">
        <f>IF(N356="snížená",J356,0)</f>
        <v>0</v>
      </c>
      <c r="BG356" s="228">
        <f>IF(N356="zákl. přenesená",J356,0)</f>
        <v>0</v>
      </c>
      <c r="BH356" s="228">
        <f>IF(N356="sníž. přenesená",J356,0)</f>
        <v>0</v>
      </c>
      <c r="BI356" s="228">
        <f>IF(N356="nulová",J356,0)</f>
        <v>0</v>
      </c>
      <c r="BJ356" s="13" t="s">
        <v>80</v>
      </c>
      <c r="BK356" s="228">
        <f>ROUND(I356*H356,2)</f>
        <v>0</v>
      </c>
      <c r="BL356" s="13" t="s">
        <v>142</v>
      </c>
      <c r="BM356" s="227" t="s">
        <v>836</v>
      </c>
    </row>
    <row r="357" spans="2:65" s="1" customFormat="1" ht="24" customHeight="1">
      <c r="B357" s="34"/>
      <c r="C357" s="229" t="s">
        <v>837</v>
      </c>
      <c r="D357" s="229" t="s">
        <v>209</v>
      </c>
      <c r="E357" s="230" t="s">
        <v>838</v>
      </c>
      <c r="F357" s="231" t="s">
        <v>839</v>
      </c>
      <c r="G357" s="232" t="s">
        <v>141</v>
      </c>
      <c r="H357" s="233">
        <v>168</v>
      </c>
      <c r="I357" s="234"/>
      <c r="J357" s="235">
        <f>ROUND(I357*H357,2)</f>
        <v>0</v>
      </c>
      <c r="K357" s="231" t="s">
        <v>1</v>
      </c>
      <c r="L357" s="236"/>
      <c r="M357" s="237" t="s">
        <v>1</v>
      </c>
      <c r="N357" s="238" t="s">
        <v>38</v>
      </c>
      <c r="O357" s="82"/>
      <c r="P357" s="225">
        <f>O357*H357</f>
        <v>0</v>
      </c>
      <c r="Q357" s="225">
        <v>0</v>
      </c>
      <c r="R357" s="225">
        <f>Q357*H357</f>
        <v>0</v>
      </c>
      <c r="S357" s="225">
        <v>0</v>
      </c>
      <c r="T357" s="226">
        <f>S357*H357</f>
        <v>0</v>
      </c>
      <c r="AR357" s="227" t="s">
        <v>152</v>
      </c>
      <c r="AT357" s="227" t="s">
        <v>209</v>
      </c>
      <c r="AU357" s="227" t="s">
        <v>82</v>
      </c>
      <c r="AY357" s="13" t="s">
        <v>136</v>
      </c>
      <c r="BE357" s="228">
        <f>IF(N357="základní",J357,0)</f>
        <v>0</v>
      </c>
      <c r="BF357" s="228">
        <f>IF(N357="snížená",J357,0)</f>
        <v>0</v>
      </c>
      <c r="BG357" s="228">
        <f>IF(N357="zákl. přenesená",J357,0)</f>
        <v>0</v>
      </c>
      <c r="BH357" s="228">
        <f>IF(N357="sníž. přenesená",J357,0)</f>
        <v>0</v>
      </c>
      <c r="BI357" s="228">
        <f>IF(N357="nulová",J357,0)</f>
        <v>0</v>
      </c>
      <c r="BJ357" s="13" t="s">
        <v>80</v>
      </c>
      <c r="BK357" s="228">
        <f>ROUND(I357*H357,2)</f>
        <v>0</v>
      </c>
      <c r="BL357" s="13" t="s">
        <v>142</v>
      </c>
      <c r="BM357" s="227" t="s">
        <v>840</v>
      </c>
    </row>
    <row r="358" spans="2:65" s="1" customFormat="1" ht="24" customHeight="1">
      <c r="B358" s="34"/>
      <c r="C358" s="216" t="s">
        <v>487</v>
      </c>
      <c r="D358" s="216" t="s">
        <v>138</v>
      </c>
      <c r="E358" s="217" t="s">
        <v>841</v>
      </c>
      <c r="F358" s="218" t="s">
        <v>842</v>
      </c>
      <c r="G358" s="219" t="s">
        <v>141</v>
      </c>
      <c r="H358" s="220">
        <v>14.218</v>
      </c>
      <c r="I358" s="221"/>
      <c r="J358" s="222">
        <f>ROUND(I358*H358,2)</f>
        <v>0</v>
      </c>
      <c r="K358" s="218" t="s">
        <v>1</v>
      </c>
      <c r="L358" s="39"/>
      <c r="M358" s="223" t="s">
        <v>1</v>
      </c>
      <c r="N358" s="224" t="s">
        <v>38</v>
      </c>
      <c r="O358" s="82"/>
      <c r="P358" s="225">
        <f>O358*H358</f>
        <v>0</v>
      </c>
      <c r="Q358" s="225">
        <v>0</v>
      </c>
      <c r="R358" s="225">
        <f>Q358*H358</f>
        <v>0</v>
      </c>
      <c r="S358" s="225">
        <v>0</v>
      </c>
      <c r="T358" s="226">
        <f>S358*H358</f>
        <v>0</v>
      </c>
      <c r="AR358" s="227" t="s">
        <v>142</v>
      </c>
      <c r="AT358" s="227" t="s">
        <v>138</v>
      </c>
      <c r="AU358" s="227" t="s">
        <v>82</v>
      </c>
      <c r="AY358" s="13" t="s">
        <v>136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3" t="s">
        <v>80</v>
      </c>
      <c r="BK358" s="228">
        <f>ROUND(I358*H358,2)</f>
        <v>0</v>
      </c>
      <c r="BL358" s="13" t="s">
        <v>142</v>
      </c>
      <c r="BM358" s="227" t="s">
        <v>843</v>
      </c>
    </row>
    <row r="359" spans="2:65" s="1" customFormat="1" ht="24" customHeight="1">
      <c r="B359" s="34"/>
      <c r="C359" s="229" t="s">
        <v>844</v>
      </c>
      <c r="D359" s="229" t="s">
        <v>209</v>
      </c>
      <c r="E359" s="230" t="s">
        <v>845</v>
      </c>
      <c r="F359" s="231" t="s">
        <v>846</v>
      </c>
      <c r="G359" s="232" t="s">
        <v>141</v>
      </c>
      <c r="H359" s="233">
        <v>29.858</v>
      </c>
      <c r="I359" s="234"/>
      <c r="J359" s="235">
        <f>ROUND(I359*H359,2)</f>
        <v>0</v>
      </c>
      <c r="K359" s="231" t="s">
        <v>1</v>
      </c>
      <c r="L359" s="236"/>
      <c r="M359" s="237" t="s">
        <v>1</v>
      </c>
      <c r="N359" s="238" t="s">
        <v>38</v>
      </c>
      <c r="O359" s="82"/>
      <c r="P359" s="225">
        <f>O359*H359</f>
        <v>0</v>
      </c>
      <c r="Q359" s="225">
        <v>0</v>
      </c>
      <c r="R359" s="225">
        <f>Q359*H359</f>
        <v>0</v>
      </c>
      <c r="S359" s="225">
        <v>0</v>
      </c>
      <c r="T359" s="226">
        <f>S359*H359</f>
        <v>0</v>
      </c>
      <c r="AR359" s="227" t="s">
        <v>152</v>
      </c>
      <c r="AT359" s="227" t="s">
        <v>209</v>
      </c>
      <c r="AU359" s="227" t="s">
        <v>82</v>
      </c>
      <c r="AY359" s="13" t="s">
        <v>136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3" t="s">
        <v>80</v>
      </c>
      <c r="BK359" s="228">
        <f>ROUND(I359*H359,2)</f>
        <v>0</v>
      </c>
      <c r="BL359" s="13" t="s">
        <v>142</v>
      </c>
      <c r="BM359" s="227" t="s">
        <v>847</v>
      </c>
    </row>
    <row r="360" spans="2:65" s="1" customFormat="1" ht="24" customHeight="1">
      <c r="B360" s="34"/>
      <c r="C360" s="216" t="s">
        <v>490</v>
      </c>
      <c r="D360" s="216" t="s">
        <v>138</v>
      </c>
      <c r="E360" s="217" t="s">
        <v>848</v>
      </c>
      <c r="F360" s="218" t="s">
        <v>849</v>
      </c>
      <c r="G360" s="219" t="s">
        <v>141</v>
      </c>
      <c r="H360" s="220">
        <v>300</v>
      </c>
      <c r="I360" s="221"/>
      <c r="J360" s="222">
        <f>ROUND(I360*H360,2)</f>
        <v>0</v>
      </c>
      <c r="K360" s="218" t="s">
        <v>1</v>
      </c>
      <c r="L360" s="39"/>
      <c r="M360" s="223" t="s">
        <v>1</v>
      </c>
      <c r="N360" s="224" t="s">
        <v>38</v>
      </c>
      <c r="O360" s="82"/>
      <c r="P360" s="225">
        <f>O360*H360</f>
        <v>0</v>
      </c>
      <c r="Q360" s="225">
        <v>0</v>
      </c>
      <c r="R360" s="225">
        <f>Q360*H360</f>
        <v>0</v>
      </c>
      <c r="S360" s="225">
        <v>0</v>
      </c>
      <c r="T360" s="226">
        <f>S360*H360</f>
        <v>0</v>
      </c>
      <c r="AR360" s="227" t="s">
        <v>142</v>
      </c>
      <c r="AT360" s="227" t="s">
        <v>138</v>
      </c>
      <c r="AU360" s="227" t="s">
        <v>82</v>
      </c>
      <c r="AY360" s="13" t="s">
        <v>136</v>
      </c>
      <c r="BE360" s="228">
        <f>IF(N360="základní",J360,0)</f>
        <v>0</v>
      </c>
      <c r="BF360" s="228">
        <f>IF(N360="snížená",J360,0)</f>
        <v>0</v>
      </c>
      <c r="BG360" s="228">
        <f>IF(N360="zákl. přenesená",J360,0)</f>
        <v>0</v>
      </c>
      <c r="BH360" s="228">
        <f>IF(N360="sníž. přenesená",J360,0)</f>
        <v>0</v>
      </c>
      <c r="BI360" s="228">
        <f>IF(N360="nulová",J360,0)</f>
        <v>0</v>
      </c>
      <c r="BJ360" s="13" t="s">
        <v>80</v>
      </c>
      <c r="BK360" s="228">
        <f>ROUND(I360*H360,2)</f>
        <v>0</v>
      </c>
      <c r="BL360" s="13" t="s">
        <v>142</v>
      </c>
      <c r="BM360" s="227" t="s">
        <v>850</v>
      </c>
    </row>
    <row r="361" spans="2:65" s="1" customFormat="1" ht="24" customHeight="1">
      <c r="B361" s="34"/>
      <c r="C361" s="229" t="s">
        <v>851</v>
      </c>
      <c r="D361" s="229" t="s">
        <v>209</v>
      </c>
      <c r="E361" s="230" t="s">
        <v>852</v>
      </c>
      <c r="F361" s="231" t="s">
        <v>853</v>
      </c>
      <c r="G361" s="232" t="s">
        <v>141</v>
      </c>
      <c r="H361" s="233">
        <v>315</v>
      </c>
      <c r="I361" s="234"/>
      <c r="J361" s="235">
        <f>ROUND(I361*H361,2)</f>
        <v>0</v>
      </c>
      <c r="K361" s="231" t="s">
        <v>1</v>
      </c>
      <c r="L361" s="236"/>
      <c r="M361" s="237" t="s">
        <v>1</v>
      </c>
      <c r="N361" s="238" t="s">
        <v>38</v>
      </c>
      <c r="O361" s="82"/>
      <c r="P361" s="225">
        <f>O361*H361</f>
        <v>0</v>
      </c>
      <c r="Q361" s="225">
        <v>0</v>
      </c>
      <c r="R361" s="225">
        <f>Q361*H361</f>
        <v>0</v>
      </c>
      <c r="S361" s="225">
        <v>0</v>
      </c>
      <c r="T361" s="226">
        <f>S361*H361</f>
        <v>0</v>
      </c>
      <c r="AR361" s="227" t="s">
        <v>152</v>
      </c>
      <c r="AT361" s="227" t="s">
        <v>209</v>
      </c>
      <c r="AU361" s="227" t="s">
        <v>82</v>
      </c>
      <c r="AY361" s="13" t="s">
        <v>136</v>
      </c>
      <c r="BE361" s="228">
        <f>IF(N361="základní",J361,0)</f>
        <v>0</v>
      </c>
      <c r="BF361" s="228">
        <f>IF(N361="snížená",J361,0)</f>
        <v>0</v>
      </c>
      <c r="BG361" s="228">
        <f>IF(N361="zákl. přenesená",J361,0)</f>
        <v>0</v>
      </c>
      <c r="BH361" s="228">
        <f>IF(N361="sníž. přenesená",J361,0)</f>
        <v>0</v>
      </c>
      <c r="BI361" s="228">
        <f>IF(N361="nulová",J361,0)</f>
        <v>0</v>
      </c>
      <c r="BJ361" s="13" t="s">
        <v>80</v>
      </c>
      <c r="BK361" s="228">
        <f>ROUND(I361*H361,2)</f>
        <v>0</v>
      </c>
      <c r="BL361" s="13" t="s">
        <v>142</v>
      </c>
      <c r="BM361" s="227" t="s">
        <v>854</v>
      </c>
    </row>
    <row r="362" spans="2:65" s="1" customFormat="1" ht="24" customHeight="1">
      <c r="B362" s="34"/>
      <c r="C362" s="216" t="s">
        <v>494</v>
      </c>
      <c r="D362" s="216" t="s">
        <v>138</v>
      </c>
      <c r="E362" s="217" t="s">
        <v>855</v>
      </c>
      <c r="F362" s="218" t="s">
        <v>856</v>
      </c>
      <c r="G362" s="219" t="s">
        <v>141</v>
      </c>
      <c r="H362" s="220">
        <v>260</v>
      </c>
      <c r="I362" s="221"/>
      <c r="J362" s="222">
        <f>ROUND(I362*H362,2)</f>
        <v>0</v>
      </c>
      <c r="K362" s="218" t="s">
        <v>1</v>
      </c>
      <c r="L362" s="39"/>
      <c r="M362" s="223" t="s">
        <v>1</v>
      </c>
      <c r="N362" s="224" t="s">
        <v>38</v>
      </c>
      <c r="O362" s="82"/>
      <c r="P362" s="225">
        <f>O362*H362</f>
        <v>0</v>
      </c>
      <c r="Q362" s="225">
        <v>0</v>
      </c>
      <c r="R362" s="225">
        <f>Q362*H362</f>
        <v>0</v>
      </c>
      <c r="S362" s="225">
        <v>0</v>
      </c>
      <c r="T362" s="226">
        <f>S362*H362</f>
        <v>0</v>
      </c>
      <c r="AR362" s="227" t="s">
        <v>142</v>
      </c>
      <c r="AT362" s="227" t="s">
        <v>138</v>
      </c>
      <c r="AU362" s="227" t="s">
        <v>82</v>
      </c>
      <c r="AY362" s="13" t="s">
        <v>136</v>
      </c>
      <c r="BE362" s="228">
        <f>IF(N362="základní",J362,0)</f>
        <v>0</v>
      </c>
      <c r="BF362" s="228">
        <f>IF(N362="snížená",J362,0)</f>
        <v>0</v>
      </c>
      <c r="BG362" s="228">
        <f>IF(N362="zákl. přenesená",J362,0)</f>
        <v>0</v>
      </c>
      <c r="BH362" s="228">
        <f>IF(N362="sníž. přenesená",J362,0)</f>
        <v>0</v>
      </c>
      <c r="BI362" s="228">
        <f>IF(N362="nulová",J362,0)</f>
        <v>0</v>
      </c>
      <c r="BJ362" s="13" t="s">
        <v>80</v>
      </c>
      <c r="BK362" s="228">
        <f>ROUND(I362*H362,2)</f>
        <v>0</v>
      </c>
      <c r="BL362" s="13" t="s">
        <v>142</v>
      </c>
      <c r="BM362" s="227" t="s">
        <v>857</v>
      </c>
    </row>
    <row r="363" spans="2:65" s="1" customFormat="1" ht="24" customHeight="1">
      <c r="B363" s="34"/>
      <c r="C363" s="229" t="s">
        <v>858</v>
      </c>
      <c r="D363" s="229" t="s">
        <v>209</v>
      </c>
      <c r="E363" s="230" t="s">
        <v>859</v>
      </c>
      <c r="F363" s="231" t="s">
        <v>860</v>
      </c>
      <c r="G363" s="232" t="s">
        <v>141</v>
      </c>
      <c r="H363" s="233">
        <v>312</v>
      </c>
      <c r="I363" s="234"/>
      <c r="J363" s="235">
        <f>ROUND(I363*H363,2)</f>
        <v>0</v>
      </c>
      <c r="K363" s="231" t="s">
        <v>1</v>
      </c>
      <c r="L363" s="236"/>
      <c r="M363" s="237" t="s">
        <v>1</v>
      </c>
      <c r="N363" s="238" t="s">
        <v>38</v>
      </c>
      <c r="O363" s="82"/>
      <c r="P363" s="225">
        <f>O363*H363</f>
        <v>0</v>
      </c>
      <c r="Q363" s="225">
        <v>0</v>
      </c>
      <c r="R363" s="225">
        <f>Q363*H363</f>
        <v>0</v>
      </c>
      <c r="S363" s="225">
        <v>0</v>
      </c>
      <c r="T363" s="226">
        <f>S363*H363</f>
        <v>0</v>
      </c>
      <c r="AR363" s="227" t="s">
        <v>152</v>
      </c>
      <c r="AT363" s="227" t="s">
        <v>209</v>
      </c>
      <c r="AU363" s="227" t="s">
        <v>82</v>
      </c>
      <c r="AY363" s="13" t="s">
        <v>136</v>
      </c>
      <c r="BE363" s="228">
        <f>IF(N363="základní",J363,0)</f>
        <v>0</v>
      </c>
      <c r="BF363" s="228">
        <f>IF(N363="snížená",J363,0)</f>
        <v>0</v>
      </c>
      <c r="BG363" s="228">
        <f>IF(N363="zákl. přenesená",J363,0)</f>
        <v>0</v>
      </c>
      <c r="BH363" s="228">
        <f>IF(N363="sníž. přenesená",J363,0)</f>
        <v>0</v>
      </c>
      <c r="BI363" s="228">
        <f>IF(N363="nulová",J363,0)</f>
        <v>0</v>
      </c>
      <c r="BJ363" s="13" t="s">
        <v>80</v>
      </c>
      <c r="BK363" s="228">
        <f>ROUND(I363*H363,2)</f>
        <v>0</v>
      </c>
      <c r="BL363" s="13" t="s">
        <v>142</v>
      </c>
      <c r="BM363" s="227" t="s">
        <v>861</v>
      </c>
    </row>
    <row r="364" spans="2:65" s="1" customFormat="1" ht="24" customHeight="1">
      <c r="B364" s="34"/>
      <c r="C364" s="216" t="s">
        <v>497</v>
      </c>
      <c r="D364" s="216" t="s">
        <v>138</v>
      </c>
      <c r="E364" s="217" t="s">
        <v>862</v>
      </c>
      <c r="F364" s="218" t="s">
        <v>863</v>
      </c>
      <c r="G364" s="219" t="s">
        <v>141</v>
      </c>
      <c r="H364" s="220">
        <v>12.448</v>
      </c>
      <c r="I364" s="221"/>
      <c r="J364" s="222">
        <f>ROUND(I364*H364,2)</f>
        <v>0</v>
      </c>
      <c r="K364" s="218" t="s">
        <v>1</v>
      </c>
      <c r="L364" s="39"/>
      <c r="M364" s="223" t="s">
        <v>1</v>
      </c>
      <c r="N364" s="224" t="s">
        <v>38</v>
      </c>
      <c r="O364" s="82"/>
      <c r="P364" s="225">
        <f>O364*H364</f>
        <v>0</v>
      </c>
      <c r="Q364" s="225">
        <v>0</v>
      </c>
      <c r="R364" s="225">
        <f>Q364*H364</f>
        <v>0</v>
      </c>
      <c r="S364" s="225">
        <v>0</v>
      </c>
      <c r="T364" s="226">
        <f>S364*H364</f>
        <v>0</v>
      </c>
      <c r="AR364" s="227" t="s">
        <v>142</v>
      </c>
      <c r="AT364" s="227" t="s">
        <v>138</v>
      </c>
      <c r="AU364" s="227" t="s">
        <v>82</v>
      </c>
      <c r="AY364" s="13" t="s">
        <v>136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3" t="s">
        <v>80</v>
      </c>
      <c r="BK364" s="228">
        <f>ROUND(I364*H364,2)</f>
        <v>0</v>
      </c>
      <c r="BL364" s="13" t="s">
        <v>142</v>
      </c>
      <c r="BM364" s="227" t="s">
        <v>864</v>
      </c>
    </row>
    <row r="365" spans="2:65" s="1" customFormat="1" ht="16.5" customHeight="1">
      <c r="B365" s="34"/>
      <c r="C365" s="229" t="s">
        <v>865</v>
      </c>
      <c r="D365" s="229" t="s">
        <v>209</v>
      </c>
      <c r="E365" s="230" t="s">
        <v>866</v>
      </c>
      <c r="F365" s="231" t="s">
        <v>867</v>
      </c>
      <c r="G365" s="232" t="s">
        <v>141</v>
      </c>
      <c r="H365" s="233">
        <v>14.938</v>
      </c>
      <c r="I365" s="234"/>
      <c r="J365" s="235">
        <f>ROUND(I365*H365,2)</f>
        <v>0</v>
      </c>
      <c r="K365" s="231" t="s">
        <v>1</v>
      </c>
      <c r="L365" s="236"/>
      <c r="M365" s="237" t="s">
        <v>1</v>
      </c>
      <c r="N365" s="238" t="s">
        <v>38</v>
      </c>
      <c r="O365" s="82"/>
      <c r="P365" s="225">
        <f>O365*H365</f>
        <v>0</v>
      </c>
      <c r="Q365" s="225">
        <v>0</v>
      </c>
      <c r="R365" s="225">
        <f>Q365*H365</f>
        <v>0</v>
      </c>
      <c r="S365" s="225">
        <v>0</v>
      </c>
      <c r="T365" s="226">
        <f>S365*H365</f>
        <v>0</v>
      </c>
      <c r="AR365" s="227" t="s">
        <v>152</v>
      </c>
      <c r="AT365" s="227" t="s">
        <v>209</v>
      </c>
      <c r="AU365" s="227" t="s">
        <v>82</v>
      </c>
      <c r="AY365" s="13" t="s">
        <v>136</v>
      </c>
      <c r="BE365" s="228">
        <f>IF(N365="základní",J365,0)</f>
        <v>0</v>
      </c>
      <c r="BF365" s="228">
        <f>IF(N365="snížená",J365,0)</f>
        <v>0</v>
      </c>
      <c r="BG365" s="228">
        <f>IF(N365="zákl. přenesená",J365,0)</f>
        <v>0</v>
      </c>
      <c r="BH365" s="228">
        <f>IF(N365="sníž. přenesená",J365,0)</f>
        <v>0</v>
      </c>
      <c r="BI365" s="228">
        <f>IF(N365="nulová",J365,0)</f>
        <v>0</v>
      </c>
      <c r="BJ365" s="13" t="s">
        <v>80</v>
      </c>
      <c r="BK365" s="228">
        <f>ROUND(I365*H365,2)</f>
        <v>0</v>
      </c>
      <c r="BL365" s="13" t="s">
        <v>142</v>
      </c>
      <c r="BM365" s="227" t="s">
        <v>868</v>
      </c>
    </row>
    <row r="366" spans="2:65" s="1" customFormat="1" ht="24" customHeight="1">
      <c r="B366" s="34"/>
      <c r="C366" s="216" t="s">
        <v>501</v>
      </c>
      <c r="D366" s="216" t="s">
        <v>138</v>
      </c>
      <c r="E366" s="217" t="s">
        <v>869</v>
      </c>
      <c r="F366" s="218" t="s">
        <v>870</v>
      </c>
      <c r="G366" s="219" t="s">
        <v>156</v>
      </c>
      <c r="H366" s="220">
        <v>3.58</v>
      </c>
      <c r="I366" s="221"/>
      <c r="J366" s="222">
        <f>ROUND(I366*H366,2)</f>
        <v>0</v>
      </c>
      <c r="K366" s="218" t="s">
        <v>1</v>
      </c>
      <c r="L366" s="39"/>
      <c r="M366" s="223" t="s">
        <v>1</v>
      </c>
      <c r="N366" s="224" t="s">
        <v>38</v>
      </c>
      <c r="O366" s="82"/>
      <c r="P366" s="225">
        <f>O366*H366</f>
        <v>0</v>
      </c>
      <c r="Q366" s="225">
        <v>0</v>
      </c>
      <c r="R366" s="225">
        <f>Q366*H366</f>
        <v>0</v>
      </c>
      <c r="S366" s="225">
        <v>0</v>
      </c>
      <c r="T366" s="226">
        <f>S366*H366</f>
        <v>0</v>
      </c>
      <c r="AR366" s="227" t="s">
        <v>142</v>
      </c>
      <c r="AT366" s="227" t="s">
        <v>138</v>
      </c>
      <c r="AU366" s="227" t="s">
        <v>82</v>
      </c>
      <c r="AY366" s="13" t="s">
        <v>136</v>
      </c>
      <c r="BE366" s="228">
        <f>IF(N366="základní",J366,0)</f>
        <v>0</v>
      </c>
      <c r="BF366" s="228">
        <f>IF(N366="snížená",J366,0)</f>
        <v>0</v>
      </c>
      <c r="BG366" s="228">
        <f>IF(N366="zákl. přenesená",J366,0)</f>
        <v>0</v>
      </c>
      <c r="BH366" s="228">
        <f>IF(N366="sníž. přenesená",J366,0)</f>
        <v>0</v>
      </c>
      <c r="BI366" s="228">
        <f>IF(N366="nulová",J366,0)</f>
        <v>0</v>
      </c>
      <c r="BJ366" s="13" t="s">
        <v>80</v>
      </c>
      <c r="BK366" s="228">
        <f>ROUND(I366*H366,2)</f>
        <v>0</v>
      </c>
      <c r="BL366" s="13" t="s">
        <v>142</v>
      </c>
      <c r="BM366" s="227" t="s">
        <v>871</v>
      </c>
    </row>
    <row r="367" spans="2:63" s="11" customFormat="1" ht="22.8" customHeight="1">
      <c r="B367" s="200"/>
      <c r="C367" s="201"/>
      <c r="D367" s="202" t="s">
        <v>72</v>
      </c>
      <c r="E367" s="214" t="s">
        <v>872</v>
      </c>
      <c r="F367" s="214" t="s">
        <v>873</v>
      </c>
      <c r="G367" s="201"/>
      <c r="H367" s="201"/>
      <c r="I367" s="204"/>
      <c r="J367" s="215">
        <f>BK367</f>
        <v>0</v>
      </c>
      <c r="K367" s="201"/>
      <c r="L367" s="206"/>
      <c r="M367" s="207"/>
      <c r="N367" s="208"/>
      <c r="O367" s="208"/>
      <c r="P367" s="209">
        <f>P368</f>
        <v>0</v>
      </c>
      <c r="Q367" s="208"/>
      <c r="R367" s="209">
        <f>R368</f>
        <v>0</v>
      </c>
      <c r="S367" s="208"/>
      <c r="T367" s="210">
        <f>T368</f>
        <v>0</v>
      </c>
      <c r="AR367" s="211" t="s">
        <v>80</v>
      </c>
      <c r="AT367" s="212" t="s">
        <v>72</v>
      </c>
      <c r="AU367" s="212" t="s">
        <v>80</v>
      </c>
      <c r="AY367" s="211" t="s">
        <v>136</v>
      </c>
      <c r="BK367" s="213">
        <f>BK368</f>
        <v>0</v>
      </c>
    </row>
    <row r="368" spans="2:65" s="1" customFormat="1" ht="16.5" customHeight="1">
      <c r="B368" s="34"/>
      <c r="C368" s="216" t="s">
        <v>874</v>
      </c>
      <c r="D368" s="216" t="s">
        <v>138</v>
      </c>
      <c r="E368" s="217" t="s">
        <v>875</v>
      </c>
      <c r="F368" s="218" t="s">
        <v>876</v>
      </c>
      <c r="G368" s="219" t="s">
        <v>877</v>
      </c>
      <c r="H368" s="220">
        <v>1</v>
      </c>
      <c r="I368" s="221"/>
      <c r="J368" s="222">
        <f>ROUND(I368*H368,2)</f>
        <v>0</v>
      </c>
      <c r="K368" s="218" t="s">
        <v>1</v>
      </c>
      <c r="L368" s="39"/>
      <c r="M368" s="223" t="s">
        <v>1</v>
      </c>
      <c r="N368" s="224" t="s">
        <v>38</v>
      </c>
      <c r="O368" s="82"/>
      <c r="P368" s="225">
        <f>O368*H368</f>
        <v>0</v>
      </c>
      <c r="Q368" s="225">
        <v>0</v>
      </c>
      <c r="R368" s="225">
        <f>Q368*H368</f>
        <v>0</v>
      </c>
      <c r="S368" s="225">
        <v>0</v>
      </c>
      <c r="T368" s="226">
        <f>S368*H368</f>
        <v>0</v>
      </c>
      <c r="AR368" s="227" t="s">
        <v>142</v>
      </c>
      <c r="AT368" s="227" t="s">
        <v>138</v>
      </c>
      <c r="AU368" s="227" t="s">
        <v>82</v>
      </c>
      <c r="AY368" s="13" t="s">
        <v>136</v>
      </c>
      <c r="BE368" s="228">
        <f>IF(N368="základní",J368,0)</f>
        <v>0</v>
      </c>
      <c r="BF368" s="228">
        <f>IF(N368="snížená",J368,0)</f>
        <v>0</v>
      </c>
      <c r="BG368" s="228">
        <f>IF(N368="zákl. přenesená",J368,0)</f>
        <v>0</v>
      </c>
      <c r="BH368" s="228">
        <f>IF(N368="sníž. přenesená",J368,0)</f>
        <v>0</v>
      </c>
      <c r="BI368" s="228">
        <f>IF(N368="nulová",J368,0)</f>
        <v>0</v>
      </c>
      <c r="BJ368" s="13" t="s">
        <v>80</v>
      </c>
      <c r="BK368" s="228">
        <f>ROUND(I368*H368,2)</f>
        <v>0</v>
      </c>
      <c r="BL368" s="13" t="s">
        <v>142</v>
      </c>
      <c r="BM368" s="227" t="s">
        <v>878</v>
      </c>
    </row>
    <row r="369" spans="2:63" s="11" customFormat="1" ht="22.8" customHeight="1">
      <c r="B369" s="200"/>
      <c r="C369" s="201"/>
      <c r="D369" s="202" t="s">
        <v>72</v>
      </c>
      <c r="E369" s="214" t="s">
        <v>879</v>
      </c>
      <c r="F369" s="214" t="s">
        <v>880</v>
      </c>
      <c r="G369" s="201"/>
      <c r="H369" s="201"/>
      <c r="I369" s="204"/>
      <c r="J369" s="215">
        <f>BK369</f>
        <v>0</v>
      </c>
      <c r="K369" s="201"/>
      <c r="L369" s="206"/>
      <c r="M369" s="207"/>
      <c r="N369" s="208"/>
      <c r="O369" s="208"/>
      <c r="P369" s="209">
        <f>SUM(P370:P408)</f>
        <v>0</v>
      </c>
      <c r="Q369" s="208"/>
      <c r="R369" s="209">
        <f>SUM(R370:R408)</f>
        <v>0</v>
      </c>
      <c r="S369" s="208"/>
      <c r="T369" s="210">
        <f>SUM(T370:T408)</f>
        <v>0</v>
      </c>
      <c r="AR369" s="211" t="s">
        <v>80</v>
      </c>
      <c r="AT369" s="212" t="s">
        <v>72</v>
      </c>
      <c r="AU369" s="212" t="s">
        <v>80</v>
      </c>
      <c r="AY369" s="211" t="s">
        <v>136</v>
      </c>
      <c r="BK369" s="213">
        <f>SUM(BK370:BK408)</f>
        <v>0</v>
      </c>
    </row>
    <row r="370" spans="2:65" s="1" customFormat="1" ht="16.5" customHeight="1">
      <c r="B370" s="34"/>
      <c r="C370" s="216" t="s">
        <v>504</v>
      </c>
      <c r="D370" s="216" t="s">
        <v>138</v>
      </c>
      <c r="E370" s="217" t="s">
        <v>881</v>
      </c>
      <c r="F370" s="218" t="s">
        <v>882</v>
      </c>
      <c r="G370" s="219" t="s">
        <v>193</v>
      </c>
      <c r="H370" s="220">
        <v>10</v>
      </c>
      <c r="I370" s="221"/>
      <c r="J370" s="222">
        <f>ROUND(I370*H370,2)</f>
        <v>0</v>
      </c>
      <c r="K370" s="218" t="s">
        <v>1</v>
      </c>
      <c r="L370" s="39"/>
      <c r="M370" s="223" t="s">
        <v>1</v>
      </c>
      <c r="N370" s="224" t="s">
        <v>38</v>
      </c>
      <c r="O370" s="82"/>
      <c r="P370" s="225">
        <f>O370*H370</f>
        <v>0</v>
      </c>
      <c r="Q370" s="225">
        <v>0</v>
      </c>
      <c r="R370" s="225">
        <f>Q370*H370</f>
        <v>0</v>
      </c>
      <c r="S370" s="225">
        <v>0</v>
      </c>
      <c r="T370" s="226">
        <f>S370*H370</f>
        <v>0</v>
      </c>
      <c r="AR370" s="227" t="s">
        <v>142</v>
      </c>
      <c r="AT370" s="227" t="s">
        <v>138</v>
      </c>
      <c r="AU370" s="227" t="s">
        <v>82</v>
      </c>
      <c r="AY370" s="13" t="s">
        <v>136</v>
      </c>
      <c r="BE370" s="228">
        <f>IF(N370="základní",J370,0)</f>
        <v>0</v>
      </c>
      <c r="BF370" s="228">
        <f>IF(N370="snížená",J370,0)</f>
        <v>0</v>
      </c>
      <c r="BG370" s="228">
        <f>IF(N370="zákl. přenesená",J370,0)</f>
        <v>0</v>
      </c>
      <c r="BH370" s="228">
        <f>IF(N370="sníž. přenesená",J370,0)</f>
        <v>0</v>
      </c>
      <c r="BI370" s="228">
        <f>IF(N370="nulová",J370,0)</f>
        <v>0</v>
      </c>
      <c r="BJ370" s="13" t="s">
        <v>80</v>
      </c>
      <c r="BK370" s="228">
        <f>ROUND(I370*H370,2)</f>
        <v>0</v>
      </c>
      <c r="BL370" s="13" t="s">
        <v>142</v>
      </c>
      <c r="BM370" s="227" t="s">
        <v>883</v>
      </c>
    </row>
    <row r="371" spans="2:65" s="1" customFormat="1" ht="16.5" customHeight="1">
      <c r="B371" s="34"/>
      <c r="C371" s="216" t="s">
        <v>884</v>
      </c>
      <c r="D371" s="216" t="s">
        <v>138</v>
      </c>
      <c r="E371" s="217" t="s">
        <v>885</v>
      </c>
      <c r="F371" s="218" t="s">
        <v>886</v>
      </c>
      <c r="G371" s="219" t="s">
        <v>193</v>
      </c>
      <c r="H371" s="220">
        <v>24</v>
      </c>
      <c r="I371" s="221"/>
      <c r="J371" s="222">
        <f>ROUND(I371*H371,2)</f>
        <v>0</v>
      </c>
      <c r="K371" s="218" t="s">
        <v>1</v>
      </c>
      <c r="L371" s="39"/>
      <c r="M371" s="223" t="s">
        <v>1</v>
      </c>
      <c r="N371" s="224" t="s">
        <v>38</v>
      </c>
      <c r="O371" s="82"/>
      <c r="P371" s="225">
        <f>O371*H371</f>
        <v>0</v>
      </c>
      <c r="Q371" s="225">
        <v>0</v>
      </c>
      <c r="R371" s="225">
        <f>Q371*H371</f>
        <v>0</v>
      </c>
      <c r="S371" s="225">
        <v>0</v>
      </c>
      <c r="T371" s="226">
        <f>S371*H371</f>
        <v>0</v>
      </c>
      <c r="AR371" s="227" t="s">
        <v>142</v>
      </c>
      <c r="AT371" s="227" t="s">
        <v>138</v>
      </c>
      <c r="AU371" s="227" t="s">
        <v>82</v>
      </c>
      <c r="AY371" s="13" t="s">
        <v>136</v>
      </c>
      <c r="BE371" s="228">
        <f>IF(N371="základní",J371,0)</f>
        <v>0</v>
      </c>
      <c r="BF371" s="228">
        <f>IF(N371="snížená",J371,0)</f>
        <v>0</v>
      </c>
      <c r="BG371" s="228">
        <f>IF(N371="zákl. přenesená",J371,0)</f>
        <v>0</v>
      </c>
      <c r="BH371" s="228">
        <f>IF(N371="sníž. přenesená",J371,0)</f>
        <v>0</v>
      </c>
      <c r="BI371" s="228">
        <f>IF(N371="nulová",J371,0)</f>
        <v>0</v>
      </c>
      <c r="BJ371" s="13" t="s">
        <v>80</v>
      </c>
      <c r="BK371" s="228">
        <f>ROUND(I371*H371,2)</f>
        <v>0</v>
      </c>
      <c r="BL371" s="13" t="s">
        <v>142</v>
      </c>
      <c r="BM371" s="227" t="s">
        <v>887</v>
      </c>
    </row>
    <row r="372" spans="2:65" s="1" customFormat="1" ht="24" customHeight="1">
      <c r="B372" s="34"/>
      <c r="C372" s="229" t="s">
        <v>508</v>
      </c>
      <c r="D372" s="229" t="s">
        <v>209</v>
      </c>
      <c r="E372" s="230" t="s">
        <v>888</v>
      </c>
      <c r="F372" s="231" t="s">
        <v>889</v>
      </c>
      <c r="G372" s="232" t="s">
        <v>189</v>
      </c>
      <c r="H372" s="233">
        <v>24</v>
      </c>
      <c r="I372" s="234"/>
      <c r="J372" s="235">
        <f>ROUND(I372*H372,2)</f>
        <v>0</v>
      </c>
      <c r="K372" s="231" t="s">
        <v>1</v>
      </c>
      <c r="L372" s="236"/>
      <c r="M372" s="237" t="s">
        <v>1</v>
      </c>
      <c r="N372" s="238" t="s">
        <v>38</v>
      </c>
      <c r="O372" s="82"/>
      <c r="P372" s="225">
        <f>O372*H372</f>
        <v>0</v>
      </c>
      <c r="Q372" s="225">
        <v>0</v>
      </c>
      <c r="R372" s="225">
        <f>Q372*H372</f>
        <v>0</v>
      </c>
      <c r="S372" s="225">
        <v>0</v>
      </c>
      <c r="T372" s="226">
        <f>S372*H372</f>
        <v>0</v>
      </c>
      <c r="AR372" s="227" t="s">
        <v>152</v>
      </c>
      <c r="AT372" s="227" t="s">
        <v>209</v>
      </c>
      <c r="AU372" s="227" t="s">
        <v>82</v>
      </c>
      <c r="AY372" s="13" t="s">
        <v>136</v>
      </c>
      <c r="BE372" s="228">
        <f>IF(N372="základní",J372,0)</f>
        <v>0</v>
      </c>
      <c r="BF372" s="228">
        <f>IF(N372="snížená",J372,0)</f>
        <v>0</v>
      </c>
      <c r="BG372" s="228">
        <f>IF(N372="zákl. přenesená",J372,0)</f>
        <v>0</v>
      </c>
      <c r="BH372" s="228">
        <f>IF(N372="sníž. přenesená",J372,0)</f>
        <v>0</v>
      </c>
      <c r="BI372" s="228">
        <f>IF(N372="nulová",J372,0)</f>
        <v>0</v>
      </c>
      <c r="BJ372" s="13" t="s">
        <v>80</v>
      </c>
      <c r="BK372" s="228">
        <f>ROUND(I372*H372,2)</f>
        <v>0</v>
      </c>
      <c r="BL372" s="13" t="s">
        <v>142</v>
      </c>
      <c r="BM372" s="227" t="s">
        <v>890</v>
      </c>
    </row>
    <row r="373" spans="2:65" s="1" customFormat="1" ht="24" customHeight="1">
      <c r="B373" s="34"/>
      <c r="C373" s="216" t="s">
        <v>891</v>
      </c>
      <c r="D373" s="216" t="s">
        <v>138</v>
      </c>
      <c r="E373" s="217" t="s">
        <v>892</v>
      </c>
      <c r="F373" s="218" t="s">
        <v>893</v>
      </c>
      <c r="G373" s="219" t="s">
        <v>233</v>
      </c>
      <c r="H373" s="220">
        <v>22.08</v>
      </c>
      <c r="I373" s="221"/>
      <c r="J373" s="222">
        <f>ROUND(I373*H373,2)</f>
        <v>0</v>
      </c>
      <c r="K373" s="218" t="s">
        <v>1</v>
      </c>
      <c r="L373" s="39"/>
      <c r="M373" s="223" t="s">
        <v>1</v>
      </c>
      <c r="N373" s="224" t="s">
        <v>38</v>
      </c>
      <c r="O373" s="82"/>
      <c r="P373" s="225">
        <f>O373*H373</f>
        <v>0</v>
      </c>
      <c r="Q373" s="225">
        <v>0</v>
      </c>
      <c r="R373" s="225">
        <f>Q373*H373</f>
        <v>0</v>
      </c>
      <c r="S373" s="225">
        <v>0</v>
      </c>
      <c r="T373" s="226">
        <f>S373*H373</f>
        <v>0</v>
      </c>
      <c r="AR373" s="227" t="s">
        <v>142</v>
      </c>
      <c r="AT373" s="227" t="s">
        <v>138</v>
      </c>
      <c r="AU373" s="227" t="s">
        <v>82</v>
      </c>
      <c r="AY373" s="13" t="s">
        <v>136</v>
      </c>
      <c r="BE373" s="228">
        <f>IF(N373="základní",J373,0)</f>
        <v>0</v>
      </c>
      <c r="BF373" s="228">
        <f>IF(N373="snížená",J373,0)</f>
        <v>0</v>
      </c>
      <c r="BG373" s="228">
        <f>IF(N373="zákl. přenesená",J373,0)</f>
        <v>0</v>
      </c>
      <c r="BH373" s="228">
        <f>IF(N373="sníž. přenesená",J373,0)</f>
        <v>0</v>
      </c>
      <c r="BI373" s="228">
        <f>IF(N373="nulová",J373,0)</f>
        <v>0</v>
      </c>
      <c r="BJ373" s="13" t="s">
        <v>80</v>
      </c>
      <c r="BK373" s="228">
        <f>ROUND(I373*H373,2)</f>
        <v>0</v>
      </c>
      <c r="BL373" s="13" t="s">
        <v>142</v>
      </c>
      <c r="BM373" s="227" t="s">
        <v>894</v>
      </c>
    </row>
    <row r="374" spans="2:65" s="1" customFormat="1" ht="24" customHeight="1">
      <c r="B374" s="34"/>
      <c r="C374" s="216" t="s">
        <v>511</v>
      </c>
      <c r="D374" s="216" t="s">
        <v>138</v>
      </c>
      <c r="E374" s="217" t="s">
        <v>895</v>
      </c>
      <c r="F374" s="218" t="s">
        <v>896</v>
      </c>
      <c r="G374" s="219" t="s">
        <v>233</v>
      </c>
      <c r="H374" s="220">
        <v>89.091</v>
      </c>
      <c r="I374" s="221"/>
      <c r="J374" s="222">
        <f>ROUND(I374*H374,2)</f>
        <v>0</v>
      </c>
      <c r="K374" s="218" t="s">
        <v>1</v>
      </c>
      <c r="L374" s="39"/>
      <c r="M374" s="223" t="s">
        <v>1</v>
      </c>
      <c r="N374" s="224" t="s">
        <v>38</v>
      </c>
      <c r="O374" s="82"/>
      <c r="P374" s="225">
        <f>O374*H374</f>
        <v>0</v>
      </c>
      <c r="Q374" s="225">
        <v>0</v>
      </c>
      <c r="R374" s="225">
        <f>Q374*H374</f>
        <v>0</v>
      </c>
      <c r="S374" s="225">
        <v>0</v>
      </c>
      <c r="T374" s="226">
        <f>S374*H374</f>
        <v>0</v>
      </c>
      <c r="AR374" s="227" t="s">
        <v>142</v>
      </c>
      <c r="AT374" s="227" t="s">
        <v>138</v>
      </c>
      <c r="AU374" s="227" t="s">
        <v>82</v>
      </c>
      <c r="AY374" s="13" t="s">
        <v>136</v>
      </c>
      <c r="BE374" s="228">
        <f>IF(N374="základní",J374,0)</f>
        <v>0</v>
      </c>
      <c r="BF374" s="228">
        <f>IF(N374="snížená",J374,0)</f>
        <v>0</v>
      </c>
      <c r="BG374" s="228">
        <f>IF(N374="zákl. přenesená",J374,0)</f>
        <v>0</v>
      </c>
      <c r="BH374" s="228">
        <f>IF(N374="sníž. přenesená",J374,0)</f>
        <v>0</v>
      </c>
      <c r="BI374" s="228">
        <f>IF(N374="nulová",J374,0)</f>
        <v>0</v>
      </c>
      <c r="BJ374" s="13" t="s">
        <v>80</v>
      </c>
      <c r="BK374" s="228">
        <f>ROUND(I374*H374,2)</f>
        <v>0</v>
      </c>
      <c r="BL374" s="13" t="s">
        <v>142</v>
      </c>
      <c r="BM374" s="227" t="s">
        <v>897</v>
      </c>
    </row>
    <row r="375" spans="2:65" s="1" customFormat="1" ht="24" customHeight="1">
      <c r="B375" s="34"/>
      <c r="C375" s="216" t="s">
        <v>898</v>
      </c>
      <c r="D375" s="216" t="s">
        <v>138</v>
      </c>
      <c r="E375" s="217" t="s">
        <v>899</v>
      </c>
      <c r="F375" s="218" t="s">
        <v>900</v>
      </c>
      <c r="G375" s="219" t="s">
        <v>233</v>
      </c>
      <c r="H375" s="220">
        <v>13.43</v>
      </c>
      <c r="I375" s="221"/>
      <c r="J375" s="222">
        <f>ROUND(I375*H375,2)</f>
        <v>0</v>
      </c>
      <c r="K375" s="218" t="s">
        <v>1</v>
      </c>
      <c r="L375" s="39"/>
      <c r="M375" s="223" t="s">
        <v>1</v>
      </c>
      <c r="N375" s="224" t="s">
        <v>38</v>
      </c>
      <c r="O375" s="82"/>
      <c r="P375" s="225">
        <f>O375*H375</f>
        <v>0</v>
      </c>
      <c r="Q375" s="225">
        <v>0</v>
      </c>
      <c r="R375" s="225">
        <f>Q375*H375</f>
        <v>0</v>
      </c>
      <c r="S375" s="225">
        <v>0</v>
      </c>
      <c r="T375" s="226">
        <f>S375*H375</f>
        <v>0</v>
      </c>
      <c r="AR375" s="227" t="s">
        <v>142</v>
      </c>
      <c r="AT375" s="227" t="s">
        <v>138</v>
      </c>
      <c r="AU375" s="227" t="s">
        <v>82</v>
      </c>
      <c r="AY375" s="13" t="s">
        <v>136</v>
      </c>
      <c r="BE375" s="228">
        <f>IF(N375="základní",J375,0)</f>
        <v>0</v>
      </c>
      <c r="BF375" s="228">
        <f>IF(N375="snížená",J375,0)</f>
        <v>0</v>
      </c>
      <c r="BG375" s="228">
        <f>IF(N375="zákl. přenesená",J375,0)</f>
        <v>0</v>
      </c>
      <c r="BH375" s="228">
        <f>IF(N375="sníž. přenesená",J375,0)</f>
        <v>0</v>
      </c>
      <c r="BI375" s="228">
        <f>IF(N375="nulová",J375,0)</f>
        <v>0</v>
      </c>
      <c r="BJ375" s="13" t="s">
        <v>80</v>
      </c>
      <c r="BK375" s="228">
        <f>ROUND(I375*H375,2)</f>
        <v>0</v>
      </c>
      <c r="BL375" s="13" t="s">
        <v>142</v>
      </c>
      <c r="BM375" s="227" t="s">
        <v>901</v>
      </c>
    </row>
    <row r="376" spans="2:65" s="1" customFormat="1" ht="24" customHeight="1">
      <c r="B376" s="34"/>
      <c r="C376" s="216" t="s">
        <v>516</v>
      </c>
      <c r="D376" s="216" t="s">
        <v>138</v>
      </c>
      <c r="E376" s="217" t="s">
        <v>902</v>
      </c>
      <c r="F376" s="218" t="s">
        <v>903</v>
      </c>
      <c r="G376" s="219" t="s">
        <v>233</v>
      </c>
      <c r="H376" s="220">
        <v>12.74</v>
      </c>
      <c r="I376" s="221"/>
      <c r="J376" s="222">
        <f>ROUND(I376*H376,2)</f>
        <v>0</v>
      </c>
      <c r="K376" s="218" t="s">
        <v>1</v>
      </c>
      <c r="L376" s="39"/>
      <c r="M376" s="223" t="s">
        <v>1</v>
      </c>
      <c r="N376" s="224" t="s">
        <v>38</v>
      </c>
      <c r="O376" s="82"/>
      <c r="P376" s="225">
        <f>O376*H376</f>
        <v>0</v>
      </c>
      <c r="Q376" s="225">
        <v>0</v>
      </c>
      <c r="R376" s="225">
        <f>Q376*H376</f>
        <v>0</v>
      </c>
      <c r="S376" s="225">
        <v>0</v>
      </c>
      <c r="T376" s="226">
        <f>S376*H376</f>
        <v>0</v>
      </c>
      <c r="AR376" s="227" t="s">
        <v>142</v>
      </c>
      <c r="AT376" s="227" t="s">
        <v>138</v>
      </c>
      <c r="AU376" s="227" t="s">
        <v>82</v>
      </c>
      <c r="AY376" s="13" t="s">
        <v>136</v>
      </c>
      <c r="BE376" s="228">
        <f>IF(N376="základní",J376,0)</f>
        <v>0</v>
      </c>
      <c r="BF376" s="228">
        <f>IF(N376="snížená",J376,0)</f>
        <v>0</v>
      </c>
      <c r="BG376" s="228">
        <f>IF(N376="zákl. přenesená",J376,0)</f>
        <v>0</v>
      </c>
      <c r="BH376" s="228">
        <f>IF(N376="sníž. přenesená",J376,0)</f>
        <v>0</v>
      </c>
      <c r="BI376" s="228">
        <f>IF(N376="nulová",J376,0)</f>
        <v>0</v>
      </c>
      <c r="BJ376" s="13" t="s">
        <v>80</v>
      </c>
      <c r="BK376" s="228">
        <f>ROUND(I376*H376,2)</f>
        <v>0</v>
      </c>
      <c r="BL376" s="13" t="s">
        <v>142</v>
      </c>
      <c r="BM376" s="227" t="s">
        <v>904</v>
      </c>
    </row>
    <row r="377" spans="2:65" s="1" customFormat="1" ht="24" customHeight="1">
      <c r="B377" s="34"/>
      <c r="C377" s="216" t="s">
        <v>905</v>
      </c>
      <c r="D377" s="216" t="s">
        <v>138</v>
      </c>
      <c r="E377" s="217" t="s">
        <v>906</v>
      </c>
      <c r="F377" s="218" t="s">
        <v>907</v>
      </c>
      <c r="G377" s="219" t="s">
        <v>233</v>
      </c>
      <c r="H377" s="220">
        <v>22.08</v>
      </c>
      <c r="I377" s="221"/>
      <c r="J377" s="222">
        <f>ROUND(I377*H377,2)</f>
        <v>0</v>
      </c>
      <c r="K377" s="218" t="s">
        <v>1</v>
      </c>
      <c r="L377" s="39"/>
      <c r="M377" s="223" t="s">
        <v>1</v>
      </c>
      <c r="N377" s="224" t="s">
        <v>38</v>
      </c>
      <c r="O377" s="82"/>
      <c r="P377" s="225">
        <f>O377*H377</f>
        <v>0</v>
      </c>
      <c r="Q377" s="225">
        <v>0</v>
      </c>
      <c r="R377" s="225">
        <f>Q377*H377</f>
        <v>0</v>
      </c>
      <c r="S377" s="225">
        <v>0</v>
      </c>
      <c r="T377" s="226">
        <f>S377*H377</f>
        <v>0</v>
      </c>
      <c r="AR377" s="227" t="s">
        <v>142</v>
      </c>
      <c r="AT377" s="227" t="s">
        <v>138</v>
      </c>
      <c r="AU377" s="227" t="s">
        <v>82</v>
      </c>
      <c r="AY377" s="13" t="s">
        <v>136</v>
      </c>
      <c r="BE377" s="228">
        <f>IF(N377="základní",J377,0)</f>
        <v>0</v>
      </c>
      <c r="BF377" s="228">
        <f>IF(N377="snížená",J377,0)</f>
        <v>0</v>
      </c>
      <c r="BG377" s="228">
        <f>IF(N377="zákl. přenesená",J377,0)</f>
        <v>0</v>
      </c>
      <c r="BH377" s="228">
        <f>IF(N377="sníž. přenesená",J377,0)</f>
        <v>0</v>
      </c>
      <c r="BI377" s="228">
        <f>IF(N377="nulová",J377,0)</f>
        <v>0</v>
      </c>
      <c r="BJ377" s="13" t="s">
        <v>80</v>
      </c>
      <c r="BK377" s="228">
        <f>ROUND(I377*H377,2)</f>
        <v>0</v>
      </c>
      <c r="BL377" s="13" t="s">
        <v>142</v>
      </c>
      <c r="BM377" s="227" t="s">
        <v>908</v>
      </c>
    </row>
    <row r="378" spans="2:65" s="1" customFormat="1" ht="16.5" customHeight="1">
      <c r="B378" s="34"/>
      <c r="C378" s="229" t="s">
        <v>519</v>
      </c>
      <c r="D378" s="229" t="s">
        <v>209</v>
      </c>
      <c r="E378" s="230" t="s">
        <v>909</v>
      </c>
      <c r="F378" s="231" t="s">
        <v>910</v>
      </c>
      <c r="G378" s="232" t="s">
        <v>148</v>
      </c>
      <c r="H378" s="233">
        <v>0.407</v>
      </c>
      <c r="I378" s="234"/>
      <c r="J378" s="235">
        <f>ROUND(I378*H378,2)</f>
        <v>0</v>
      </c>
      <c r="K378" s="231" t="s">
        <v>1</v>
      </c>
      <c r="L378" s="236"/>
      <c r="M378" s="237" t="s">
        <v>1</v>
      </c>
      <c r="N378" s="238" t="s">
        <v>38</v>
      </c>
      <c r="O378" s="82"/>
      <c r="P378" s="225">
        <f>O378*H378</f>
        <v>0</v>
      </c>
      <c r="Q378" s="225">
        <v>0</v>
      </c>
      <c r="R378" s="225">
        <f>Q378*H378</f>
        <v>0</v>
      </c>
      <c r="S378" s="225">
        <v>0</v>
      </c>
      <c r="T378" s="226">
        <f>S378*H378</f>
        <v>0</v>
      </c>
      <c r="AR378" s="227" t="s">
        <v>152</v>
      </c>
      <c r="AT378" s="227" t="s">
        <v>209</v>
      </c>
      <c r="AU378" s="227" t="s">
        <v>82</v>
      </c>
      <c r="AY378" s="13" t="s">
        <v>136</v>
      </c>
      <c r="BE378" s="228">
        <f>IF(N378="základní",J378,0)</f>
        <v>0</v>
      </c>
      <c r="BF378" s="228">
        <f>IF(N378="snížená",J378,0)</f>
        <v>0</v>
      </c>
      <c r="BG378" s="228">
        <f>IF(N378="zákl. přenesená",J378,0)</f>
        <v>0</v>
      </c>
      <c r="BH378" s="228">
        <f>IF(N378="sníž. přenesená",J378,0)</f>
        <v>0</v>
      </c>
      <c r="BI378" s="228">
        <f>IF(N378="nulová",J378,0)</f>
        <v>0</v>
      </c>
      <c r="BJ378" s="13" t="s">
        <v>80</v>
      </c>
      <c r="BK378" s="228">
        <f>ROUND(I378*H378,2)</f>
        <v>0</v>
      </c>
      <c r="BL378" s="13" t="s">
        <v>142</v>
      </c>
      <c r="BM378" s="227" t="s">
        <v>911</v>
      </c>
    </row>
    <row r="379" spans="2:65" s="1" customFormat="1" ht="24" customHeight="1">
      <c r="B379" s="34"/>
      <c r="C379" s="216" t="s">
        <v>912</v>
      </c>
      <c r="D379" s="216" t="s">
        <v>138</v>
      </c>
      <c r="E379" s="217" t="s">
        <v>913</v>
      </c>
      <c r="F379" s="218" t="s">
        <v>914</v>
      </c>
      <c r="G379" s="219" t="s">
        <v>233</v>
      </c>
      <c r="H379" s="220">
        <v>89.091</v>
      </c>
      <c r="I379" s="221"/>
      <c r="J379" s="222">
        <f>ROUND(I379*H379,2)</f>
        <v>0</v>
      </c>
      <c r="K379" s="218" t="s">
        <v>1</v>
      </c>
      <c r="L379" s="39"/>
      <c r="M379" s="223" t="s">
        <v>1</v>
      </c>
      <c r="N379" s="224" t="s">
        <v>38</v>
      </c>
      <c r="O379" s="82"/>
      <c r="P379" s="225">
        <f>O379*H379</f>
        <v>0</v>
      </c>
      <c r="Q379" s="225">
        <v>0</v>
      </c>
      <c r="R379" s="225">
        <f>Q379*H379</f>
        <v>0</v>
      </c>
      <c r="S379" s="225">
        <v>0</v>
      </c>
      <c r="T379" s="226">
        <f>S379*H379</f>
        <v>0</v>
      </c>
      <c r="AR379" s="227" t="s">
        <v>142</v>
      </c>
      <c r="AT379" s="227" t="s">
        <v>138</v>
      </c>
      <c r="AU379" s="227" t="s">
        <v>82</v>
      </c>
      <c r="AY379" s="13" t="s">
        <v>136</v>
      </c>
      <c r="BE379" s="228">
        <f>IF(N379="základní",J379,0)</f>
        <v>0</v>
      </c>
      <c r="BF379" s="228">
        <f>IF(N379="snížená",J379,0)</f>
        <v>0</v>
      </c>
      <c r="BG379" s="228">
        <f>IF(N379="zákl. přenesená",J379,0)</f>
        <v>0</v>
      </c>
      <c r="BH379" s="228">
        <f>IF(N379="sníž. přenesená",J379,0)</f>
        <v>0</v>
      </c>
      <c r="BI379" s="228">
        <f>IF(N379="nulová",J379,0)</f>
        <v>0</v>
      </c>
      <c r="BJ379" s="13" t="s">
        <v>80</v>
      </c>
      <c r="BK379" s="228">
        <f>ROUND(I379*H379,2)</f>
        <v>0</v>
      </c>
      <c r="BL379" s="13" t="s">
        <v>142</v>
      </c>
      <c r="BM379" s="227" t="s">
        <v>915</v>
      </c>
    </row>
    <row r="380" spans="2:65" s="1" customFormat="1" ht="16.5" customHeight="1">
      <c r="B380" s="34"/>
      <c r="C380" s="229" t="s">
        <v>523</v>
      </c>
      <c r="D380" s="229" t="s">
        <v>209</v>
      </c>
      <c r="E380" s="230" t="s">
        <v>916</v>
      </c>
      <c r="F380" s="231" t="s">
        <v>917</v>
      </c>
      <c r="G380" s="232" t="s">
        <v>148</v>
      </c>
      <c r="H380" s="233">
        <v>2.863</v>
      </c>
      <c r="I380" s="234"/>
      <c r="J380" s="235">
        <f>ROUND(I380*H380,2)</f>
        <v>0</v>
      </c>
      <c r="K380" s="231" t="s">
        <v>1</v>
      </c>
      <c r="L380" s="236"/>
      <c r="M380" s="237" t="s">
        <v>1</v>
      </c>
      <c r="N380" s="238" t="s">
        <v>38</v>
      </c>
      <c r="O380" s="82"/>
      <c r="P380" s="225">
        <f>O380*H380</f>
        <v>0</v>
      </c>
      <c r="Q380" s="225">
        <v>0</v>
      </c>
      <c r="R380" s="225">
        <f>Q380*H380</f>
        <v>0</v>
      </c>
      <c r="S380" s="225">
        <v>0</v>
      </c>
      <c r="T380" s="226">
        <f>S380*H380</f>
        <v>0</v>
      </c>
      <c r="AR380" s="227" t="s">
        <v>152</v>
      </c>
      <c r="AT380" s="227" t="s">
        <v>209</v>
      </c>
      <c r="AU380" s="227" t="s">
        <v>82</v>
      </c>
      <c r="AY380" s="13" t="s">
        <v>136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3" t="s">
        <v>80</v>
      </c>
      <c r="BK380" s="228">
        <f>ROUND(I380*H380,2)</f>
        <v>0</v>
      </c>
      <c r="BL380" s="13" t="s">
        <v>142</v>
      </c>
      <c r="BM380" s="227" t="s">
        <v>918</v>
      </c>
    </row>
    <row r="381" spans="2:65" s="1" customFormat="1" ht="24" customHeight="1">
      <c r="B381" s="34"/>
      <c r="C381" s="216" t="s">
        <v>919</v>
      </c>
      <c r="D381" s="216" t="s">
        <v>138</v>
      </c>
      <c r="E381" s="217" t="s">
        <v>920</v>
      </c>
      <c r="F381" s="218" t="s">
        <v>921</v>
      </c>
      <c r="G381" s="219" t="s">
        <v>233</v>
      </c>
      <c r="H381" s="220">
        <v>13.43</v>
      </c>
      <c r="I381" s="221"/>
      <c r="J381" s="222">
        <f>ROUND(I381*H381,2)</f>
        <v>0</v>
      </c>
      <c r="K381" s="218" t="s">
        <v>1</v>
      </c>
      <c r="L381" s="39"/>
      <c r="M381" s="223" t="s">
        <v>1</v>
      </c>
      <c r="N381" s="224" t="s">
        <v>38</v>
      </c>
      <c r="O381" s="82"/>
      <c r="P381" s="225">
        <f>O381*H381</f>
        <v>0</v>
      </c>
      <c r="Q381" s="225">
        <v>0</v>
      </c>
      <c r="R381" s="225">
        <f>Q381*H381</f>
        <v>0</v>
      </c>
      <c r="S381" s="225">
        <v>0</v>
      </c>
      <c r="T381" s="226">
        <f>S381*H381</f>
        <v>0</v>
      </c>
      <c r="AR381" s="227" t="s">
        <v>142</v>
      </c>
      <c r="AT381" s="227" t="s">
        <v>138</v>
      </c>
      <c r="AU381" s="227" t="s">
        <v>82</v>
      </c>
      <c r="AY381" s="13" t="s">
        <v>136</v>
      </c>
      <c r="BE381" s="228">
        <f>IF(N381="základní",J381,0)</f>
        <v>0</v>
      </c>
      <c r="BF381" s="228">
        <f>IF(N381="snížená",J381,0)</f>
        <v>0</v>
      </c>
      <c r="BG381" s="228">
        <f>IF(N381="zákl. přenesená",J381,0)</f>
        <v>0</v>
      </c>
      <c r="BH381" s="228">
        <f>IF(N381="sníž. přenesená",J381,0)</f>
        <v>0</v>
      </c>
      <c r="BI381" s="228">
        <f>IF(N381="nulová",J381,0)</f>
        <v>0</v>
      </c>
      <c r="BJ381" s="13" t="s">
        <v>80</v>
      </c>
      <c r="BK381" s="228">
        <f>ROUND(I381*H381,2)</f>
        <v>0</v>
      </c>
      <c r="BL381" s="13" t="s">
        <v>142</v>
      </c>
      <c r="BM381" s="227" t="s">
        <v>922</v>
      </c>
    </row>
    <row r="382" spans="2:65" s="1" customFormat="1" ht="16.5" customHeight="1">
      <c r="B382" s="34"/>
      <c r="C382" s="229" t="s">
        <v>526</v>
      </c>
      <c r="D382" s="229" t="s">
        <v>209</v>
      </c>
      <c r="E382" s="230" t="s">
        <v>923</v>
      </c>
      <c r="F382" s="231" t="s">
        <v>924</v>
      </c>
      <c r="G382" s="232" t="s">
        <v>148</v>
      </c>
      <c r="H382" s="233">
        <v>0.473</v>
      </c>
      <c r="I382" s="234"/>
      <c r="J382" s="235">
        <f>ROUND(I382*H382,2)</f>
        <v>0</v>
      </c>
      <c r="K382" s="231" t="s">
        <v>1</v>
      </c>
      <c r="L382" s="236"/>
      <c r="M382" s="237" t="s">
        <v>1</v>
      </c>
      <c r="N382" s="238" t="s">
        <v>38</v>
      </c>
      <c r="O382" s="82"/>
      <c r="P382" s="225">
        <f>O382*H382</f>
        <v>0</v>
      </c>
      <c r="Q382" s="225">
        <v>0</v>
      </c>
      <c r="R382" s="225">
        <f>Q382*H382</f>
        <v>0</v>
      </c>
      <c r="S382" s="225">
        <v>0</v>
      </c>
      <c r="T382" s="226">
        <f>S382*H382</f>
        <v>0</v>
      </c>
      <c r="AR382" s="227" t="s">
        <v>152</v>
      </c>
      <c r="AT382" s="227" t="s">
        <v>209</v>
      </c>
      <c r="AU382" s="227" t="s">
        <v>82</v>
      </c>
      <c r="AY382" s="13" t="s">
        <v>136</v>
      </c>
      <c r="BE382" s="228">
        <f>IF(N382="základní",J382,0)</f>
        <v>0</v>
      </c>
      <c r="BF382" s="228">
        <f>IF(N382="snížená",J382,0)</f>
        <v>0</v>
      </c>
      <c r="BG382" s="228">
        <f>IF(N382="zákl. přenesená",J382,0)</f>
        <v>0</v>
      </c>
      <c r="BH382" s="228">
        <f>IF(N382="sníž. přenesená",J382,0)</f>
        <v>0</v>
      </c>
      <c r="BI382" s="228">
        <f>IF(N382="nulová",J382,0)</f>
        <v>0</v>
      </c>
      <c r="BJ382" s="13" t="s">
        <v>80</v>
      </c>
      <c r="BK382" s="228">
        <f>ROUND(I382*H382,2)</f>
        <v>0</v>
      </c>
      <c r="BL382" s="13" t="s">
        <v>142</v>
      </c>
      <c r="BM382" s="227" t="s">
        <v>925</v>
      </c>
    </row>
    <row r="383" spans="2:65" s="1" customFormat="1" ht="24" customHeight="1">
      <c r="B383" s="34"/>
      <c r="C383" s="216" t="s">
        <v>926</v>
      </c>
      <c r="D383" s="216" t="s">
        <v>138</v>
      </c>
      <c r="E383" s="217" t="s">
        <v>927</v>
      </c>
      <c r="F383" s="218" t="s">
        <v>928</v>
      </c>
      <c r="G383" s="219" t="s">
        <v>233</v>
      </c>
      <c r="H383" s="220">
        <v>12.74</v>
      </c>
      <c r="I383" s="221"/>
      <c r="J383" s="222">
        <f>ROUND(I383*H383,2)</f>
        <v>0</v>
      </c>
      <c r="K383" s="218" t="s">
        <v>1</v>
      </c>
      <c r="L383" s="39"/>
      <c r="M383" s="223" t="s">
        <v>1</v>
      </c>
      <c r="N383" s="224" t="s">
        <v>38</v>
      </c>
      <c r="O383" s="82"/>
      <c r="P383" s="225">
        <f>O383*H383</f>
        <v>0</v>
      </c>
      <c r="Q383" s="225">
        <v>0</v>
      </c>
      <c r="R383" s="225">
        <f>Q383*H383</f>
        <v>0</v>
      </c>
      <c r="S383" s="225">
        <v>0</v>
      </c>
      <c r="T383" s="226">
        <f>S383*H383</f>
        <v>0</v>
      </c>
      <c r="AR383" s="227" t="s">
        <v>142</v>
      </c>
      <c r="AT383" s="227" t="s">
        <v>138</v>
      </c>
      <c r="AU383" s="227" t="s">
        <v>82</v>
      </c>
      <c r="AY383" s="13" t="s">
        <v>136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3" t="s">
        <v>80</v>
      </c>
      <c r="BK383" s="228">
        <f>ROUND(I383*H383,2)</f>
        <v>0</v>
      </c>
      <c r="BL383" s="13" t="s">
        <v>142</v>
      </c>
      <c r="BM383" s="227" t="s">
        <v>929</v>
      </c>
    </row>
    <row r="384" spans="2:65" s="1" customFormat="1" ht="16.5" customHeight="1">
      <c r="B384" s="34"/>
      <c r="C384" s="229" t="s">
        <v>530</v>
      </c>
      <c r="D384" s="229" t="s">
        <v>209</v>
      </c>
      <c r="E384" s="230" t="s">
        <v>930</v>
      </c>
      <c r="F384" s="231" t="s">
        <v>931</v>
      </c>
      <c r="G384" s="232" t="s">
        <v>148</v>
      </c>
      <c r="H384" s="233">
        <v>1.051</v>
      </c>
      <c r="I384" s="234"/>
      <c r="J384" s="235">
        <f>ROUND(I384*H384,2)</f>
        <v>0</v>
      </c>
      <c r="K384" s="231" t="s">
        <v>1</v>
      </c>
      <c r="L384" s="236"/>
      <c r="M384" s="237" t="s">
        <v>1</v>
      </c>
      <c r="N384" s="238" t="s">
        <v>38</v>
      </c>
      <c r="O384" s="82"/>
      <c r="P384" s="225">
        <f>O384*H384</f>
        <v>0</v>
      </c>
      <c r="Q384" s="225">
        <v>0</v>
      </c>
      <c r="R384" s="225">
        <f>Q384*H384</f>
        <v>0</v>
      </c>
      <c r="S384" s="225">
        <v>0</v>
      </c>
      <c r="T384" s="226">
        <f>S384*H384</f>
        <v>0</v>
      </c>
      <c r="AR384" s="227" t="s">
        <v>152</v>
      </c>
      <c r="AT384" s="227" t="s">
        <v>209</v>
      </c>
      <c r="AU384" s="227" t="s">
        <v>82</v>
      </c>
      <c r="AY384" s="13" t="s">
        <v>136</v>
      </c>
      <c r="BE384" s="228">
        <f>IF(N384="základní",J384,0)</f>
        <v>0</v>
      </c>
      <c r="BF384" s="228">
        <f>IF(N384="snížená",J384,0)</f>
        <v>0</v>
      </c>
      <c r="BG384" s="228">
        <f>IF(N384="zákl. přenesená",J384,0)</f>
        <v>0</v>
      </c>
      <c r="BH384" s="228">
        <f>IF(N384="sníž. přenesená",J384,0)</f>
        <v>0</v>
      </c>
      <c r="BI384" s="228">
        <f>IF(N384="nulová",J384,0)</f>
        <v>0</v>
      </c>
      <c r="BJ384" s="13" t="s">
        <v>80</v>
      </c>
      <c r="BK384" s="228">
        <f>ROUND(I384*H384,2)</f>
        <v>0</v>
      </c>
      <c r="BL384" s="13" t="s">
        <v>142</v>
      </c>
      <c r="BM384" s="227" t="s">
        <v>932</v>
      </c>
    </row>
    <row r="385" spans="2:65" s="1" customFormat="1" ht="24" customHeight="1">
      <c r="B385" s="34"/>
      <c r="C385" s="216" t="s">
        <v>933</v>
      </c>
      <c r="D385" s="216" t="s">
        <v>138</v>
      </c>
      <c r="E385" s="217" t="s">
        <v>934</v>
      </c>
      <c r="F385" s="218" t="s">
        <v>935</v>
      </c>
      <c r="G385" s="219" t="s">
        <v>233</v>
      </c>
      <c r="H385" s="220">
        <v>6.2</v>
      </c>
      <c r="I385" s="221"/>
      <c r="J385" s="222">
        <f>ROUND(I385*H385,2)</f>
        <v>0</v>
      </c>
      <c r="K385" s="218" t="s">
        <v>1</v>
      </c>
      <c r="L385" s="39"/>
      <c r="M385" s="223" t="s">
        <v>1</v>
      </c>
      <c r="N385" s="224" t="s">
        <v>38</v>
      </c>
      <c r="O385" s="82"/>
      <c r="P385" s="225">
        <f>O385*H385</f>
        <v>0</v>
      </c>
      <c r="Q385" s="225">
        <v>0</v>
      </c>
      <c r="R385" s="225">
        <f>Q385*H385</f>
        <v>0</v>
      </c>
      <c r="S385" s="225">
        <v>0</v>
      </c>
      <c r="T385" s="226">
        <f>S385*H385</f>
        <v>0</v>
      </c>
      <c r="AR385" s="227" t="s">
        <v>142</v>
      </c>
      <c r="AT385" s="227" t="s">
        <v>138</v>
      </c>
      <c r="AU385" s="227" t="s">
        <v>82</v>
      </c>
      <c r="AY385" s="13" t="s">
        <v>136</v>
      </c>
      <c r="BE385" s="228">
        <f>IF(N385="základní",J385,0)</f>
        <v>0</v>
      </c>
      <c r="BF385" s="228">
        <f>IF(N385="snížená",J385,0)</f>
        <v>0</v>
      </c>
      <c r="BG385" s="228">
        <f>IF(N385="zákl. přenesená",J385,0)</f>
        <v>0</v>
      </c>
      <c r="BH385" s="228">
        <f>IF(N385="sníž. přenesená",J385,0)</f>
        <v>0</v>
      </c>
      <c r="BI385" s="228">
        <f>IF(N385="nulová",J385,0)</f>
        <v>0</v>
      </c>
      <c r="BJ385" s="13" t="s">
        <v>80</v>
      </c>
      <c r="BK385" s="228">
        <f>ROUND(I385*H385,2)</f>
        <v>0</v>
      </c>
      <c r="BL385" s="13" t="s">
        <v>142</v>
      </c>
      <c r="BM385" s="227" t="s">
        <v>936</v>
      </c>
    </row>
    <row r="386" spans="2:65" s="1" customFormat="1" ht="16.5" customHeight="1">
      <c r="B386" s="34"/>
      <c r="C386" s="229" t="s">
        <v>533</v>
      </c>
      <c r="D386" s="229" t="s">
        <v>209</v>
      </c>
      <c r="E386" s="230" t="s">
        <v>909</v>
      </c>
      <c r="F386" s="231" t="s">
        <v>910</v>
      </c>
      <c r="G386" s="232" t="s">
        <v>148</v>
      </c>
      <c r="H386" s="233">
        <v>0.099</v>
      </c>
      <c r="I386" s="234"/>
      <c r="J386" s="235">
        <f>ROUND(I386*H386,2)</f>
        <v>0</v>
      </c>
      <c r="K386" s="231" t="s">
        <v>1</v>
      </c>
      <c r="L386" s="236"/>
      <c r="M386" s="237" t="s">
        <v>1</v>
      </c>
      <c r="N386" s="238" t="s">
        <v>38</v>
      </c>
      <c r="O386" s="82"/>
      <c r="P386" s="225">
        <f>O386*H386</f>
        <v>0</v>
      </c>
      <c r="Q386" s="225">
        <v>0</v>
      </c>
      <c r="R386" s="225">
        <f>Q386*H386</f>
        <v>0</v>
      </c>
      <c r="S386" s="225">
        <v>0</v>
      </c>
      <c r="T386" s="226">
        <f>S386*H386</f>
        <v>0</v>
      </c>
      <c r="AR386" s="227" t="s">
        <v>152</v>
      </c>
      <c r="AT386" s="227" t="s">
        <v>209</v>
      </c>
      <c r="AU386" s="227" t="s">
        <v>82</v>
      </c>
      <c r="AY386" s="13" t="s">
        <v>136</v>
      </c>
      <c r="BE386" s="228">
        <f>IF(N386="základní",J386,0)</f>
        <v>0</v>
      </c>
      <c r="BF386" s="228">
        <f>IF(N386="snížená",J386,0)</f>
        <v>0</v>
      </c>
      <c r="BG386" s="228">
        <f>IF(N386="zákl. přenesená",J386,0)</f>
        <v>0</v>
      </c>
      <c r="BH386" s="228">
        <f>IF(N386="sníž. přenesená",J386,0)</f>
        <v>0</v>
      </c>
      <c r="BI386" s="228">
        <f>IF(N386="nulová",J386,0)</f>
        <v>0</v>
      </c>
      <c r="BJ386" s="13" t="s">
        <v>80</v>
      </c>
      <c r="BK386" s="228">
        <f>ROUND(I386*H386,2)</f>
        <v>0</v>
      </c>
      <c r="BL386" s="13" t="s">
        <v>142</v>
      </c>
      <c r="BM386" s="227" t="s">
        <v>937</v>
      </c>
    </row>
    <row r="387" spans="2:65" s="1" customFormat="1" ht="24" customHeight="1">
      <c r="B387" s="34"/>
      <c r="C387" s="216" t="s">
        <v>938</v>
      </c>
      <c r="D387" s="216" t="s">
        <v>138</v>
      </c>
      <c r="E387" s="217" t="s">
        <v>939</v>
      </c>
      <c r="F387" s="218" t="s">
        <v>940</v>
      </c>
      <c r="G387" s="219" t="s">
        <v>141</v>
      </c>
      <c r="H387" s="220">
        <v>2.8</v>
      </c>
      <c r="I387" s="221"/>
      <c r="J387" s="222">
        <f>ROUND(I387*H387,2)</f>
        <v>0</v>
      </c>
      <c r="K387" s="218" t="s">
        <v>1</v>
      </c>
      <c r="L387" s="39"/>
      <c r="M387" s="223" t="s">
        <v>1</v>
      </c>
      <c r="N387" s="224" t="s">
        <v>38</v>
      </c>
      <c r="O387" s="82"/>
      <c r="P387" s="225">
        <f>O387*H387</f>
        <v>0</v>
      </c>
      <c r="Q387" s="225">
        <v>0</v>
      </c>
      <c r="R387" s="225">
        <f>Q387*H387</f>
        <v>0</v>
      </c>
      <c r="S387" s="225">
        <v>0</v>
      </c>
      <c r="T387" s="226">
        <f>S387*H387</f>
        <v>0</v>
      </c>
      <c r="AR387" s="227" t="s">
        <v>142</v>
      </c>
      <c r="AT387" s="227" t="s">
        <v>138</v>
      </c>
      <c r="AU387" s="227" t="s">
        <v>82</v>
      </c>
      <c r="AY387" s="13" t="s">
        <v>136</v>
      </c>
      <c r="BE387" s="228">
        <f>IF(N387="základní",J387,0)</f>
        <v>0</v>
      </c>
      <c r="BF387" s="228">
        <f>IF(N387="snížená",J387,0)</f>
        <v>0</v>
      </c>
      <c r="BG387" s="228">
        <f>IF(N387="zákl. přenesená",J387,0)</f>
        <v>0</v>
      </c>
      <c r="BH387" s="228">
        <f>IF(N387="sníž. přenesená",J387,0)</f>
        <v>0</v>
      </c>
      <c r="BI387" s="228">
        <f>IF(N387="nulová",J387,0)</f>
        <v>0</v>
      </c>
      <c r="BJ387" s="13" t="s">
        <v>80</v>
      </c>
      <c r="BK387" s="228">
        <f>ROUND(I387*H387,2)</f>
        <v>0</v>
      </c>
      <c r="BL387" s="13" t="s">
        <v>142</v>
      </c>
      <c r="BM387" s="227" t="s">
        <v>941</v>
      </c>
    </row>
    <row r="388" spans="2:65" s="1" customFormat="1" ht="24" customHeight="1">
      <c r="B388" s="34"/>
      <c r="C388" s="216" t="s">
        <v>537</v>
      </c>
      <c r="D388" s="216" t="s">
        <v>138</v>
      </c>
      <c r="E388" s="217" t="s">
        <v>942</v>
      </c>
      <c r="F388" s="218" t="s">
        <v>943</v>
      </c>
      <c r="G388" s="219" t="s">
        <v>141</v>
      </c>
      <c r="H388" s="220">
        <v>11.697</v>
      </c>
      <c r="I388" s="221"/>
      <c r="J388" s="222">
        <f>ROUND(I388*H388,2)</f>
        <v>0</v>
      </c>
      <c r="K388" s="218" t="s">
        <v>1</v>
      </c>
      <c r="L388" s="39"/>
      <c r="M388" s="223" t="s">
        <v>1</v>
      </c>
      <c r="N388" s="224" t="s">
        <v>38</v>
      </c>
      <c r="O388" s="82"/>
      <c r="P388" s="225">
        <f>O388*H388</f>
        <v>0</v>
      </c>
      <c r="Q388" s="225">
        <v>0</v>
      </c>
      <c r="R388" s="225">
        <f>Q388*H388</f>
        <v>0</v>
      </c>
      <c r="S388" s="225">
        <v>0</v>
      </c>
      <c r="T388" s="226">
        <f>S388*H388</f>
        <v>0</v>
      </c>
      <c r="AR388" s="227" t="s">
        <v>142</v>
      </c>
      <c r="AT388" s="227" t="s">
        <v>138</v>
      </c>
      <c r="AU388" s="227" t="s">
        <v>82</v>
      </c>
      <c r="AY388" s="13" t="s">
        <v>136</v>
      </c>
      <c r="BE388" s="228">
        <f>IF(N388="základní",J388,0)</f>
        <v>0</v>
      </c>
      <c r="BF388" s="228">
        <f>IF(N388="snížená",J388,0)</f>
        <v>0</v>
      </c>
      <c r="BG388" s="228">
        <f>IF(N388="zákl. přenesená",J388,0)</f>
        <v>0</v>
      </c>
      <c r="BH388" s="228">
        <f>IF(N388="sníž. přenesená",J388,0)</f>
        <v>0</v>
      </c>
      <c r="BI388" s="228">
        <f>IF(N388="nulová",J388,0)</f>
        <v>0</v>
      </c>
      <c r="BJ388" s="13" t="s">
        <v>80</v>
      </c>
      <c r="BK388" s="228">
        <f>ROUND(I388*H388,2)</f>
        <v>0</v>
      </c>
      <c r="BL388" s="13" t="s">
        <v>142</v>
      </c>
      <c r="BM388" s="227" t="s">
        <v>944</v>
      </c>
    </row>
    <row r="389" spans="2:65" s="1" customFormat="1" ht="16.5" customHeight="1">
      <c r="B389" s="34"/>
      <c r="C389" s="229" t="s">
        <v>945</v>
      </c>
      <c r="D389" s="229" t="s">
        <v>209</v>
      </c>
      <c r="E389" s="230" t="s">
        <v>946</v>
      </c>
      <c r="F389" s="231" t="s">
        <v>947</v>
      </c>
      <c r="G389" s="232" t="s">
        <v>148</v>
      </c>
      <c r="H389" s="233">
        <v>0.492</v>
      </c>
      <c r="I389" s="234"/>
      <c r="J389" s="235">
        <f>ROUND(I389*H389,2)</f>
        <v>0</v>
      </c>
      <c r="K389" s="231" t="s">
        <v>1</v>
      </c>
      <c r="L389" s="236"/>
      <c r="M389" s="237" t="s">
        <v>1</v>
      </c>
      <c r="N389" s="238" t="s">
        <v>38</v>
      </c>
      <c r="O389" s="82"/>
      <c r="P389" s="225">
        <f>O389*H389</f>
        <v>0</v>
      </c>
      <c r="Q389" s="225">
        <v>0</v>
      </c>
      <c r="R389" s="225">
        <f>Q389*H389</f>
        <v>0</v>
      </c>
      <c r="S389" s="225">
        <v>0</v>
      </c>
      <c r="T389" s="226">
        <f>S389*H389</f>
        <v>0</v>
      </c>
      <c r="AR389" s="227" t="s">
        <v>152</v>
      </c>
      <c r="AT389" s="227" t="s">
        <v>209</v>
      </c>
      <c r="AU389" s="227" t="s">
        <v>82</v>
      </c>
      <c r="AY389" s="13" t="s">
        <v>136</v>
      </c>
      <c r="BE389" s="228">
        <f>IF(N389="základní",J389,0)</f>
        <v>0</v>
      </c>
      <c r="BF389" s="228">
        <f>IF(N389="snížená",J389,0)</f>
        <v>0</v>
      </c>
      <c r="BG389" s="228">
        <f>IF(N389="zákl. přenesená",J389,0)</f>
        <v>0</v>
      </c>
      <c r="BH389" s="228">
        <f>IF(N389="sníž. přenesená",J389,0)</f>
        <v>0</v>
      </c>
      <c r="BI389" s="228">
        <f>IF(N389="nulová",J389,0)</f>
        <v>0</v>
      </c>
      <c r="BJ389" s="13" t="s">
        <v>80</v>
      </c>
      <c r="BK389" s="228">
        <f>ROUND(I389*H389,2)</f>
        <v>0</v>
      </c>
      <c r="BL389" s="13" t="s">
        <v>142</v>
      </c>
      <c r="BM389" s="227" t="s">
        <v>948</v>
      </c>
    </row>
    <row r="390" spans="2:65" s="1" customFormat="1" ht="16.5" customHeight="1">
      <c r="B390" s="34"/>
      <c r="C390" s="229" t="s">
        <v>540</v>
      </c>
      <c r="D390" s="229" t="s">
        <v>209</v>
      </c>
      <c r="E390" s="230" t="s">
        <v>949</v>
      </c>
      <c r="F390" s="231" t="s">
        <v>950</v>
      </c>
      <c r="G390" s="232" t="s">
        <v>233</v>
      </c>
      <c r="H390" s="233">
        <v>6.38</v>
      </c>
      <c r="I390" s="234"/>
      <c r="J390" s="235">
        <f>ROUND(I390*H390,2)</f>
        <v>0</v>
      </c>
      <c r="K390" s="231" t="s">
        <v>1</v>
      </c>
      <c r="L390" s="236"/>
      <c r="M390" s="237" t="s">
        <v>1</v>
      </c>
      <c r="N390" s="238" t="s">
        <v>38</v>
      </c>
      <c r="O390" s="82"/>
      <c r="P390" s="225">
        <f>O390*H390</f>
        <v>0</v>
      </c>
      <c r="Q390" s="225">
        <v>0</v>
      </c>
      <c r="R390" s="225">
        <f>Q390*H390</f>
        <v>0</v>
      </c>
      <c r="S390" s="225">
        <v>0</v>
      </c>
      <c r="T390" s="226">
        <f>S390*H390</f>
        <v>0</v>
      </c>
      <c r="AR390" s="227" t="s">
        <v>152</v>
      </c>
      <c r="AT390" s="227" t="s">
        <v>209</v>
      </c>
      <c r="AU390" s="227" t="s">
        <v>82</v>
      </c>
      <c r="AY390" s="13" t="s">
        <v>136</v>
      </c>
      <c r="BE390" s="228">
        <f>IF(N390="základní",J390,0)</f>
        <v>0</v>
      </c>
      <c r="BF390" s="228">
        <f>IF(N390="snížená",J390,0)</f>
        <v>0</v>
      </c>
      <c r="BG390" s="228">
        <f>IF(N390="zákl. přenesená",J390,0)</f>
        <v>0</v>
      </c>
      <c r="BH390" s="228">
        <f>IF(N390="sníž. přenesená",J390,0)</f>
        <v>0</v>
      </c>
      <c r="BI390" s="228">
        <f>IF(N390="nulová",J390,0)</f>
        <v>0</v>
      </c>
      <c r="BJ390" s="13" t="s">
        <v>80</v>
      </c>
      <c r="BK390" s="228">
        <f>ROUND(I390*H390,2)</f>
        <v>0</v>
      </c>
      <c r="BL390" s="13" t="s">
        <v>142</v>
      </c>
      <c r="BM390" s="227" t="s">
        <v>951</v>
      </c>
    </row>
    <row r="391" spans="2:65" s="1" customFormat="1" ht="24" customHeight="1">
      <c r="B391" s="34"/>
      <c r="C391" s="216" t="s">
        <v>952</v>
      </c>
      <c r="D391" s="216" t="s">
        <v>138</v>
      </c>
      <c r="E391" s="217" t="s">
        <v>953</v>
      </c>
      <c r="F391" s="218" t="s">
        <v>954</v>
      </c>
      <c r="G391" s="219" t="s">
        <v>141</v>
      </c>
      <c r="H391" s="220">
        <v>14.052</v>
      </c>
      <c r="I391" s="221"/>
      <c r="J391" s="222">
        <f>ROUND(I391*H391,2)</f>
        <v>0</v>
      </c>
      <c r="K391" s="218" t="s">
        <v>1</v>
      </c>
      <c r="L391" s="39"/>
      <c r="M391" s="223" t="s">
        <v>1</v>
      </c>
      <c r="N391" s="224" t="s">
        <v>38</v>
      </c>
      <c r="O391" s="82"/>
      <c r="P391" s="225">
        <f>O391*H391</f>
        <v>0</v>
      </c>
      <c r="Q391" s="225">
        <v>0</v>
      </c>
      <c r="R391" s="225">
        <f>Q391*H391</f>
        <v>0</v>
      </c>
      <c r="S391" s="225">
        <v>0</v>
      </c>
      <c r="T391" s="226">
        <f>S391*H391</f>
        <v>0</v>
      </c>
      <c r="AR391" s="227" t="s">
        <v>142</v>
      </c>
      <c r="AT391" s="227" t="s">
        <v>138</v>
      </c>
      <c r="AU391" s="227" t="s">
        <v>82</v>
      </c>
      <c r="AY391" s="13" t="s">
        <v>136</v>
      </c>
      <c r="BE391" s="228">
        <f>IF(N391="základní",J391,0)</f>
        <v>0</v>
      </c>
      <c r="BF391" s="228">
        <f>IF(N391="snížená",J391,0)</f>
        <v>0</v>
      </c>
      <c r="BG391" s="228">
        <f>IF(N391="zákl. přenesená",J391,0)</f>
        <v>0</v>
      </c>
      <c r="BH391" s="228">
        <f>IF(N391="sníž. přenesená",J391,0)</f>
        <v>0</v>
      </c>
      <c r="BI391" s="228">
        <f>IF(N391="nulová",J391,0)</f>
        <v>0</v>
      </c>
      <c r="BJ391" s="13" t="s">
        <v>80</v>
      </c>
      <c r="BK391" s="228">
        <f>ROUND(I391*H391,2)</f>
        <v>0</v>
      </c>
      <c r="BL391" s="13" t="s">
        <v>142</v>
      </c>
      <c r="BM391" s="227" t="s">
        <v>955</v>
      </c>
    </row>
    <row r="392" spans="2:65" s="1" customFormat="1" ht="24" customHeight="1">
      <c r="B392" s="34"/>
      <c r="C392" s="229" t="s">
        <v>544</v>
      </c>
      <c r="D392" s="229" t="s">
        <v>209</v>
      </c>
      <c r="E392" s="230" t="s">
        <v>956</v>
      </c>
      <c r="F392" s="231" t="s">
        <v>957</v>
      </c>
      <c r="G392" s="232" t="s">
        <v>141</v>
      </c>
      <c r="H392" s="233">
        <v>15.101</v>
      </c>
      <c r="I392" s="234"/>
      <c r="J392" s="235">
        <f>ROUND(I392*H392,2)</f>
        <v>0</v>
      </c>
      <c r="K392" s="231" t="s">
        <v>1</v>
      </c>
      <c r="L392" s="236"/>
      <c r="M392" s="237" t="s">
        <v>1</v>
      </c>
      <c r="N392" s="238" t="s">
        <v>38</v>
      </c>
      <c r="O392" s="82"/>
      <c r="P392" s="225">
        <f>O392*H392</f>
        <v>0</v>
      </c>
      <c r="Q392" s="225">
        <v>0</v>
      </c>
      <c r="R392" s="225">
        <f>Q392*H392</f>
        <v>0</v>
      </c>
      <c r="S392" s="225">
        <v>0</v>
      </c>
      <c r="T392" s="226">
        <f>S392*H392</f>
        <v>0</v>
      </c>
      <c r="AR392" s="227" t="s">
        <v>152</v>
      </c>
      <c r="AT392" s="227" t="s">
        <v>209</v>
      </c>
      <c r="AU392" s="227" t="s">
        <v>82</v>
      </c>
      <c r="AY392" s="13" t="s">
        <v>136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3" t="s">
        <v>80</v>
      </c>
      <c r="BK392" s="228">
        <f>ROUND(I392*H392,2)</f>
        <v>0</v>
      </c>
      <c r="BL392" s="13" t="s">
        <v>142</v>
      </c>
      <c r="BM392" s="227" t="s">
        <v>958</v>
      </c>
    </row>
    <row r="393" spans="2:65" s="1" customFormat="1" ht="24" customHeight="1">
      <c r="B393" s="34"/>
      <c r="C393" s="229" t="s">
        <v>959</v>
      </c>
      <c r="D393" s="229" t="s">
        <v>209</v>
      </c>
      <c r="E393" s="230" t="s">
        <v>960</v>
      </c>
      <c r="F393" s="231" t="s">
        <v>961</v>
      </c>
      <c r="G393" s="232" t="s">
        <v>141</v>
      </c>
      <c r="H393" s="233">
        <v>7.906</v>
      </c>
      <c r="I393" s="234"/>
      <c r="J393" s="235">
        <f>ROUND(I393*H393,2)</f>
        <v>0</v>
      </c>
      <c r="K393" s="231" t="s">
        <v>1</v>
      </c>
      <c r="L393" s="236"/>
      <c r="M393" s="237" t="s">
        <v>1</v>
      </c>
      <c r="N393" s="238" t="s">
        <v>38</v>
      </c>
      <c r="O393" s="82"/>
      <c r="P393" s="225">
        <f>O393*H393</f>
        <v>0</v>
      </c>
      <c r="Q393" s="225">
        <v>0</v>
      </c>
      <c r="R393" s="225">
        <f>Q393*H393</f>
        <v>0</v>
      </c>
      <c r="S393" s="225">
        <v>0</v>
      </c>
      <c r="T393" s="226">
        <f>S393*H393</f>
        <v>0</v>
      </c>
      <c r="AR393" s="227" t="s">
        <v>152</v>
      </c>
      <c r="AT393" s="227" t="s">
        <v>209</v>
      </c>
      <c r="AU393" s="227" t="s">
        <v>82</v>
      </c>
      <c r="AY393" s="13" t="s">
        <v>136</v>
      </c>
      <c r="BE393" s="228">
        <f>IF(N393="základní",J393,0)</f>
        <v>0</v>
      </c>
      <c r="BF393" s="228">
        <f>IF(N393="snížená",J393,0)</f>
        <v>0</v>
      </c>
      <c r="BG393" s="228">
        <f>IF(N393="zákl. přenesená",J393,0)</f>
        <v>0</v>
      </c>
      <c r="BH393" s="228">
        <f>IF(N393="sníž. přenesená",J393,0)</f>
        <v>0</v>
      </c>
      <c r="BI393" s="228">
        <f>IF(N393="nulová",J393,0)</f>
        <v>0</v>
      </c>
      <c r="BJ393" s="13" t="s">
        <v>80</v>
      </c>
      <c r="BK393" s="228">
        <f>ROUND(I393*H393,2)</f>
        <v>0</v>
      </c>
      <c r="BL393" s="13" t="s">
        <v>142</v>
      </c>
      <c r="BM393" s="227" t="s">
        <v>962</v>
      </c>
    </row>
    <row r="394" spans="2:65" s="1" customFormat="1" ht="24" customHeight="1">
      <c r="B394" s="34"/>
      <c r="C394" s="216" t="s">
        <v>547</v>
      </c>
      <c r="D394" s="216" t="s">
        <v>138</v>
      </c>
      <c r="E394" s="217" t="s">
        <v>963</v>
      </c>
      <c r="F394" s="218" t="s">
        <v>964</v>
      </c>
      <c r="G394" s="219" t="s">
        <v>141</v>
      </c>
      <c r="H394" s="220">
        <v>405.192</v>
      </c>
      <c r="I394" s="221"/>
      <c r="J394" s="222">
        <f>ROUND(I394*H394,2)</f>
        <v>0</v>
      </c>
      <c r="K394" s="218" t="s">
        <v>1</v>
      </c>
      <c r="L394" s="39"/>
      <c r="M394" s="223" t="s">
        <v>1</v>
      </c>
      <c r="N394" s="224" t="s">
        <v>38</v>
      </c>
      <c r="O394" s="82"/>
      <c r="P394" s="225">
        <f>O394*H394</f>
        <v>0</v>
      </c>
      <c r="Q394" s="225">
        <v>0</v>
      </c>
      <c r="R394" s="225">
        <f>Q394*H394</f>
        <v>0</v>
      </c>
      <c r="S394" s="225">
        <v>0</v>
      </c>
      <c r="T394" s="226">
        <f>S394*H394</f>
        <v>0</v>
      </c>
      <c r="AR394" s="227" t="s">
        <v>142</v>
      </c>
      <c r="AT394" s="227" t="s">
        <v>138</v>
      </c>
      <c r="AU394" s="227" t="s">
        <v>82</v>
      </c>
      <c r="AY394" s="13" t="s">
        <v>136</v>
      </c>
      <c r="BE394" s="228">
        <f>IF(N394="základní",J394,0)</f>
        <v>0</v>
      </c>
      <c r="BF394" s="228">
        <f>IF(N394="snížená",J394,0)</f>
        <v>0</v>
      </c>
      <c r="BG394" s="228">
        <f>IF(N394="zákl. přenesená",J394,0)</f>
        <v>0</v>
      </c>
      <c r="BH394" s="228">
        <f>IF(N394="sníž. přenesená",J394,0)</f>
        <v>0</v>
      </c>
      <c r="BI394" s="228">
        <f>IF(N394="nulová",J394,0)</f>
        <v>0</v>
      </c>
      <c r="BJ394" s="13" t="s">
        <v>80</v>
      </c>
      <c r="BK394" s="228">
        <f>ROUND(I394*H394,2)</f>
        <v>0</v>
      </c>
      <c r="BL394" s="13" t="s">
        <v>142</v>
      </c>
      <c r="BM394" s="227" t="s">
        <v>965</v>
      </c>
    </row>
    <row r="395" spans="2:65" s="1" customFormat="1" ht="24" customHeight="1">
      <c r="B395" s="34"/>
      <c r="C395" s="216" t="s">
        <v>966</v>
      </c>
      <c r="D395" s="216" t="s">
        <v>138</v>
      </c>
      <c r="E395" s="217" t="s">
        <v>967</v>
      </c>
      <c r="F395" s="218" t="s">
        <v>968</v>
      </c>
      <c r="G395" s="219" t="s">
        <v>141</v>
      </c>
      <c r="H395" s="220">
        <v>7.238</v>
      </c>
      <c r="I395" s="221"/>
      <c r="J395" s="222">
        <f>ROUND(I395*H395,2)</f>
        <v>0</v>
      </c>
      <c r="K395" s="218" t="s">
        <v>1</v>
      </c>
      <c r="L395" s="39"/>
      <c r="M395" s="223" t="s">
        <v>1</v>
      </c>
      <c r="N395" s="224" t="s">
        <v>38</v>
      </c>
      <c r="O395" s="82"/>
      <c r="P395" s="225">
        <f>O395*H395</f>
        <v>0</v>
      </c>
      <c r="Q395" s="225">
        <v>0</v>
      </c>
      <c r="R395" s="225">
        <f>Q395*H395</f>
        <v>0</v>
      </c>
      <c r="S395" s="225">
        <v>0</v>
      </c>
      <c r="T395" s="226">
        <f>S395*H395</f>
        <v>0</v>
      </c>
      <c r="AR395" s="227" t="s">
        <v>142</v>
      </c>
      <c r="AT395" s="227" t="s">
        <v>138</v>
      </c>
      <c r="AU395" s="227" t="s">
        <v>82</v>
      </c>
      <c r="AY395" s="13" t="s">
        <v>136</v>
      </c>
      <c r="BE395" s="228">
        <f>IF(N395="základní",J395,0)</f>
        <v>0</v>
      </c>
      <c r="BF395" s="228">
        <f>IF(N395="snížená",J395,0)</f>
        <v>0</v>
      </c>
      <c r="BG395" s="228">
        <f>IF(N395="zákl. přenesená",J395,0)</f>
        <v>0</v>
      </c>
      <c r="BH395" s="228">
        <f>IF(N395="sníž. přenesená",J395,0)</f>
        <v>0</v>
      </c>
      <c r="BI395" s="228">
        <f>IF(N395="nulová",J395,0)</f>
        <v>0</v>
      </c>
      <c r="BJ395" s="13" t="s">
        <v>80</v>
      </c>
      <c r="BK395" s="228">
        <f>ROUND(I395*H395,2)</f>
        <v>0</v>
      </c>
      <c r="BL395" s="13" t="s">
        <v>142</v>
      </c>
      <c r="BM395" s="227" t="s">
        <v>969</v>
      </c>
    </row>
    <row r="396" spans="2:65" s="1" customFormat="1" ht="24" customHeight="1">
      <c r="B396" s="34"/>
      <c r="C396" s="216" t="s">
        <v>551</v>
      </c>
      <c r="D396" s="216" t="s">
        <v>138</v>
      </c>
      <c r="E396" s="217" t="s">
        <v>970</v>
      </c>
      <c r="F396" s="218" t="s">
        <v>971</v>
      </c>
      <c r="G396" s="219" t="s">
        <v>233</v>
      </c>
      <c r="H396" s="220">
        <v>486.526</v>
      </c>
      <c r="I396" s="221"/>
      <c r="J396" s="222">
        <f>ROUND(I396*H396,2)</f>
        <v>0</v>
      </c>
      <c r="K396" s="218" t="s">
        <v>1</v>
      </c>
      <c r="L396" s="39"/>
      <c r="M396" s="223" t="s">
        <v>1</v>
      </c>
      <c r="N396" s="224" t="s">
        <v>38</v>
      </c>
      <c r="O396" s="82"/>
      <c r="P396" s="225">
        <f>O396*H396</f>
        <v>0</v>
      </c>
      <c r="Q396" s="225">
        <v>0</v>
      </c>
      <c r="R396" s="225">
        <f>Q396*H396</f>
        <v>0</v>
      </c>
      <c r="S396" s="225">
        <v>0</v>
      </c>
      <c r="T396" s="226">
        <f>S396*H396</f>
        <v>0</v>
      </c>
      <c r="AR396" s="227" t="s">
        <v>142</v>
      </c>
      <c r="AT396" s="227" t="s">
        <v>138</v>
      </c>
      <c r="AU396" s="227" t="s">
        <v>82</v>
      </c>
      <c r="AY396" s="13" t="s">
        <v>136</v>
      </c>
      <c r="BE396" s="228">
        <f>IF(N396="základní",J396,0)</f>
        <v>0</v>
      </c>
      <c r="BF396" s="228">
        <f>IF(N396="snížená",J396,0)</f>
        <v>0</v>
      </c>
      <c r="BG396" s="228">
        <f>IF(N396="zákl. přenesená",J396,0)</f>
        <v>0</v>
      </c>
      <c r="BH396" s="228">
        <f>IF(N396="sníž. přenesená",J396,0)</f>
        <v>0</v>
      </c>
      <c r="BI396" s="228">
        <f>IF(N396="nulová",J396,0)</f>
        <v>0</v>
      </c>
      <c r="BJ396" s="13" t="s">
        <v>80</v>
      </c>
      <c r="BK396" s="228">
        <f>ROUND(I396*H396,2)</f>
        <v>0</v>
      </c>
      <c r="BL396" s="13" t="s">
        <v>142</v>
      </c>
      <c r="BM396" s="227" t="s">
        <v>972</v>
      </c>
    </row>
    <row r="397" spans="2:65" s="1" customFormat="1" ht="24" customHeight="1">
      <c r="B397" s="34"/>
      <c r="C397" s="229" t="s">
        <v>973</v>
      </c>
      <c r="D397" s="229" t="s">
        <v>209</v>
      </c>
      <c r="E397" s="230" t="s">
        <v>974</v>
      </c>
      <c r="F397" s="231" t="s">
        <v>975</v>
      </c>
      <c r="G397" s="232" t="s">
        <v>148</v>
      </c>
      <c r="H397" s="233">
        <v>7.585</v>
      </c>
      <c r="I397" s="234"/>
      <c r="J397" s="235">
        <f>ROUND(I397*H397,2)</f>
        <v>0</v>
      </c>
      <c r="K397" s="231" t="s">
        <v>1</v>
      </c>
      <c r="L397" s="236"/>
      <c r="M397" s="237" t="s">
        <v>1</v>
      </c>
      <c r="N397" s="238" t="s">
        <v>38</v>
      </c>
      <c r="O397" s="82"/>
      <c r="P397" s="225">
        <f>O397*H397</f>
        <v>0</v>
      </c>
      <c r="Q397" s="225">
        <v>0</v>
      </c>
      <c r="R397" s="225">
        <f>Q397*H397</f>
        <v>0</v>
      </c>
      <c r="S397" s="225">
        <v>0</v>
      </c>
      <c r="T397" s="226">
        <f>S397*H397</f>
        <v>0</v>
      </c>
      <c r="AR397" s="227" t="s">
        <v>152</v>
      </c>
      <c r="AT397" s="227" t="s">
        <v>209</v>
      </c>
      <c r="AU397" s="227" t="s">
        <v>82</v>
      </c>
      <c r="AY397" s="13" t="s">
        <v>136</v>
      </c>
      <c r="BE397" s="228">
        <f>IF(N397="základní",J397,0)</f>
        <v>0</v>
      </c>
      <c r="BF397" s="228">
        <f>IF(N397="snížená",J397,0)</f>
        <v>0</v>
      </c>
      <c r="BG397" s="228">
        <f>IF(N397="zákl. přenesená",J397,0)</f>
        <v>0</v>
      </c>
      <c r="BH397" s="228">
        <f>IF(N397="sníž. přenesená",J397,0)</f>
        <v>0</v>
      </c>
      <c r="BI397" s="228">
        <f>IF(N397="nulová",J397,0)</f>
        <v>0</v>
      </c>
      <c r="BJ397" s="13" t="s">
        <v>80</v>
      </c>
      <c r="BK397" s="228">
        <f>ROUND(I397*H397,2)</f>
        <v>0</v>
      </c>
      <c r="BL397" s="13" t="s">
        <v>142</v>
      </c>
      <c r="BM397" s="227" t="s">
        <v>976</v>
      </c>
    </row>
    <row r="398" spans="2:65" s="1" customFormat="1" ht="24" customHeight="1">
      <c r="B398" s="34"/>
      <c r="C398" s="216" t="s">
        <v>554</v>
      </c>
      <c r="D398" s="216" t="s">
        <v>138</v>
      </c>
      <c r="E398" s="217" t="s">
        <v>977</v>
      </c>
      <c r="F398" s="218" t="s">
        <v>978</v>
      </c>
      <c r="G398" s="219" t="s">
        <v>141</v>
      </c>
      <c r="H398" s="220">
        <v>405.192</v>
      </c>
      <c r="I398" s="221"/>
      <c r="J398" s="222">
        <f>ROUND(I398*H398,2)</f>
        <v>0</v>
      </c>
      <c r="K398" s="218" t="s">
        <v>1</v>
      </c>
      <c r="L398" s="39"/>
      <c r="M398" s="223" t="s">
        <v>1</v>
      </c>
      <c r="N398" s="224" t="s">
        <v>38</v>
      </c>
      <c r="O398" s="82"/>
      <c r="P398" s="225">
        <f>O398*H398</f>
        <v>0</v>
      </c>
      <c r="Q398" s="225">
        <v>0</v>
      </c>
      <c r="R398" s="225">
        <f>Q398*H398</f>
        <v>0</v>
      </c>
      <c r="S398" s="225">
        <v>0</v>
      </c>
      <c r="T398" s="226">
        <f>S398*H398</f>
        <v>0</v>
      </c>
      <c r="AR398" s="227" t="s">
        <v>142</v>
      </c>
      <c r="AT398" s="227" t="s">
        <v>138</v>
      </c>
      <c r="AU398" s="227" t="s">
        <v>82</v>
      </c>
      <c r="AY398" s="13" t="s">
        <v>136</v>
      </c>
      <c r="BE398" s="228">
        <f>IF(N398="základní",J398,0)</f>
        <v>0</v>
      </c>
      <c r="BF398" s="228">
        <f>IF(N398="snížená",J398,0)</f>
        <v>0</v>
      </c>
      <c r="BG398" s="228">
        <f>IF(N398="zákl. přenesená",J398,0)</f>
        <v>0</v>
      </c>
      <c r="BH398" s="228">
        <f>IF(N398="sníž. přenesená",J398,0)</f>
        <v>0</v>
      </c>
      <c r="BI398" s="228">
        <f>IF(N398="nulová",J398,0)</f>
        <v>0</v>
      </c>
      <c r="BJ398" s="13" t="s">
        <v>80</v>
      </c>
      <c r="BK398" s="228">
        <f>ROUND(I398*H398,2)</f>
        <v>0</v>
      </c>
      <c r="BL398" s="13" t="s">
        <v>142</v>
      </c>
      <c r="BM398" s="227" t="s">
        <v>979</v>
      </c>
    </row>
    <row r="399" spans="2:65" s="1" customFormat="1" ht="16.5" customHeight="1">
      <c r="B399" s="34"/>
      <c r="C399" s="216" t="s">
        <v>980</v>
      </c>
      <c r="D399" s="216" t="s">
        <v>138</v>
      </c>
      <c r="E399" s="217" t="s">
        <v>981</v>
      </c>
      <c r="F399" s="218" t="s">
        <v>982</v>
      </c>
      <c r="G399" s="219" t="s">
        <v>141</v>
      </c>
      <c r="H399" s="220">
        <v>13.2</v>
      </c>
      <c r="I399" s="221"/>
      <c r="J399" s="222">
        <f>ROUND(I399*H399,2)</f>
        <v>0</v>
      </c>
      <c r="K399" s="218" t="s">
        <v>1</v>
      </c>
      <c r="L399" s="39"/>
      <c r="M399" s="223" t="s">
        <v>1</v>
      </c>
      <c r="N399" s="224" t="s">
        <v>38</v>
      </c>
      <c r="O399" s="82"/>
      <c r="P399" s="225">
        <f>O399*H399</f>
        <v>0</v>
      </c>
      <c r="Q399" s="225">
        <v>0</v>
      </c>
      <c r="R399" s="225">
        <f>Q399*H399</f>
        <v>0</v>
      </c>
      <c r="S399" s="225">
        <v>0</v>
      </c>
      <c r="T399" s="226">
        <f>S399*H399</f>
        <v>0</v>
      </c>
      <c r="AR399" s="227" t="s">
        <v>142</v>
      </c>
      <c r="AT399" s="227" t="s">
        <v>138</v>
      </c>
      <c r="AU399" s="227" t="s">
        <v>82</v>
      </c>
      <c r="AY399" s="13" t="s">
        <v>136</v>
      </c>
      <c r="BE399" s="228">
        <f>IF(N399="základní",J399,0)</f>
        <v>0</v>
      </c>
      <c r="BF399" s="228">
        <f>IF(N399="snížená",J399,0)</f>
        <v>0</v>
      </c>
      <c r="BG399" s="228">
        <f>IF(N399="zákl. přenesená",J399,0)</f>
        <v>0</v>
      </c>
      <c r="BH399" s="228">
        <f>IF(N399="sníž. přenesená",J399,0)</f>
        <v>0</v>
      </c>
      <c r="BI399" s="228">
        <f>IF(N399="nulová",J399,0)</f>
        <v>0</v>
      </c>
      <c r="BJ399" s="13" t="s">
        <v>80</v>
      </c>
      <c r="BK399" s="228">
        <f>ROUND(I399*H399,2)</f>
        <v>0</v>
      </c>
      <c r="BL399" s="13" t="s">
        <v>142</v>
      </c>
      <c r="BM399" s="227" t="s">
        <v>983</v>
      </c>
    </row>
    <row r="400" spans="2:65" s="1" customFormat="1" ht="24" customHeight="1">
      <c r="B400" s="34"/>
      <c r="C400" s="216" t="s">
        <v>558</v>
      </c>
      <c r="D400" s="216" t="s">
        <v>138</v>
      </c>
      <c r="E400" s="217" t="s">
        <v>984</v>
      </c>
      <c r="F400" s="218" t="s">
        <v>985</v>
      </c>
      <c r="G400" s="219" t="s">
        <v>141</v>
      </c>
      <c r="H400" s="220">
        <v>3.24</v>
      </c>
      <c r="I400" s="221"/>
      <c r="J400" s="222">
        <f>ROUND(I400*H400,2)</f>
        <v>0</v>
      </c>
      <c r="K400" s="218" t="s">
        <v>1</v>
      </c>
      <c r="L400" s="39"/>
      <c r="M400" s="223" t="s">
        <v>1</v>
      </c>
      <c r="N400" s="224" t="s">
        <v>38</v>
      </c>
      <c r="O400" s="82"/>
      <c r="P400" s="225">
        <f>O400*H400</f>
        <v>0</v>
      </c>
      <c r="Q400" s="225">
        <v>0</v>
      </c>
      <c r="R400" s="225">
        <f>Q400*H400</f>
        <v>0</v>
      </c>
      <c r="S400" s="225">
        <v>0</v>
      </c>
      <c r="T400" s="226">
        <f>S400*H400</f>
        <v>0</v>
      </c>
      <c r="AR400" s="227" t="s">
        <v>142</v>
      </c>
      <c r="AT400" s="227" t="s">
        <v>138</v>
      </c>
      <c r="AU400" s="227" t="s">
        <v>82</v>
      </c>
      <c r="AY400" s="13" t="s">
        <v>136</v>
      </c>
      <c r="BE400" s="228">
        <f>IF(N400="základní",J400,0)</f>
        <v>0</v>
      </c>
      <c r="BF400" s="228">
        <f>IF(N400="snížená",J400,0)</f>
        <v>0</v>
      </c>
      <c r="BG400" s="228">
        <f>IF(N400="zákl. přenesená",J400,0)</f>
        <v>0</v>
      </c>
      <c r="BH400" s="228">
        <f>IF(N400="sníž. přenesená",J400,0)</f>
        <v>0</v>
      </c>
      <c r="BI400" s="228">
        <f>IF(N400="nulová",J400,0)</f>
        <v>0</v>
      </c>
      <c r="BJ400" s="13" t="s">
        <v>80</v>
      </c>
      <c r="BK400" s="228">
        <f>ROUND(I400*H400,2)</f>
        <v>0</v>
      </c>
      <c r="BL400" s="13" t="s">
        <v>142</v>
      </c>
      <c r="BM400" s="227" t="s">
        <v>986</v>
      </c>
    </row>
    <row r="401" spans="2:65" s="1" customFormat="1" ht="24" customHeight="1">
      <c r="B401" s="34"/>
      <c r="C401" s="216" t="s">
        <v>987</v>
      </c>
      <c r="D401" s="216" t="s">
        <v>138</v>
      </c>
      <c r="E401" s="217" t="s">
        <v>988</v>
      </c>
      <c r="F401" s="218" t="s">
        <v>989</v>
      </c>
      <c r="G401" s="219" t="s">
        <v>148</v>
      </c>
      <c r="H401" s="220">
        <v>12.208</v>
      </c>
      <c r="I401" s="221"/>
      <c r="J401" s="222">
        <f>ROUND(I401*H401,2)</f>
        <v>0</v>
      </c>
      <c r="K401" s="218" t="s">
        <v>1</v>
      </c>
      <c r="L401" s="39"/>
      <c r="M401" s="223" t="s">
        <v>1</v>
      </c>
      <c r="N401" s="224" t="s">
        <v>38</v>
      </c>
      <c r="O401" s="82"/>
      <c r="P401" s="225">
        <f>O401*H401</f>
        <v>0</v>
      </c>
      <c r="Q401" s="225">
        <v>0</v>
      </c>
      <c r="R401" s="225">
        <f>Q401*H401</f>
        <v>0</v>
      </c>
      <c r="S401" s="225">
        <v>0</v>
      </c>
      <c r="T401" s="226">
        <f>S401*H401</f>
        <v>0</v>
      </c>
      <c r="AR401" s="227" t="s">
        <v>142</v>
      </c>
      <c r="AT401" s="227" t="s">
        <v>138</v>
      </c>
      <c r="AU401" s="227" t="s">
        <v>82</v>
      </c>
      <c r="AY401" s="13" t="s">
        <v>136</v>
      </c>
      <c r="BE401" s="228">
        <f>IF(N401="základní",J401,0)</f>
        <v>0</v>
      </c>
      <c r="BF401" s="228">
        <f>IF(N401="snížená",J401,0)</f>
        <v>0</v>
      </c>
      <c r="BG401" s="228">
        <f>IF(N401="zákl. přenesená",J401,0)</f>
        <v>0</v>
      </c>
      <c r="BH401" s="228">
        <f>IF(N401="sníž. přenesená",J401,0)</f>
        <v>0</v>
      </c>
      <c r="BI401" s="228">
        <f>IF(N401="nulová",J401,0)</f>
        <v>0</v>
      </c>
      <c r="BJ401" s="13" t="s">
        <v>80</v>
      </c>
      <c r="BK401" s="228">
        <f>ROUND(I401*H401,2)</f>
        <v>0</v>
      </c>
      <c r="BL401" s="13" t="s">
        <v>142</v>
      </c>
      <c r="BM401" s="227" t="s">
        <v>990</v>
      </c>
    </row>
    <row r="402" spans="2:65" s="1" customFormat="1" ht="24" customHeight="1">
      <c r="B402" s="34"/>
      <c r="C402" s="216" t="s">
        <v>562</v>
      </c>
      <c r="D402" s="216" t="s">
        <v>138</v>
      </c>
      <c r="E402" s="217" t="s">
        <v>991</v>
      </c>
      <c r="F402" s="218" t="s">
        <v>992</v>
      </c>
      <c r="G402" s="219" t="s">
        <v>141</v>
      </c>
      <c r="H402" s="220">
        <v>100</v>
      </c>
      <c r="I402" s="221"/>
      <c r="J402" s="222">
        <f>ROUND(I402*H402,2)</f>
        <v>0</v>
      </c>
      <c r="K402" s="218" t="s">
        <v>1</v>
      </c>
      <c r="L402" s="39"/>
      <c r="M402" s="223" t="s">
        <v>1</v>
      </c>
      <c r="N402" s="224" t="s">
        <v>38</v>
      </c>
      <c r="O402" s="82"/>
      <c r="P402" s="225">
        <f>O402*H402</f>
        <v>0</v>
      </c>
      <c r="Q402" s="225">
        <v>0</v>
      </c>
      <c r="R402" s="225">
        <f>Q402*H402</f>
        <v>0</v>
      </c>
      <c r="S402" s="225">
        <v>0</v>
      </c>
      <c r="T402" s="226">
        <f>S402*H402</f>
        <v>0</v>
      </c>
      <c r="AR402" s="227" t="s">
        <v>142</v>
      </c>
      <c r="AT402" s="227" t="s">
        <v>138</v>
      </c>
      <c r="AU402" s="227" t="s">
        <v>82</v>
      </c>
      <c r="AY402" s="13" t="s">
        <v>136</v>
      </c>
      <c r="BE402" s="228">
        <f>IF(N402="základní",J402,0)</f>
        <v>0</v>
      </c>
      <c r="BF402" s="228">
        <f>IF(N402="snížená",J402,0)</f>
        <v>0</v>
      </c>
      <c r="BG402" s="228">
        <f>IF(N402="zákl. přenesená",J402,0)</f>
        <v>0</v>
      </c>
      <c r="BH402" s="228">
        <f>IF(N402="sníž. přenesená",J402,0)</f>
        <v>0</v>
      </c>
      <c r="BI402" s="228">
        <f>IF(N402="nulová",J402,0)</f>
        <v>0</v>
      </c>
      <c r="BJ402" s="13" t="s">
        <v>80</v>
      </c>
      <c r="BK402" s="228">
        <f>ROUND(I402*H402,2)</f>
        <v>0</v>
      </c>
      <c r="BL402" s="13" t="s">
        <v>142</v>
      </c>
      <c r="BM402" s="227" t="s">
        <v>993</v>
      </c>
    </row>
    <row r="403" spans="2:65" s="1" customFormat="1" ht="24" customHeight="1">
      <c r="B403" s="34"/>
      <c r="C403" s="216" t="s">
        <v>994</v>
      </c>
      <c r="D403" s="216" t="s">
        <v>138</v>
      </c>
      <c r="E403" s="217" t="s">
        <v>995</v>
      </c>
      <c r="F403" s="218" t="s">
        <v>996</v>
      </c>
      <c r="G403" s="219" t="s">
        <v>141</v>
      </c>
      <c r="H403" s="220">
        <v>100</v>
      </c>
      <c r="I403" s="221"/>
      <c r="J403" s="222">
        <f>ROUND(I403*H403,2)</f>
        <v>0</v>
      </c>
      <c r="K403" s="218" t="s">
        <v>1</v>
      </c>
      <c r="L403" s="39"/>
      <c r="M403" s="223" t="s">
        <v>1</v>
      </c>
      <c r="N403" s="224" t="s">
        <v>38</v>
      </c>
      <c r="O403" s="82"/>
      <c r="P403" s="225">
        <f>O403*H403</f>
        <v>0</v>
      </c>
      <c r="Q403" s="225">
        <v>0</v>
      </c>
      <c r="R403" s="225">
        <f>Q403*H403</f>
        <v>0</v>
      </c>
      <c r="S403" s="225">
        <v>0</v>
      </c>
      <c r="T403" s="226">
        <f>S403*H403</f>
        <v>0</v>
      </c>
      <c r="AR403" s="227" t="s">
        <v>142</v>
      </c>
      <c r="AT403" s="227" t="s">
        <v>138</v>
      </c>
      <c r="AU403" s="227" t="s">
        <v>82</v>
      </c>
      <c r="AY403" s="13" t="s">
        <v>136</v>
      </c>
      <c r="BE403" s="228">
        <f>IF(N403="základní",J403,0)</f>
        <v>0</v>
      </c>
      <c r="BF403" s="228">
        <f>IF(N403="snížená",J403,0)</f>
        <v>0</v>
      </c>
      <c r="BG403" s="228">
        <f>IF(N403="zákl. přenesená",J403,0)</f>
        <v>0</v>
      </c>
      <c r="BH403" s="228">
        <f>IF(N403="sníž. přenesená",J403,0)</f>
        <v>0</v>
      </c>
      <c r="BI403" s="228">
        <f>IF(N403="nulová",J403,0)</f>
        <v>0</v>
      </c>
      <c r="BJ403" s="13" t="s">
        <v>80</v>
      </c>
      <c r="BK403" s="228">
        <f>ROUND(I403*H403,2)</f>
        <v>0</v>
      </c>
      <c r="BL403" s="13" t="s">
        <v>142</v>
      </c>
      <c r="BM403" s="227" t="s">
        <v>997</v>
      </c>
    </row>
    <row r="404" spans="2:65" s="1" customFormat="1" ht="24" customHeight="1">
      <c r="B404" s="34"/>
      <c r="C404" s="216" t="s">
        <v>566</v>
      </c>
      <c r="D404" s="216" t="s">
        <v>138</v>
      </c>
      <c r="E404" s="217" t="s">
        <v>998</v>
      </c>
      <c r="F404" s="218" t="s">
        <v>999</v>
      </c>
      <c r="G404" s="219" t="s">
        <v>233</v>
      </c>
      <c r="H404" s="220">
        <v>12</v>
      </c>
      <c r="I404" s="221"/>
      <c r="J404" s="222">
        <f>ROUND(I404*H404,2)</f>
        <v>0</v>
      </c>
      <c r="K404" s="218" t="s">
        <v>1</v>
      </c>
      <c r="L404" s="39"/>
      <c r="M404" s="223" t="s">
        <v>1</v>
      </c>
      <c r="N404" s="224" t="s">
        <v>38</v>
      </c>
      <c r="O404" s="82"/>
      <c r="P404" s="225">
        <f>O404*H404</f>
        <v>0</v>
      </c>
      <c r="Q404" s="225">
        <v>0</v>
      </c>
      <c r="R404" s="225">
        <f>Q404*H404</f>
        <v>0</v>
      </c>
      <c r="S404" s="225">
        <v>0</v>
      </c>
      <c r="T404" s="226">
        <f>S404*H404</f>
        <v>0</v>
      </c>
      <c r="AR404" s="227" t="s">
        <v>142</v>
      </c>
      <c r="AT404" s="227" t="s">
        <v>138</v>
      </c>
      <c r="AU404" s="227" t="s">
        <v>82</v>
      </c>
      <c r="AY404" s="13" t="s">
        <v>136</v>
      </c>
      <c r="BE404" s="228">
        <f>IF(N404="základní",J404,0)</f>
        <v>0</v>
      </c>
      <c r="BF404" s="228">
        <f>IF(N404="snížená",J404,0)</f>
        <v>0</v>
      </c>
      <c r="BG404" s="228">
        <f>IF(N404="zákl. přenesená",J404,0)</f>
        <v>0</v>
      </c>
      <c r="BH404" s="228">
        <f>IF(N404="sníž. přenesená",J404,0)</f>
        <v>0</v>
      </c>
      <c r="BI404" s="228">
        <f>IF(N404="nulová",J404,0)</f>
        <v>0</v>
      </c>
      <c r="BJ404" s="13" t="s">
        <v>80</v>
      </c>
      <c r="BK404" s="228">
        <f>ROUND(I404*H404,2)</f>
        <v>0</v>
      </c>
      <c r="BL404" s="13" t="s">
        <v>142</v>
      </c>
      <c r="BM404" s="227" t="s">
        <v>1000</v>
      </c>
    </row>
    <row r="405" spans="2:65" s="1" customFormat="1" ht="24" customHeight="1">
      <c r="B405" s="34"/>
      <c r="C405" s="216" t="s">
        <v>1001</v>
      </c>
      <c r="D405" s="216" t="s">
        <v>138</v>
      </c>
      <c r="E405" s="217" t="s">
        <v>1002</v>
      </c>
      <c r="F405" s="218" t="s">
        <v>1003</v>
      </c>
      <c r="G405" s="219" t="s">
        <v>233</v>
      </c>
      <c r="H405" s="220">
        <v>12</v>
      </c>
      <c r="I405" s="221"/>
      <c r="J405" s="222">
        <f>ROUND(I405*H405,2)</f>
        <v>0</v>
      </c>
      <c r="K405" s="218" t="s">
        <v>1</v>
      </c>
      <c r="L405" s="39"/>
      <c r="M405" s="223" t="s">
        <v>1</v>
      </c>
      <c r="N405" s="224" t="s">
        <v>38</v>
      </c>
      <c r="O405" s="82"/>
      <c r="P405" s="225">
        <f>O405*H405</f>
        <v>0</v>
      </c>
      <c r="Q405" s="225">
        <v>0</v>
      </c>
      <c r="R405" s="225">
        <f>Q405*H405</f>
        <v>0</v>
      </c>
      <c r="S405" s="225">
        <v>0</v>
      </c>
      <c r="T405" s="226">
        <f>S405*H405</f>
        <v>0</v>
      </c>
      <c r="AR405" s="227" t="s">
        <v>142</v>
      </c>
      <c r="AT405" s="227" t="s">
        <v>138</v>
      </c>
      <c r="AU405" s="227" t="s">
        <v>82</v>
      </c>
      <c r="AY405" s="13" t="s">
        <v>136</v>
      </c>
      <c r="BE405" s="228">
        <f>IF(N405="základní",J405,0)</f>
        <v>0</v>
      </c>
      <c r="BF405" s="228">
        <f>IF(N405="snížená",J405,0)</f>
        <v>0</v>
      </c>
      <c r="BG405" s="228">
        <f>IF(N405="zákl. přenesená",J405,0)</f>
        <v>0</v>
      </c>
      <c r="BH405" s="228">
        <f>IF(N405="sníž. přenesená",J405,0)</f>
        <v>0</v>
      </c>
      <c r="BI405" s="228">
        <f>IF(N405="nulová",J405,0)</f>
        <v>0</v>
      </c>
      <c r="BJ405" s="13" t="s">
        <v>80</v>
      </c>
      <c r="BK405" s="228">
        <f>ROUND(I405*H405,2)</f>
        <v>0</v>
      </c>
      <c r="BL405" s="13" t="s">
        <v>142</v>
      </c>
      <c r="BM405" s="227" t="s">
        <v>1004</v>
      </c>
    </row>
    <row r="406" spans="2:65" s="1" customFormat="1" ht="24" customHeight="1">
      <c r="B406" s="34"/>
      <c r="C406" s="216" t="s">
        <v>569</v>
      </c>
      <c r="D406" s="216" t="s">
        <v>138</v>
      </c>
      <c r="E406" s="217" t="s">
        <v>1005</v>
      </c>
      <c r="F406" s="218" t="s">
        <v>1006</v>
      </c>
      <c r="G406" s="219" t="s">
        <v>233</v>
      </c>
      <c r="H406" s="220">
        <v>24</v>
      </c>
      <c r="I406" s="221"/>
      <c r="J406" s="222">
        <f>ROUND(I406*H406,2)</f>
        <v>0</v>
      </c>
      <c r="K406" s="218" t="s">
        <v>1</v>
      </c>
      <c r="L406" s="39"/>
      <c r="M406" s="223" t="s">
        <v>1</v>
      </c>
      <c r="N406" s="224" t="s">
        <v>38</v>
      </c>
      <c r="O406" s="82"/>
      <c r="P406" s="225">
        <f>O406*H406</f>
        <v>0</v>
      </c>
      <c r="Q406" s="225">
        <v>0</v>
      </c>
      <c r="R406" s="225">
        <f>Q406*H406</f>
        <v>0</v>
      </c>
      <c r="S406" s="225">
        <v>0</v>
      </c>
      <c r="T406" s="226">
        <f>S406*H406</f>
        <v>0</v>
      </c>
      <c r="AR406" s="227" t="s">
        <v>142</v>
      </c>
      <c r="AT406" s="227" t="s">
        <v>138</v>
      </c>
      <c r="AU406" s="227" t="s">
        <v>82</v>
      </c>
      <c r="AY406" s="13" t="s">
        <v>136</v>
      </c>
      <c r="BE406" s="228">
        <f>IF(N406="základní",J406,0)</f>
        <v>0</v>
      </c>
      <c r="BF406" s="228">
        <f>IF(N406="snížená",J406,0)</f>
        <v>0</v>
      </c>
      <c r="BG406" s="228">
        <f>IF(N406="zákl. přenesená",J406,0)</f>
        <v>0</v>
      </c>
      <c r="BH406" s="228">
        <f>IF(N406="sníž. přenesená",J406,0)</f>
        <v>0</v>
      </c>
      <c r="BI406" s="228">
        <f>IF(N406="nulová",J406,0)</f>
        <v>0</v>
      </c>
      <c r="BJ406" s="13" t="s">
        <v>80</v>
      </c>
      <c r="BK406" s="228">
        <f>ROUND(I406*H406,2)</f>
        <v>0</v>
      </c>
      <c r="BL406" s="13" t="s">
        <v>142</v>
      </c>
      <c r="BM406" s="227" t="s">
        <v>1007</v>
      </c>
    </row>
    <row r="407" spans="2:65" s="1" customFormat="1" ht="48" customHeight="1">
      <c r="B407" s="34"/>
      <c r="C407" s="216" t="s">
        <v>1008</v>
      </c>
      <c r="D407" s="216" t="s">
        <v>138</v>
      </c>
      <c r="E407" s="217" t="s">
        <v>1009</v>
      </c>
      <c r="F407" s="218" t="s">
        <v>1010</v>
      </c>
      <c r="G407" s="219" t="s">
        <v>189</v>
      </c>
      <c r="H407" s="220">
        <v>1</v>
      </c>
      <c r="I407" s="221"/>
      <c r="J407" s="222">
        <f>ROUND(I407*H407,2)</f>
        <v>0</v>
      </c>
      <c r="K407" s="218" t="s">
        <v>1</v>
      </c>
      <c r="L407" s="39"/>
      <c r="M407" s="223" t="s">
        <v>1</v>
      </c>
      <c r="N407" s="224" t="s">
        <v>38</v>
      </c>
      <c r="O407" s="82"/>
      <c r="P407" s="225">
        <f>O407*H407</f>
        <v>0</v>
      </c>
      <c r="Q407" s="225">
        <v>0</v>
      </c>
      <c r="R407" s="225">
        <f>Q407*H407</f>
        <v>0</v>
      </c>
      <c r="S407" s="225">
        <v>0</v>
      </c>
      <c r="T407" s="226">
        <f>S407*H407</f>
        <v>0</v>
      </c>
      <c r="AR407" s="227" t="s">
        <v>142</v>
      </c>
      <c r="AT407" s="227" t="s">
        <v>138</v>
      </c>
      <c r="AU407" s="227" t="s">
        <v>82</v>
      </c>
      <c r="AY407" s="13" t="s">
        <v>136</v>
      </c>
      <c r="BE407" s="228">
        <f>IF(N407="základní",J407,0)</f>
        <v>0</v>
      </c>
      <c r="BF407" s="228">
        <f>IF(N407="snížená",J407,0)</f>
        <v>0</v>
      </c>
      <c r="BG407" s="228">
        <f>IF(N407="zákl. přenesená",J407,0)</f>
        <v>0</v>
      </c>
      <c r="BH407" s="228">
        <f>IF(N407="sníž. přenesená",J407,0)</f>
        <v>0</v>
      </c>
      <c r="BI407" s="228">
        <f>IF(N407="nulová",J407,0)</f>
        <v>0</v>
      </c>
      <c r="BJ407" s="13" t="s">
        <v>80</v>
      </c>
      <c r="BK407" s="228">
        <f>ROUND(I407*H407,2)</f>
        <v>0</v>
      </c>
      <c r="BL407" s="13" t="s">
        <v>142</v>
      </c>
      <c r="BM407" s="227" t="s">
        <v>1011</v>
      </c>
    </row>
    <row r="408" spans="2:65" s="1" customFormat="1" ht="24" customHeight="1">
      <c r="B408" s="34"/>
      <c r="C408" s="216" t="s">
        <v>573</v>
      </c>
      <c r="D408" s="216" t="s">
        <v>138</v>
      </c>
      <c r="E408" s="217" t="s">
        <v>1012</v>
      </c>
      <c r="F408" s="218" t="s">
        <v>1013</v>
      </c>
      <c r="G408" s="219" t="s">
        <v>156</v>
      </c>
      <c r="H408" s="220">
        <v>9.856</v>
      </c>
      <c r="I408" s="221"/>
      <c r="J408" s="222">
        <f>ROUND(I408*H408,2)</f>
        <v>0</v>
      </c>
      <c r="K408" s="218" t="s">
        <v>1</v>
      </c>
      <c r="L408" s="39"/>
      <c r="M408" s="223" t="s">
        <v>1</v>
      </c>
      <c r="N408" s="224" t="s">
        <v>38</v>
      </c>
      <c r="O408" s="82"/>
      <c r="P408" s="225">
        <f>O408*H408</f>
        <v>0</v>
      </c>
      <c r="Q408" s="225">
        <v>0</v>
      </c>
      <c r="R408" s="225">
        <f>Q408*H408</f>
        <v>0</v>
      </c>
      <c r="S408" s="225">
        <v>0</v>
      </c>
      <c r="T408" s="226">
        <f>S408*H408</f>
        <v>0</v>
      </c>
      <c r="AR408" s="227" t="s">
        <v>142</v>
      </c>
      <c r="AT408" s="227" t="s">
        <v>138</v>
      </c>
      <c r="AU408" s="227" t="s">
        <v>82</v>
      </c>
      <c r="AY408" s="13" t="s">
        <v>136</v>
      </c>
      <c r="BE408" s="228">
        <f>IF(N408="základní",J408,0)</f>
        <v>0</v>
      </c>
      <c r="BF408" s="228">
        <f>IF(N408="snížená",J408,0)</f>
        <v>0</v>
      </c>
      <c r="BG408" s="228">
        <f>IF(N408="zákl. přenesená",J408,0)</f>
        <v>0</v>
      </c>
      <c r="BH408" s="228">
        <f>IF(N408="sníž. přenesená",J408,0)</f>
        <v>0</v>
      </c>
      <c r="BI408" s="228">
        <f>IF(N408="nulová",J408,0)</f>
        <v>0</v>
      </c>
      <c r="BJ408" s="13" t="s">
        <v>80</v>
      </c>
      <c r="BK408" s="228">
        <f>ROUND(I408*H408,2)</f>
        <v>0</v>
      </c>
      <c r="BL408" s="13" t="s">
        <v>142</v>
      </c>
      <c r="BM408" s="227" t="s">
        <v>1014</v>
      </c>
    </row>
    <row r="409" spans="2:63" s="11" customFormat="1" ht="22.8" customHeight="1">
      <c r="B409" s="200"/>
      <c r="C409" s="201"/>
      <c r="D409" s="202" t="s">
        <v>72</v>
      </c>
      <c r="E409" s="214" t="s">
        <v>1015</v>
      </c>
      <c r="F409" s="214" t="s">
        <v>1016</v>
      </c>
      <c r="G409" s="201"/>
      <c r="H409" s="201"/>
      <c r="I409" s="204"/>
      <c r="J409" s="215">
        <f>BK409</f>
        <v>0</v>
      </c>
      <c r="K409" s="201"/>
      <c r="L409" s="206"/>
      <c r="M409" s="207"/>
      <c r="N409" s="208"/>
      <c r="O409" s="208"/>
      <c r="P409" s="209">
        <f>SUM(P410:P418)</f>
        <v>0</v>
      </c>
      <c r="Q409" s="208"/>
      <c r="R409" s="209">
        <f>SUM(R410:R418)</f>
        <v>0</v>
      </c>
      <c r="S409" s="208"/>
      <c r="T409" s="210">
        <f>SUM(T410:T418)</f>
        <v>0</v>
      </c>
      <c r="AR409" s="211" t="s">
        <v>80</v>
      </c>
      <c r="AT409" s="212" t="s">
        <v>72</v>
      </c>
      <c r="AU409" s="212" t="s">
        <v>80</v>
      </c>
      <c r="AY409" s="211" t="s">
        <v>136</v>
      </c>
      <c r="BK409" s="213">
        <f>SUM(BK410:BK418)</f>
        <v>0</v>
      </c>
    </row>
    <row r="410" spans="2:65" s="1" customFormat="1" ht="16.5" customHeight="1">
      <c r="B410" s="34"/>
      <c r="C410" s="216" t="s">
        <v>1017</v>
      </c>
      <c r="D410" s="216" t="s">
        <v>138</v>
      </c>
      <c r="E410" s="217" t="s">
        <v>1018</v>
      </c>
      <c r="F410" s="218" t="s">
        <v>1019</v>
      </c>
      <c r="G410" s="219" t="s">
        <v>233</v>
      </c>
      <c r="H410" s="220">
        <v>11.32</v>
      </c>
      <c r="I410" s="221"/>
      <c r="J410" s="222">
        <f>ROUND(I410*H410,2)</f>
        <v>0</v>
      </c>
      <c r="K410" s="218" t="s">
        <v>1</v>
      </c>
      <c r="L410" s="39"/>
      <c r="M410" s="223" t="s">
        <v>1</v>
      </c>
      <c r="N410" s="224" t="s">
        <v>38</v>
      </c>
      <c r="O410" s="82"/>
      <c r="P410" s="225">
        <f>O410*H410</f>
        <v>0</v>
      </c>
      <c r="Q410" s="225">
        <v>0</v>
      </c>
      <c r="R410" s="225">
        <f>Q410*H410</f>
        <v>0</v>
      </c>
      <c r="S410" s="225">
        <v>0</v>
      </c>
      <c r="T410" s="226">
        <f>S410*H410</f>
        <v>0</v>
      </c>
      <c r="AR410" s="227" t="s">
        <v>142</v>
      </c>
      <c r="AT410" s="227" t="s">
        <v>138</v>
      </c>
      <c r="AU410" s="227" t="s">
        <v>82</v>
      </c>
      <c r="AY410" s="13" t="s">
        <v>136</v>
      </c>
      <c r="BE410" s="228">
        <f>IF(N410="základní",J410,0)</f>
        <v>0</v>
      </c>
      <c r="BF410" s="228">
        <f>IF(N410="snížená",J410,0)</f>
        <v>0</v>
      </c>
      <c r="BG410" s="228">
        <f>IF(N410="zákl. přenesená",J410,0)</f>
        <v>0</v>
      </c>
      <c r="BH410" s="228">
        <f>IF(N410="sníž. přenesená",J410,0)</f>
        <v>0</v>
      </c>
      <c r="BI410" s="228">
        <f>IF(N410="nulová",J410,0)</f>
        <v>0</v>
      </c>
      <c r="BJ410" s="13" t="s">
        <v>80</v>
      </c>
      <c r="BK410" s="228">
        <f>ROUND(I410*H410,2)</f>
        <v>0</v>
      </c>
      <c r="BL410" s="13" t="s">
        <v>142</v>
      </c>
      <c r="BM410" s="227" t="s">
        <v>1020</v>
      </c>
    </row>
    <row r="411" spans="2:65" s="1" customFormat="1" ht="24" customHeight="1">
      <c r="B411" s="34"/>
      <c r="C411" s="216" t="s">
        <v>577</v>
      </c>
      <c r="D411" s="216" t="s">
        <v>138</v>
      </c>
      <c r="E411" s="217" t="s">
        <v>1021</v>
      </c>
      <c r="F411" s="218" t="s">
        <v>1022</v>
      </c>
      <c r="G411" s="219" t="s">
        <v>141</v>
      </c>
      <c r="H411" s="220">
        <v>12.016</v>
      </c>
      <c r="I411" s="221"/>
      <c r="J411" s="222">
        <f>ROUND(I411*H411,2)</f>
        <v>0</v>
      </c>
      <c r="K411" s="218" t="s">
        <v>1</v>
      </c>
      <c r="L411" s="39"/>
      <c r="M411" s="223" t="s">
        <v>1</v>
      </c>
      <c r="N411" s="224" t="s">
        <v>38</v>
      </c>
      <c r="O411" s="82"/>
      <c r="P411" s="225">
        <f>O411*H411</f>
        <v>0</v>
      </c>
      <c r="Q411" s="225">
        <v>0</v>
      </c>
      <c r="R411" s="225">
        <f>Q411*H411</f>
        <v>0</v>
      </c>
      <c r="S411" s="225">
        <v>0</v>
      </c>
      <c r="T411" s="226">
        <f>S411*H411</f>
        <v>0</v>
      </c>
      <c r="AR411" s="227" t="s">
        <v>142</v>
      </c>
      <c r="AT411" s="227" t="s">
        <v>138</v>
      </c>
      <c r="AU411" s="227" t="s">
        <v>82</v>
      </c>
      <c r="AY411" s="13" t="s">
        <v>136</v>
      </c>
      <c r="BE411" s="228">
        <f>IF(N411="základní",J411,0)</f>
        <v>0</v>
      </c>
      <c r="BF411" s="228">
        <f>IF(N411="snížená",J411,0)</f>
        <v>0</v>
      </c>
      <c r="BG411" s="228">
        <f>IF(N411="zákl. přenesená",J411,0)</f>
        <v>0</v>
      </c>
      <c r="BH411" s="228">
        <f>IF(N411="sníž. přenesená",J411,0)</f>
        <v>0</v>
      </c>
      <c r="BI411" s="228">
        <f>IF(N411="nulová",J411,0)</f>
        <v>0</v>
      </c>
      <c r="BJ411" s="13" t="s">
        <v>80</v>
      </c>
      <c r="BK411" s="228">
        <f>ROUND(I411*H411,2)</f>
        <v>0</v>
      </c>
      <c r="BL411" s="13" t="s">
        <v>142</v>
      </c>
      <c r="BM411" s="227" t="s">
        <v>1023</v>
      </c>
    </row>
    <row r="412" spans="2:65" s="1" customFormat="1" ht="16.5" customHeight="1">
      <c r="B412" s="34"/>
      <c r="C412" s="216" t="s">
        <v>1024</v>
      </c>
      <c r="D412" s="216" t="s">
        <v>138</v>
      </c>
      <c r="E412" s="217" t="s">
        <v>1025</v>
      </c>
      <c r="F412" s="218" t="s">
        <v>1026</v>
      </c>
      <c r="G412" s="219" t="s">
        <v>141</v>
      </c>
      <c r="H412" s="220">
        <v>12.016</v>
      </c>
      <c r="I412" s="221"/>
      <c r="J412" s="222">
        <f>ROUND(I412*H412,2)</f>
        <v>0</v>
      </c>
      <c r="K412" s="218" t="s">
        <v>1</v>
      </c>
      <c r="L412" s="39"/>
      <c r="M412" s="223" t="s">
        <v>1</v>
      </c>
      <c r="N412" s="224" t="s">
        <v>38</v>
      </c>
      <c r="O412" s="82"/>
      <c r="P412" s="225">
        <f>O412*H412</f>
        <v>0</v>
      </c>
      <c r="Q412" s="225">
        <v>0</v>
      </c>
      <c r="R412" s="225">
        <f>Q412*H412</f>
        <v>0</v>
      </c>
      <c r="S412" s="225">
        <v>0</v>
      </c>
      <c r="T412" s="226">
        <f>S412*H412</f>
        <v>0</v>
      </c>
      <c r="AR412" s="227" t="s">
        <v>142</v>
      </c>
      <c r="AT412" s="227" t="s">
        <v>138</v>
      </c>
      <c r="AU412" s="227" t="s">
        <v>82</v>
      </c>
      <c r="AY412" s="13" t="s">
        <v>136</v>
      </c>
      <c r="BE412" s="228">
        <f>IF(N412="základní",J412,0)</f>
        <v>0</v>
      </c>
      <c r="BF412" s="228">
        <f>IF(N412="snížená",J412,0)</f>
        <v>0</v>
      </c>
      <c r="BG412" s="228">
        <f>IF(N412="zákl. přenesená",J412,0)</f>
        <v>0</v>
      </c>
      <c r="BH412" s="228">
        <f>IF(N412="sníž. přenesená",J412,0)</f>
        <v>0</v>
      </c>
      <c r="BI412" s="228">
        <f>IF(N412="nulová",J412,0)</f>
        <v>0</v>
      </c>
      <c r="BJ412" s="13" t="s">
        <v>80</v>
      </c>
      <c r="BK412" s="228">
        <f>ROUND(I412*H412,2)</f>
        <v>0</v>
      </c>
      <c r="BL412" s="13" t="s">
        <v>142</v>
      </c>
      <c r="BM412" s="227" t="s">
        <v>1027</v>
      </c>
    </row>
    <row r="413" spans="2:65" s="1" customFormat="1" ht="24" customHeight="1">
      <c r="B413" s="34"/>
      <c r="C413" s="229" t="s">
        <v>581</v>
      </c>
      <c r="D413" s="229" t="s">
        <v>209</v>
      </c>
      <c r="E413" s="230" t="s">
        <v>1028</v>
      </c>
      <c r="F413" s="231" t="s">
        <v>1029</v>
      </c>
      <c r="G413" s="232" t="s">
        <v>141</v>
      </c>
      <c r="H413" s="233">
        <v>14.419</v>
      </c>
      <c r="I413" s="234"/>
      <c r="J413" s="235">
        <f>ROUND(I413*H413,2)</f>
        <v>0</v>
      </c>
      <c r="K413" s="231" t="s">
        <v>1</v>
      </c>
      <c r="L413" s="236"/>
      <c r="M413" s="237" t="s">
        <v>1</v>
      </c>
      <c r="N413" s="238" t="s">
        <v>38</v>
      </c>
      <c r="O413" s="82"/>
      <c r="P413" s="225">
        <f>O413*H413</f>
        <v>0</v>
      </c>
      <c r="Q413" s="225">
        <v>0</v>
      </c>
      <c r="R413" s="225">
        <f>Q413*H413</f>
        <v>0</v>
      </c>
      <c r="S413" s="225">
        <v>0</v>
      </c>
      <c r="T413" s="226">
        <f>S413*H413</f>
        <v>0</v>
      </c>
      <c r="AR413" s="227" t="s">
        <v>152</v>
      </c>
      <c r="AT413" s="227" t="s">
        <v>209</v>
      </c>
      <c r="AU413" s="227" t="s">
        <v>82</v>
      </c>
      <c r="AY413" s="13" t="s">
        <v>136</v>
      </c>
      <c r="BE413" s="228">
        <f>IF(N413="základní",J413,0)</f>
        <v>0</v>
      </c>
      <c r="BF413" s="228">
        <f>IF(N413="snížená",J413,0)</f>
        <v>0</v>
      </c>
      <c r="BG413" s="228">
        <f>IF(N413="zákl. přenesená",J413,0)</f>
        <v>0</v>
      </c>
      <c r="BH413" s="228">
        <f>IF(N413="sníž. přenesená",J413,0)</f>
        <v>0</v>
      </c>
      <c r="BI413" s="228">
        <f>IF(N413="nulová",J413,0)</f>
        <v>0</v>
      </c>
      <c r="BJ413" s="13" t="s">
        <v>80</v>
      </c>
      <c r="BK413" s="228">
        <f>ROUND(I413*H413,2)</f>
        <v>0</v>
      </c>
      <c r="BL413" s="13" t="s">
        <v>142</v>
      </c>
      <c r="BM413" s="227" t="s">
        <v>1030</v>
      </c>
    </row>
    <row r="414" spans="2:65" s="1" customFormat="1" ht="16.5" customHeight="1">
      <c r="B414" s="34"/>
      <c r="C414" s="216" t="s">
        <v>1031</v>
      </c>
      <c r="D414" s="216" t="s">
        <v>138</v>
      </c>
      <c r="E414" s="217" t="s">
        <v>1032</v>
      </c>
      <c r="F414" s="218" t="s">
        <v>1033</v>
      </c>
      <c r="G414" s="219" t="s">
        <v>141</v>
      </c>
      <c r="H414" s="220">
        <v>12.016</v>
      </c>
      <c r="I414" s="221"/>
      <c r="J414" s="222">
        <f>ROUND(I414*H414,2)</f>
        <v>0</v>
      </c>
      <c r="K414" s="218" t="s">
        <v>1</v>
      </c>
      <c r="L414" s="39"/>
      <c r="M414" s="223" t="s">
        <v>1</v>
      </c>
      <c r="N414" s="224" t="s">
        <v>38</v>
      </c>
      <c r="O414" s="82"/>
      <c r="P414" s="225">
        <f>O414*H414</f>
        <v>0</v>
      </c>
      <c r="Q414" s="225">
        <v>0</v>
      </c>
      <c r="R414" s="225">
        <f>Q414*H414</f>
        <v>0</v>
      </c>
      <c r="S414" s="225">
        <v>0</v>
      </c>
      <c r="T414" s="226">
        <f>S414*H414</f>
        <v>0</v>
      </c>
      <c r="AR414" s="227" t="s">
        <v>142</v>
      </c>
      <c r="AT414" s="227" t="s">
        <v>138</v>
      </c>
      <c r="AU414" s="227" t="s">
        <v>82</v>
      </c>
      <c r="AY414" s="13" t="s">
        <v>136</v>
      </c>
      <c r="BE414" s="228">
        <f>IF(N414="základní",J414,0)</f>
        <v>0</v>
      </c>
      <c r="BF414" s="228">
        <f>IF(N414="snížená",J414,0)</f>
        <v>0</v>
      </c>
      <c r="BG414" s="228">
        <f>IF(N414="zákl. přenesená",J414,0)</f>
        <v>0</v>
      </c>
      <c r="BH414" s="228">
        <f>IF(N414="sníž. přenesená",J414,0)</f>
        <v>0</v>
      </c>
      <c r="BI414" s="228">
        <f>IF(N414="nulová",J414,0)</f>
        <v>0</v>
      </c>
      <c r="BJ414" s="13" t="s">
        <v>80</v>
      </c>
      <c r="BK414" s="228">
        <f>ROUND(I414*H414,2)</f>
        <v>0</v>
      </c>
      <c r="BL414" s="13" t="s">
        <v>142</v>
      </c>
      <c r="BM414" s="227" t="s">
        <v>1034</v>
      </c>
    </row>
    <row r="415" spans="2:65" s="1" customFormat="1" ht="24" customHeight="1">
      <c r="B415" s="34"/>
      <c r="C415" s="229" t="s">
        <v>584</v>
      </c>
      <c r="D415" s="229" t="s">
        <v>209</v>
      </c>
      <c r="E415" s="230" t="s">
        <v>1035</v>
      </c>
      <c r="F415" s="231" t="s">
        <v>1036</v>
      </c>
      <c r="G415" s="232" t="s">
        <v>141</v>
      </c>
      <c r="H415" s="233">
        <v>12.617</v>
      </c>
      <c r="I415" s="234"/>
      <c r="J415" s="235">
        <f>ROUND(I415*H415,2)</f>
        <v>0</v>
      </c>
      <c r="K415" s="231" t="s">
        <v>1</v>
      </c>
      <c r="L415" s="236"/>
      <c r="M415" s="237" t="s">
        <v>1</v>
      </c>
      <c r="N415" s="238" t="s">
        <v>38</v>
      </c>
      <c r="O415" s="82"/>
      <c r="P415" s="225">
        <f>O415*H415</f>
        <v>0</v>
      </c>
      <c r="Q415" s="225">
        <v>0</v>
      </c>
      <c r="R415" s="225">
        <f>Q415*H415</f>
        <v>0</v>
      </c>
      <c r="S415" s="225">
        <v>0</v>
      </c>
      <c r="T415" s="226">
        <f>S415*H415</f>
        <v>0</v>
      </c>
      <c r="AR415" s="227" t="s">
        <v>152</v>
      </c>
      <c r="AT415" s="227" t="s">
        <v>209</v>
      </c>
      <c r="AU415" s="227" t="s">
        <v>82</v>
      </c>
      <c r="AY415" s="13" t="s">
        <v>136</v>
      </c>
      <c r="BE415" s="228">
        <f>IF(N415="základní",J415,0)</f>
        <v>0</v>
      </c>
      <c r="BF415" s="228">
        <f>IF(N415="snížená",J415,0)</f>
        <v>0</v>
      </c>
      <c r="BG415" s="228">
        <f>IF(N415="zákl. přenesená",J415,0)</f>
        <v>0</v>
      </c>
      <c r="BH415" s="228">
        <f>IF(N415="sníž. přenesená",J415,0)</f>
        <v>0</v>
      </c>
      <c r="BI415" s="228">
        <f>IF(N415="nulová",J415,0)</f>
        <v>0</v>
      </c>
      <c r="BJ415" s="13" t="s">
        <v>80</v>
      </c>
      <c r="BK415" s="228">
        <f>ROUND(I415*H415,2)</f>
        <v>0</v>
      </c>
      <c r="BL415" s="13" t="s">
        <v>142</v>
      </c>
      <c r="BM415" s="227" t="s">
        <v>1037</v>
      </c>
    </row>
    <row r="416" spans="2:65" s="1" customFormat="1" ht="16.5" customHeight="1">
      <c r="B416" s="34"/>
      <c r="C416" s="216" t="s">
        <v>1038</v>
      </c>
      <c r="D416" s="216" t="s">
        <v>138</v>
      </c>
      <c r="E416" s="217" t="s">
        <v>1039</v>
      </c>
      <c r="F416" s="218" t="s">
        <v>1040</v>
      </c>
      <c r="G416" s="219" t="s">
        <v>141</v>
      </c>
      <c r="H416" s="220">
        <v>0.735</v>
      </c>
      <c r="I416" s="221"/>
      <c r="J416" s="222">
        <f>ROUND(I416*H416,2)</f>
        <v>0</v>
      </c>
      <c r="K416" s="218" t="s">
        <v>1</v>
      </c>
      <c r="L416" s="39"/>
      <c r="M416" s="223" t="s">
        <v>1</v>
      </c>
      <c r="N416" s="224" t="s">
        <v>38</v>
      </c>
      <c r="O416" s="82"/>
      <c r="P416" s="225">
        <f>O416*H416</f>
        <v>0</v>
      </c>
      <c r="Q416" s="225">
        <v>0</v>
      </c>
      <c r="R416" s="225">
        <f>Q416*H416</f>
        <v>0</v>
      </c>
      <c r="S416" s="225">
        <v>0</v>
      </c>
      <c r="T416" s="226">
        <f>S416*H416</f>
        <v>0</v>
      </c>
      <c r="AR416" s="227" t="s">
        <v>142</v>
      </c>
      <c r="AT416" s="227" t="s">
        <v>138</v>
      </c>
      <c r="AU416" s="227" t="s">
        <v>82</v>
      </c>
      <c r="AY416" s="13" t="s">
        <v>136</v>
      </c>
      <c r="BE416" s="228">
        <f>IF(N416="základní",J416,0)</f>
        <v>0</v>
      </c>
      <c r="BF416" s="228">
        <f>IF(N416="snížená",J416,0)</f>
        <v>0</v>
      </c>
      <c r="BG416" s="228">
        <f>IF(N416="zákl. přenesená",J416,0)</f>
        <v>0</v>
      </c>
      <c r="BH416" s="228">
        <f>IF(N416="sníž. přenesená",J416,0)</f>
        <v>0</v>
      </c>
      <c r="BI416" s="228">
        <f>IF(N416="nulová",J416,0)</f>
        <v>0</v>
      </c>
      <c r="BJ416" s="13" t="s">
        <v>80</v>
      </c>
      <c r="BK416" s="228">
        <f>ROUND(I416*H416,2)</f>
        <v>0</v>
      </c>
      <c r="BL416" s="13" t="s">
        <v>142</v>
      </c>
      <c r="BM416" s="227" t="s">
        <v>1041</v>
      </c>
    </row>
    <row r="417" spans="2:65" s="1" customFormat="1" ht="24" customHeight="1">
      <c r="B417" s="34"/>
      <c r="C417" s="216" t="s">
        <v>588</v>
      </c>
      <c r="D417" s="216" t="s">
        <v>138</v>
      </c>
      <c r="E417" s="217" t="s">
        <v>1042</v>
      </c>
      <c r="F417" s="218" t="s">
        <v>1043</v>
      </c>
      <c r="G417" s="219" t="s">
        <v>193</v>
      </c>
      <c r="H417" s="220">
        <v>2</v>
      </c>
      <c r="I417" s="221"/>
      <c r="J417" s="222">
        <f>ROUND(I417*H417,2)</f>
        <v>0</v>
      </c>
      <c r="K417" s="218" t="s">
        <v>1</v>
      </c>
      <c r="L417" s="39"/>
      <c r="M417" s="223" t="s">
        <v>1</v>
      </c>
      <c r="N417" s="224" t="s">
        <v>38</v>
      </c>
      <c r="O417" s="82"/>
      <c r="P417" s="225">
        <f>O417*H417</f>
        <v>0</v>
      </c>
      <c r="Q417" s="225">
        <v>0</v>
      </c>
      <c r="R417" s="225">
        <f>Q417*H417</f>
        <v>0</v>
      </c>
      <c r="S417" s="225">
        <v>0</v>
      </c>
      <c r="T417" s="226">
        <f>S417*H417</f>
        <v>0</v>
      </c>
      <c r="AR417" s="227" t="s">
        <v>142</v>
      </c>
      <c r="AT417" s="227" t="s">
        <v>138</v>
      </c>
      <c r="AU417" s="227" t="s">
        <v>82</v>
      </c>
      <c r="AY417" s="13" t="s">
        <v>136</v>
      </c>
      <c r="BE417" s="228">
        <f>IF(N417="základní",J417,0)</f>
        <v>0</v>
      </c>
      <c r="BF417" s="228">
        <f>IF(N417="snížená",J417,0)</f>
        <v>0</v>
      </c>
      <c r="BG417" s="228">
        <f>IF(N417="zákl. přenesená",J417,0)</f>
        <v>0</v>
      </c>
      <c r="BH417" s="228">
        <f>IF(N417="sníž. přenesená",J417,0)</f>
        <v>0</v>
      </c>
      <c r="BI417" s="228">
        <f>IF(N417="nulová",J417,0)</f>
        <v>0</v>
      </c>
      <c r="BJ417" s="13" t="s">
        <v>80</v>
      </c>
      <c r="BK417" s="228">
        <f>ROUND(I417*H417,2)</f>
        <v>0</v>
      </c>
      <c r="BL417" s="13" t="s">
        <v>142</v>
      </c>
      <c r="BM417" s="227" t="s">
        <v>1044</v>
      </c>
    </row>
    <row r="418" spans="2:65" s="1" customFormat="1" ht="24" customHeight="1">
      <c r="B418" s="34"/>
      <c r="C418" s="216" t="s">
        <v>1045</v>
      </c>
      <c r="D418" s="216" t="s">
        <v>138</v>
      </c>
      <c r="E418" s="217" t="s">
        <v>1046</v>
      </c>
      <c r="F418" s="218" t="s">
        <v>1047</v>
      </c>
      <c r="G418" s="219" t="s">
        <v>156</v>
      </c>
      <c r="H418" s="220">
        <v>0.438</v>
      </c>
      <c r="I418" s="221"/>
      <c r="J418" s="222">
        <f>ROUND(I418*H418,2)</f>
        <v>0</v>
      </c>
      <c r="K418" s="218" t="s">
        <v>1</v>
      </c>
      <c r="L418" s="39"/>
      <c r="M418" s="223" t="s">
        <v>1</v>
      </c>
      <c r="N418" s="224" t="s">
        <v>38</v>
      </c>
      <c r="O418" s="82"/>
      <c r="P418" s="225">
        <f>O418*H418</f>
        <v>0</v>
      </c>
      <c r="Q418" s="225">
        <v>0</v>
      </c>
      <c r="R418" s="225">
        <f>Q418*H418</f>
        <v>0</v>
      </c>
      <c r="S418" s="225">
        <v>0</v>
      </c>
      <c r="T418" s="226">
        <f>S418*H418</f>
        <v>0</v>
      </c>
      <c r="AR418" s="227" t="s">
        <v>142</v>
      </c>
      <c r="AT418" s="227" t="s">
        <v>138</v>
      </c>
      <c r="AU418" s="227" t="s">
        <v>82</v>
      </c>
      <c r="AY418" s="13" t="s">
        <v>136</v>
      </c>
      <c r="BE418" s="228">
        <f>IF(N418="základní",J418,0)</f>
        <v>0</v>
      </c>
      <c r="BF418" s="228">
        <f>IF(N418="snížená",J418,0)</f>
        <v>0</v>
      </c>
      <c r="BG418" s="228">
        <f>IF(N418="zákl. přenesená",J418,0)</f>
        <v>0</v>
      </c>
      <c r="BH418" s="228">
        <f>IF(N418="sníž. přenesená",J418,0)</f>
        <v>0</v>
      </c>
      <c r="BI418" s="228">
        <f>IF(N418="nulová",J418,0)</f>
        <v>0</v>
      </c>
      <c r="BJ418" s="13" t="s">
        <v>80</v>
      </c>
      <c r="BK418" s="228">
        <f>ROUND(I418*H418,2)</f>
        <v>0</v>
      </c>
      <c r="BL418" s="13" t="s">
        <v>142</v>
      </c>
      <c r="BM418" s="227" t="s">
        <v>1048</v>
      </c>
    </row>
    <row r="419" spans="2:63" s="11" customFormat="1" ht="22.8" customHeight="1">
      <c r="B419" s="200"/>
      <c r="C419" s="201"/>
      <c r="D419" s="202" t="s">
        <v>72</v>
      </c>
      <c r="E419" s="214" t="s">
        <v>1049</v>
      </c>
      <c r="F419" s="214" t="s">
        <v>1050</v>
      </c>
      <c r="G419" s="201"/>
      <c r="H419" s="201"/>
      <c r="I419" s="204"/>
      <c r="J419" s="215">
        <f>BK419</f>
        <v>0</v>
      </c>
      <c r="K419" s="201"/>
      <c r="L419" s="206"/>
      <c r="M419" s="207"/>
      <c r="N419" s="208"/>
      <c r="O419" s="208"/>
      <c r="P419" s="209">
        <f>SUM(P420:P453)</f>
        <v>0</v>
      </c>
      <c r="Q419" s="208"/>
      <c r="R419" s="209">
        <f>SUM(R420:R453)</f>
        <v>0</v>
      </c>
      <c r="S419" s="208"/>
      <c r="T419" s="210">
        <f>SUM(T420:T453)</f>
        <v>0</v>
      </c>
      <c r="AR419" s="211" t="s">
        <v>80</v>
      </c>
      <c r="AT419" s="212" t="s">
        <v>72</v>
      </c>
      <c r="AU419" s="212" t="s">
        <v>80</v>
      </c>
      <c r="AY419" s="211" t="s">
        <v>136</v>
      </c>
      <c r="BK419" s="213">
        <f>SUM(BK420:BK453)</f>
        <v>0</v>
      </c>
    </row>
    <row r="420" spans="2:65" s="1" customFormat="1" ht="16.5" customHeight="1">
      <c r="B420" s="34"/>
      <c r="C420" s="216" t="s">
        <v>591</v>
      </c>
      <c r="D420" s="216" t="s">
        <v>138</v>
      </c>
      <c r="E420" s="217" t="s">
        <v>1051</v>
      </c>
      <c r="F420" s="218" t="s">
        <v>1052</v>
      </c>
      <c r="G420" s="219" t="s">
        <v>141</v>
      </c>
      <c r="H420" s="220">
        <v>2.8</v>
      </c>
      <c r="I420" s="221"/>
      <c r="J420" s="222">
        <f>ROUND(I420*H420,2)</f>
        <v>0</v>
      </c>
      <c r="K420" s="218" t="s">
        <v>1</v>
      </c>
      <c r="L420" s="39"/>
      <c r="M420" s="223" t="s">
        <v>1</v>
      </c>
      <c r="N420" s="224" t="s">
        <v>38</v>
      </c>
      <c r="O420" s="82"/>
      <c r="P420" s="225">
        <f>O420*H420</f>
        <v>0</v>
      </c>
      <c r="Q420" s="225">
        <v>0</v>
      </c>
      <c r="R420" s="225">
        <f>Q420*H420</f>
        <v>0</v>
      </c>
      <c r="S420" s="225">
        <v>0</v>
      </c>
      <c r="T420" s="226">
        <f>S420*H420</f>
        <v>0</v>
      </c>
      <c r="AR420" s="227" t="s">
        <v>142</v>
      </c>
      <c r="AT420" s="227" t="s">
        <v>138</v>
      </c>
      <c r="AU420" s="227" t="s">
        <v>82</v>
      </c>
      <c r="AY420" s="13" t="s">
        <v>136</v>
      </c>
      <c r="BE420" s="228">
        <f>IF(N420="základní",J420,0)</f>
        <v>0</v>
      </c>
      <c r="BF420" s="228">
        <f>IF(N420="snížená",J420,0)</f>
        <v>0</v>
      </c>
      <c r="BG420" s="228">
        <f>IF(N420="zákl. přenesená",J420,0)</f>
        <v>0</v>
      </c>
      <c r="BH420" s="228">
        <f>IF(N420="sníž. přenesená",J420,0)</f>
        <v>0</v>
      </c>
      <c r="BI420" s="228">
        <f>IF(N420="nulová",J420,0)</f>
        <v>0</v>
      </c>
      <c r="BJ420" s="13" t="s">
        <v>80</v>
      </c>
      <c r="BK420" s="228">
        <f>ROUND(I420*H420,2)</f>
        <v>0</v>
      </c>
      <c r="BL420" s="13" t="s">
        <v>142</v>
      </c>
      <c r="BM420" s="227" t="s">
        <v>1053</v>
      </c>
    </row>
    <row r="421" spans="2:65" s="1" customFormat="1" ht="16.5" customHeight="1">
      <c r="B421" s="34"/>
      <c r="C421" s="216" t="s">
        <v>1054</v>
      </c>
      <c r="D421" s="216" t="s">
        <v>138</v>
      </c>
      <c r="E421" s="217" t="s">
        <v>1055</v>
      </c>
      <c r="F421" s="218" t="s">
        <v>1056</v>
      </c>
      <c r="G421" s="219" t="s">
        <v>233</v>
      </c>
      <c r="H421" s="220">
        <v>22</v>
      </c>
      <c r="I421" s="221"/>
      <c r="J421" s="222">
        <f>ROUND(I421*H421,2)</f>
        <v>0</v>
      </c>
      <c r="K421" s="218" t="s">
        <v>1</v>
      </c>
      <c r="L421" s="39"/>
      <c r="M421" s="223" t="s">
        <v>1</v>
      </c>
      <c r="N421" s="224" t="s">
        <v>38</v>
      </c>
      <c r="O421" s="82"/>
      <c r="P421" s="225">
        <f>O421*H421</f>
        <v>0</v>
      </c>
      <c r="Q421" s="225">
        <v>0</v>
      </c>
      <c r="R421" s="225">
        <f>Q421*H421</f>
        <v>0</v>
      </c>
      <c r="S421" s="225">
        <v>0</v>
      </c>
      <c r="T421" s="226">
        <f>S421*H421</f>
        <v>0</v>
      </c>
      <c r="AR421" s="227" t="s">
        <v>142</v>
      </c>
      <c r="AT421" s="227" t="s">
        <v>138</v>
      </c>
      <c r="AU421" s="227" t="s">
        <v>82</v>
      </c>
      <c r="AY421" s="13" t="s">
        <v>136</v>
      </c>
      <c r="BE421" s="228">
        <f>IF(N421="základní",J421,0)</f>
        <v>0</v>
      </c>
      <c r="BF421" s="228">
        <f>IF(N421="snížená",J421,0)</f>
        <v>0</v>
      </c>
      <c r="BG421" s="228">
        <f>IF(N421="zákl. přenesená",J421,0)</f>
        <v>0</v>
      </c>
      <c r="BH421" s="228">
        <f>IF(N421="sníž. přenesená",J421,0)</f>
        <v>0</v>
      </c>
      <c r="BI421" s="228">
        <f>IF(N421="nulová",J421,0)</f>
        <v>0</v>
      </c>
      <c r="BJ421" s="13" t="s">
        <v>80</v>
      </c>
      <c r="BK421" s="228">
        <f>ROUND(I421*H421,2)</f>
        <v>0</v>
      </c>
      <c r="BL421" s="13" t="s">
        <v>142</v>
      </c>
      <c r="BM421" s="227" t="s">
        <v>1057</v>
      </c>
    </row>
    <row r="422" spans="2:65" s="1" customFormat="1" ht="16.5" customHeight="1">
      <c r="B422" s="34"/>
      <c r="C422" s="216" t="s">
        <v>596</v>
      </c>
      <c r="D422" s="216" t="s">
        <v>138</v>
      </c>
      <c r="E422" s="217" t="s">
        <v>1058</v>
      </c>
      <c r="F422" s="218" t="s">
        <v>1059</v>
      </c>
      <c r="G422" s="219" t="s">
        <v>233</v>
      </c>
      <c r="H422" s="220">
        <v>50.5</v>
      </c>
      <c r="I422" s="221"/>
      <c r="J422" s="222">
        <f>ROUND(I422*H422,2)</f>
        <v>0</v>
      </c>
      <c r="K422" s="218" t="s">
        <v>1</v>
      </c>
      <c r="L422" s="39"/>
      <c r="M422" s="223" t="s">
        <v>1</v>
      </c>
      <c r="N422" s="224" t="s">
        <v>38</v>
      </c>
      <c r="O422" s="82"/>
      <c r="P422" s="225">
        <f>O422*H422</f>
        <v>0</v>
      </c>
      <c r="Q422" s="225">
        <v>0</v>
      </c>
      <c r="R422" s="225">
        <f>Q422*H422</f>
        <v>0</v>
      </c>
      <c r="S422" s="225">
        <v>0</v>
      </c>
      <c r="T422" s="226">
        <f>S422*H422</f>
        <v>0</v>
      </c>
      <c r="AR422" s="227" t="s">
        <v>142</v>
      </c>
      <c r="AT422" s="227" t="s">
        <v>138</v>
      </c>
      <c r="AU422" s="227" t="s">
        <v>82</v>
      </c>
      <c r="AY422" s="13" t="s">
        <v>136</v>
      </c>
      <c r="BE422" s="228">
        <f>IF(N422="základní",J422,0)</f>
        <v>0</v>
      </c>
      <c r="BF422" s="228">
        <f>IF(N422="snížená",J422,0)</f>
        <v>0</v>
      </c>
      <c r="BG422" s="228">
        <f>IF(N422="zákl. přenesená",J422,0)</f>
        <v>0</v>
      </c>
      <c r="BH422" s="228">
        <f>IF(N422="sníž. přenesená",J422,0)</f>
        <v>0</v>
      </c>
      <c r="BI422" s="228">
        <f>IF(N422="nulová",J422,0)</f>
        <v>0</v>
      </c>
      <c r="BJ422" s="13" t="s">
        <v>80</v>
      </c>
      <c r="BK422" s="228">
        <f>ROUND(I422*H422,2)</f>
        <v>0</v>
      </c>
      <c r="BL422" s="13" t="s">
        <v>142</v>
      </c>
      <c r="BM422" s="227" t="s">
        <v>1060</v>
      </c>
    </row>
    <row r="423" spans="2:65" s="1" customFormat="1" ht="16.5" customHeight="1">
      <c r="B423" s="34"/>
      <c r="C423" s="216" t="s">
        <v>1061</v>
      </c>
      <c r="D423" s="216" t="s">
        <v>138</v>
      </c>
      <c r="E423" s="217" t="s">
        <v>1062</v>
      </c>
      <c r="F423" s="218" t="s">
        <v>1063</v>
      </c>
      <c r="G423" s="219" t="s">
        <v>233</v>
      </c>
      <c r="H423" s="220">
        <v>11.5</v>
      </c>
      <c r="I423" s="221"/>
      <c r="J423" s="222">
        <f>ROUND(I423*H423,2)</f>
        <v>0</v>
      </c>
      <c r="K423" s="218" t="s">
        <v>1</v>
      </c>
      <c r="L423" s="39"/>
      <c r="M423" s="223" t="s">
        <v>1</v>
      </c>
      <c r="N423" s="224" t="s">
        <v>38</v>
      </c>
      <c r="O423" s="82"/>
      <c r="P423" s="225">
        <f>O423*H423</f>
        <v>0</v>
      </c>
      <c r="Q423" s="225">
        <v>0</v>
      </c>
      <c r="R423" s="225">
        <f>Q423*H423</f>
        <v>0</v>
      </c>
      <c r="S423" s="225">
        <v>0</v>
      </c>
      <c r="T423" s="226">
        <f>S423*H423</f>
        <v>0</v>
      </c>
      <c r="AR423" s="227" t="s">
        <v>142</v>
      </c>
      <c r="AT423" s="227" t="s">
        <v>138</v>
      </c>
      <c r="AU423" s="227" t="s">
        <v>82</v>
      </c>
      <c r="AY423" s="13" t="s">
        <v>136</v>
      </c>
      <c r="BE423" s="228">
        <f>IF(N423="základní",J423,0)</f>
        <v>0</v>
      </c>
      <c r="BF423" s="228">
        <f>IF(N423="snížená",J423,0)</f>
        <v>0</v>
      </c>
      <c r="BG423" s="228">
        <f>IF(N423="zákl. přenesená",J423,0)</f>
        <v>0</v>
      </c>
      <c r="BH423" s="228">
        <f>IF(N423="sníž. přenesená",J423,0)</f>
        <v>0</v>
      </c>
      <c r="BI423" s="228">
        <f>IF(N423="nulová",J423,0)</f>
        <v>0</v>
      </c>
      <c r="BJ423" s="13" t="s">
        <v>80</v>
      </c>
      <c r="BK423" s="228">
        <f>ROUND(I423*H423,2)</f>
        <v>0</v>
      </c>
      <c r="BL423" s="13" t="s">
        <v>142</v>
      </c>
      <c r="BM423" s="227" t="s">
        <v>1064</v>
      </c>
    </row>
    <row r="424" spans="2:65" s="1" customFormat="1" ht="16.5" customHeight="1">
      <c r="B424" s="34"/>
      <c r="C424" s="216" t="s">
        <v>599</v>
      </c>
      <c r="D424" s="216" t="s">
        <v>138</v>
      </c>
      <c r="E424" s="217" t="s">
        <v>1065</v>
      </c>
      <c r="F424" s="218" t="s">
        <v>1066</v>
      </c>
      <c r="G424" s="219" t="s">
        <v>193</v>
      </c>
      <c r="H424" s="220">
        <v>3</v>
      </c>
      <c r="I424" s="221"/>
      <c r="J424" s="222">
        <f>ROUND(I424*H424,2)</f>
        <v>0</v>
      </c>
      <c r="K424" s="218" t="s">
        <v>1</v>
      </c>
      <c r="L424" s="39"/>
      <c r="M424" s="223" t="s">
        <v>1</v>
      </c>
      <c r="N424" s="224" t="s">
        <v>38</v>
      </c>
      <c r="O424" s="82"/>
      <c r="P424" s="225">
        <f>O424*H424</f>
        <v>0</v>
      </c>
      <c r="Q424" s="225">
        <v>0</v>
      </c>
      <c r="R424" s="225">
        <f>Q424*H424</f>
        <v>0</v>
      </c>
      <c r="S424" s="225">
        <v>0</v>
      </c>
      <c r="T424" s="226">
        <f>S424*H424</f>
        <v>0</v>
      </c>
      <c r="AR424" s="227" t="s">
        <v>142</v>
      </c>
      <c r="AT424" s="227" t="s">
        <v>138</v>
      </c>
      <c r="AU424" s="227" t="s">
        <v>82</v>
      </c>
      <c r="AY424" s="13" t="s">
        <v>136</v>
      </c>
      <c r="BE424" s="228">
        <f>IF(N424="základní",J424,0)</f>
        <v>0</v>
      </c>
      <c r="BF424" s="228">
        <f>IF(N424="snížená",J424,0)</f>
        <v>0</v>
      </c>
      <c r="BG424" s="228">
        <f>IF(N424="zákl. přenesená",J424,0)</f>
        <v>0</v>
      </c>
      <c r="BH424" s="228">
        <f>IF(N424="sníž. přenesená",J424,0)</f>
        <v>0</v>
      </c>
      <c r="BI424" s="228">
        <f>IF(N424="nulová",J424,0)</f>
        <v>0</v>
      </c>
      <c r="BJ424" s="13" t="s">
        <v>80</v>
      </c>
      <c r="BK424" s="228">
        <f>ROUND(I424*H424,2)</f>
        <v>0</v>
      </c>
      <c r="BL424" s="13" t="s">
        <v>142</v>
      </c>
      <c r="BM424" s="227" t="s">
        <v>1067</v>
      </c>
    </row>
    <row r="425" spans="2:65" s="1" customFormat="1" ht="16.5" customHeight="1">
      <c r="B425" s="34"/>
      <c r="C425" s="216" t="s">
        <v>1068</v>
      </c>
      <c r="D425" s="216" t="s">
        <v>138</v>
      </c>
      <c r="E425" s="217" t="s">
        <v>1069</v>
      </c>
      <c r="F425" s="218" t="s">
        <v>1070</v>
      </c>
      <c r="G425" s="219" t="s">
        <v>233</v>
      </c>
      <c r="H425" s="220">
        <v>19</v>
      </c>
      <c r="I425" s="221"/>
      <c r="J425" s="222">
        <f>ROUND(I425*H425,2)</f>
        <v>0</v>
      </c>
      <c r="K425" s="218" t="s">
        <v>1</v>
      </c>
      <c r="L425" s="39"/>
      <c r="M425" s="223" t="s">
        <v>1</v>
      </c>
      <c r="N425" s="224" t="s">
        <v>38</v>
      </c>
      <c r="O425" s="82"/>
      <c r="P425" s="225">
        <f>O425*H425</f>
        <v>0</v>
      </c>
      <c r="Q425" s="225">
        <v>0</v>
      </c>
      <c r="R425" s="225">
        <f>Q425*H425</f>
        <v>0</v>
      </c>
      <c r="S425" s="225">
        <v>0</v>
      </c>
      <c r="T425" s="226">
        <f>S425*H425</f>
        <v>0</v>
      </c>
      <c r="AR425" s="227" t="s">
        <v>142</v>
      </c>
      <c r="AT425" s="227" t="s">
        <v>138</v>
      </c>
      <c r="AU425" s="227" t="s">
        <v>82</v>
      </c>
      <c r="AY425" s="13" t="s">
        <v>136</v>
      </c>
      <c r="BE425" s="228">
        <f>IF(N425="základní",J425,0)</f>
        <v>0</v>
      </c>
      <c r="BF425" s="228">
        <f>IF(N425="snížená",J425,0)</f>
        <v>0</v>
      </c>
      <c r="BG425" s="228">
        <f>IF(N425="zákl. přenesená",J425,0)</f>
        <v>0</v>
      </c>
      <c r="BH425" s="228">
        <f>IF(N425="sníž. přenesená",J425,0)</f>
        <v>0</v>
      </c>
      <c r="BI425" s="228">
        <f>IF(N425="nulová",J425,0)</f>
        <v>0</v>
      </c>
      <c r="BJ425" s="13" t="s">
        <v>80</v>
      </c>
      <c r="BK425" s="228">
        <f>ROUND(I425*H425,2)</f>
        <v>0</v>
      </c>
      <c r="BL425" s="13" t="s">
        <v>142</v>
      </c>
      <c r="BM425" s="227" t="s">
        <v>1071</v>
      </c>
    </row>
    <row r="426" spans="2:65" s="1" customFormat="1" ht="16.5" customHeight="1">
      <c r="B426" s="34"/>
      <c r="C426" s="216" t="s">
        <v>603</v>
      </c>
      <c r="D426" s="216" t="s">
        <v>138</v>
      </c>
      <c r="E426" s="217" t="s">
        <v>1072</v>
      </c>
      <c r="F426" s="218" t="s">
        <v>1073</v>
      </c>
      <c r="G426" s="219" t="s">
        <v>233</v>
      </c>
      <c r="H426" s="220">
        <v>1.8</v>
      </c>
      <c r="I426" s="221"/>
      <c r="J426" s="222">
        <f>ROUND(I426*H426,2)</f>
        <v>0</v>
      </c>
      <c r="K426" s="218" t="s">
        <v>1</v>
      </c>
      <c r="L426" s="39"/>
      <c r="M426" s="223" t="s">
        <v>1</v>
      </c>
      <c r="N426" s="224" t="s">
        <v>38</v>
      </c>
      <c r="O426" s="82"/>
      <c r="P426" s="225">
        <f>O426*H426</f>
        <v>0</v>
      </c>
      <c r="Q426" s="225">
        <v>0</v>
      </c>
      <c r="R426" s="225">
        <f>Q426*H426</f>
        <v>0</v>
      </c>
      <c r="S426" s="225">
        <v>0</v>
      </c>
      <c r="T426" s="226">
        <f>S426*H426</f>
        <v>0</v>
      </c>
      <c r="AR426" s="227" t="s">
        <v>142</v>
      </c>
      <c r="AT426" s="227" t="s">
        <v>138</v>
      </c>
      <c r="AU426" s="227" t="s">
        <v>82</v>
      </c>
      <c r="AY426" s="13" t="s">
        <v>136</v>
      </c>
      <c r="BE426" s="228">
        <f>IF(N426="základní",J426,0)</f>
        <v>0</v>
      </c>
      <c r="BF426" s="228">
        <f>IF(N426="snížená",J426,0)</f>
        <v>0</v>
      </c>
      <c r="BG426" s="228">
        <f>IF(N426="zákl. přenesená",J426,0)</f>
        <v>0</v>
      </c>
      <c r="BH426" s="228">
        <f>IF(N426="sníž. přenesená",J426,0)</f>
        <v>0</v>
      </c>
      <c r="BI426" s="228">
        <f>IF(N426="nulová",J426,0)</f>
        <v>0</v>
      </c>
      <c r="BJ426" s="13" t="s">
        <v>80</v>
      </c>
      <c r="BK426" s="228">
        <f>ROUND(I426*H426,2)</f>
        <v>0</v>
      </c>
      <c r="BL426" s="13" t="s">
        <v>142</v>
      </c>
      <c r="BM426" s="227" t="s">
        <v>1074</v>
      </c>
    </row>
    <row r="427" spans="2:65" s="1" customFormat="1" ht="16.5" customHeight="1">
      <c r="B427" s="34"/>
      <c r="C427" s="216" t="s">
        <v>1075</v>
      </c>
      <c r="D427" s="216" t="s">
        <v>138</v>
      </c>
      <c r="E427" s="217" t="s">
        <v>1076</v>
      </c>
      <c r="F427" s="218" t="s">
        <v>1077</v>
      </c>
      <c r="G427" s="219" t="s">
        <v>233</v>
      </c>
      <c r="H427" s="220">
        <v>37.1</v>
      </c>
      <c r="I427" s="221"/>
      <c r="J427" s="222">
        <f>ROUND(I427*H427,2)</f>
        <v>0</v>
      </c>
      <c r="K427" s="218" t="s">
        <v>1</v>
      </c>
      <c r="L427" s="39"/>
      <c r="M427" s="223" t="s">
        <v>1</v>
      </c>
      <c r="N427" s="224" t="s">
        <v>38</v>
      </c>
      <c r="O427" s="82"/>
      <c r="P427" s="225">
        <f>O427*H427</f>
        <v>0</v>
      </c>
      <c r="Q427" s="225">
        <v>0</v>
      </c>
      <c r="R427" s="225">
        <f>Q427*H427</f>
        <v>0</v>
      </c>
      <c r="S427" s="225">
        <v>0</v>
      </c>
      <c r="T427" s="226">
        <f>S427*H427</f>
        <v>0</v>
      </c>
      <c r="AR427" s="227" t="s">
        <v>142</v>
      </c>
      <c r="AT427" s="227" t="s">
        <v>138</v>
      </c>
      <c r="AU427" s="227" t="s">
        <v>82</v>
      </c>
      <c r="AY427" s="13" t="s">
        <v>136</v>
      </c>
      <c r="BE427" s="228">
        <f>IF(N427="základní",J427,0)</f>
        <v>0</v>
      </c>
      <c r="BF427" s="228">
        <f>IF(N427="snížená",J427,0)</f>
        <v>0</v>
      </c>
      <c r="BG427" s="228">
        <f>IF(N427="zákl. přenesená",J427,0)</f>
        <v>0</v>
      </c>
      <c r="BH427" s="228">
        <f>IF(N427="sníž. přenesená",J427,0)</f>
        <v>0</v>
      </c>
      <c r="BI427" s="228">
        <f>IF(N427="nulová",J427,0)</f>
        <v>0</v>
      </c>
      <c r="BJ427" s="13" t="s">
        <v>80</v>
      </c>
      <c r="BK427" s="228">
        <f>ROUND(I427*H427,2)</f>
        <v>0</v>
      </c>
      <c r="BL427" s="13" t="s">
        <v>142</v>
      </c>
      <c r="BM427" s="227" t="s">
        <v>1078</v>
      </c>
    </row>
    <row r="428" spans="2:65" s="1" customFormat="1" ht="16.5" customHeight="1">
      <c r="B428" s="34"/>
      <c r="C428" s="216" t="s">
        <v>606</v>
      </c>
      <c r="D428" s="216" t="s">
        <v>138</v>
      </c>
      <c r="E428" s="217" t="s">
        <v>1079</v>
      </c>
      <c r="F428" s="218" t="s">
        <v>1080</v>
      </c>
      <c r="G428" s="219" t="s">
        <v>141</v>
      </c>
      <c r="H428" s="220">
        <v>2.454</v>
      </c>
      <c r="I428" s="221"/>
      <c r="J428" s="222">
        <f>ROUND(I428*H428,2)</f>
        <v>0</v>
      </c>
      <c r="K428" s="218" t="s">
        <v>1</v>
      </c>
      <c r="L428" s="39"/>
      <c r="M428" s="223" t="s">
        <v>1</v>
      </c>
      <c r="N428" s="224" t="s">
        <v>38</v>
      </c>
      <c r="O428" s="82"/>
      <c r="P428" s="225">
        <f>O428*H428</f>
        <v>0</v>
      </c>
      <c r="Q428" s="225">
        <v>0</v>
      </c>
      <c r="R428" s="225">
        <f>Q428*H428</f>
        <v>0</v>
      </c>
      <c r="S428" s="225">
        <v>0</v>
      </c>
      <c r="T428" s="226">
        <f>S428*H428</f>
        <v>0</v>
      </c>
      <c r="AR428" s="227" t="s">
        <v>142</v>
      </c>
      <c r="AT428" s="227" t="s">
        <v>138</v>
      </c>
      <c r="AU428" s="227" t="s">
        <v>82</v>
      </c>
      <c r="AY428" s="13" t="s">
        <v>136</v>
      </c>
      <c r="BE428" s="228">
        <f>IF(N428="základní",J428,0)</f>
        <v>0</v>
      </c>
      <c r="BF428" s="228">
        <f>IF(N428="snížená",J428,0)</f>
        <v>0</v>
      </c>
      <c r="BG428" s="228">
        <f>IF(N428="zákl. přenesená",J428,0)</f>
        <v>0</v>
      </c>
      <c r="BH428" s="228">
        <f>IF(N428="sníž. přenesená",J428,0)</f>
        <v>0</v>
      </c>
      <c r="BI428" s="228">
        <f>IF(N428="nulová",J428,0)</f>
        <v>0</v>
      </c>
      <c r="BJ428" s="13" t="s">
        <v>80</v>
      </c>
      <c r="BK428" s="228">
        <f>ROUND(I428*H428,2)</f>
        <v>0</v>
      </c>
      <c r="BL428" s="13" t="s">
        <v>142</v>
      </c>
      <c r="BM428" s="227" t="s">
        <v>1081</v>
      </c>
    </row>
    <row r="429" spans="2:65" s="1" customFormat="1" ht="16.5" customHeight="1">
      <c r="B429" s="34"/>
      <c r="C429" s="216" t="s">
        <v>1082</v>
      </c>
      <c r="D429" s="216" t="s">
        <v>138</v>
      </c>
      <c r="E429" s="217" t="s">
        <v>1083</v>
      </c>
      <c r="F429" s="218" t="s">
        <v>1084</v>
      </c>
      <c r="G429" s="219" t="s">
        <v>233</v>
      </c>
      <c r="H429" s="220">
        <v>11.5</v>
      </c>
      <c r="I429" s="221"/>
      <c r="J429" s="222">
        <f>ROUND(I429*H429,2)</f>
        <v>0</v>
      </c>
      <c r="K429" s="218" t="s">
        <v>1</v>
      </c>
      <c r="L429" s="39"/>
      <c r="M429" s="223" t="s">
        <v>1</v>
      </c>
      <c r="N429" s="224" t="s">
        <v>38</v>
      </c>
      <c r="O429" s="82"/>
      <c r="P429" s="225">
        <f>O429*H429</f>
        <v>0</v>
      </c>
      <c r="Q429" s="225">
        <v>0</v>
      </c>
      <c r="R429" s="225">
        <f>Q429*H429</f>
        <v>0</v>
      </c>
      <c r="S429" s="225">
        <v>0</v>
      </c>
      <c r="T429" s="226">
        <f>S429*H429</f>
        <v>0</v>
      </c>
      <c r="AR429" s="227" t="s">
        <v>142</v>
      </c>
      <c r="AT429" s="227" t="s">
        <v>138</v>
      </c>
      <c r="AU429" s="227" t="s">
        <v>82</v>
      </c>
      <c r="AY429" s="13" t="s">
        <v>136</v>
      </c>
      <c r="BE429" s="228">
        <f>IF(N429="základní",J429,0)</f>
        <v>0</v>
      </c>
      <c r="BF429" s="228">
        <f>IF(N429="snížená",J429,0)</f>
        <v>0</v>
      </c>
      <c r="BG429" s="228">
        <f>IF(N429="zákl. přenesená",J429,0)</f>
        <v>0</v>
      </c>
      <c r="BH429" s="228">
        <f>IF(N429="sníž. přenesená",J429,0)</f>
        <v>0</v>
      </c>
      <c r="BI429" s="228">
        <f>IF(N429="nulová",J429,0)</f>
        <v>0</v>
      </c>
      <c r="BJ429" s="13" t="s">
        <v>80</v>
      </c>
      <c r="BK429" s="228">
        <f>ROUND(I429*H429,2)</f>
        <v>0</v>
      </c>
      <c r="BL429" s="13" t="s">
        <v>142</v>
      </c>
      <c r="BM429" s="227" t="s">
        <v>1085</v>
      </c>
    </row>
    <row r="430" spans="2:65" s="1" customFormat="1" ht="16.5" customHeight="1">
      <c r="B430" s="34"/>
      <c r="C430" s="216" t="s">
        <v>610</v>
      </c>
      <c r="D430" s="216" t="s">
        <v>138</v>
      </c>
      <c r="E430" s="217" t="s">
        <v>1086</v>
      </c>
      <c r="F430" s="218" t="s">
        <v>1087</v>
      </c>
      <c r="G430" s="219" t="s">
        <v>233</v>
      </c>
      <c r="H430" s="220">
        <v>78</v>
      </c>
      <c r="I430" s="221"/>
      <c r="J430" s="222">
        <f>ROUND(I430*H430,2)</f>
        <v>0</v>
      </c>
      <c r="K430" s="218" t="s">
        <v>1</v>
      </c>
      <c r="L430" s="39"/>
      <c r="M430" s="223" t="s">
        <v>1</v>
      </c>
      <c r="N430" s="224" t="s">
        <v>38</v>
      </c>
      <c r="O430" s="82"/>
      <c r="P430" s="225">
        <f>O430*H430</f>
        <v>0</v>
      </c>
      <c r="Q430" s="225">
        <v>0</v>
      </c>
      <c r="R430" s="225">
        <f>Q430*H430</f>
        <v>0</v>
      </c>
      <c r="S430" s="225">
        <v>0</v>
      </c>
      <c r="T430" s="226">
        <f>S430*H430</f>
        <v>0</v>
      </c>
      <c r="AR430" s="227" t="s">
        <v>142</v>
      </c>
      <c r="AT430" s="227" t="s">
        <v>138</v>
      </c>
      <c r="AU430" s="227" t="s">
        <v>82</v>
      </c>
      <c r="AY430" s="13" t="s">
        <v>136</v>
      </c>
      <c r="BE430" s="228">
        <f>IF(N430="základní",J430,0)</f>
        <v>0</v>
      </c>
      <c r="BF430" s="228">
        <f>IF(N430="snížená",J430,0)</f>
        <v>0</v>
      </c>
      <c r="BG430" s="228">
        <f>IF(N430="zákl. přenesená",J430,0)</f>
        <v>0</v>
      </c>
      <c r="BH430" s="228">
        <f>IF(N430="sníž. přenesená",J430,0)</f>
        <v>0</v>
      </c>
      <c r="BI430" s="228">
        <f>IF(N430="nulová",J430,0)</f>
        <v>0</v>
      </c>
      <c r="BJ430" s="13" t="s">
        <v>80</v>
      </c>
      <c r="BK430" s="228">
        <f>ROUND(I430*H430,2)</f>
        <v>0</v>
      </c>
      <c r="BL430" s="13" t="s">
        <v>142</v>
      </c>
      <c r="BM430" s="227" t="s">
        <v>1088</v>
      </c>
    </row>
    <row r="431" spans="2:65" s="1" customFormat="1" ht="24" customHeight="1">
      <c r="B431" s="34"/>
      <c r="C431" s="216" t="s">
        <v>1089</v>
      </c>
      <c r="D431" s="216" t="s">
        <v>138</v>
      </c>
      <c r="E431" s="217" t="s">
        <v>1090</v>
      </c>
      <c r="F431" s="218" t="s">
        <v>1091</v>
      </c>
      <c r="G431" s="219" t="s">
        <v>233</v>
      </c>
      <c r="H431" s="220">
        <v>3.82</v>
      </c>
      <c r="I431" s="221"/>
      <c r="J431" s="222">
        <f>ROUND(I431*H431,2)</f>
        <v>0</v>
      </c>
      <c r="K431" s="218" t="s">
        <v>1</v>
      </c>
      <c r="L431" s="39"/>
      <c r="M431" s="223" t="s">
        <v>1</v>
      </c>
      <c r="N431" s="224" t="s">
        <v>38</v>
      </c>
      <c r="O431" s="82"/>
      <c r="P431" s="225">
        <f>O431*H431</f>
        <v>0</v>
      </c>
      <c r="Q431" s="225">
        <v>0</v>
      </c>
      <c r="R431" s="225">
        <f>Q431*H431</f>
        <v>0</v>
      </c>
      <c r="S431" s="225">
        <v>0</v>
      </c>
      <c r="T431" s="226">
        <f>S431*H431</f>
        <v>0</v>
      </c>
      <c r="AR431" s="227" t="s">
        <v>142</v>
      </c>
      <c r="AT431" s="227" t="s">
        <v>138</v>
      </c>
      <c r="AU431" s="227" t="s">
        <v>82</v>
      </c>
      <c r="AY431" s="13" t="s">
        <v>136</v>
      </c>
      <c r="BE431" s="228">
        <f>IF(N431="základní",J431,0)</f>
        <v>0</v>
      </c>
      <c r="BF431" s="228">
        <f>IF(N431="snížená",J431,0)</f>
        <v>0</v>
      </c>
      <c r="BG431" s="228">
        <f>IF(N431="zákl. přenesená",J431,0)</f>
        <v>0</v>
      </c>
      <c r="BH431" s="228">
        <f>IF(N431="sníž. přenesená",J431,0)</f>
        <v>0</v>
      </c>
      <c r="BI431" s="228">
        <f>IF(N431="nulová",J431,0)</f>
        <v>0</v>
      </c>
      <c r="BJ431" s="13" t="s">
        <v>80</v>
      </c>
      <c r="BK431" s="228">
        <f>ROUND(I431*H431,2)</f>
        <v>0</v>
      </c>
      <c r="BL431" s="13" t="s">
        <v>142</v>
      </c>
      <c r="BM431" s="227" t="s">
        <v>1092</v>
      </c>
    </row>
    <row r="432" spans="2:65" s="1" customFormat="1" ht="16.5" customHeight="1">
      <c r="B432" s="34"/>
      <c r="C432" s="216" t="s">
        <v>613</v>
      </c>
      <c r="D432" s="216" t="s">
        <v>138</v>
      </c>
      <c r="E432" s="217" t="s">
        <v>1093</v>
      </c>
      <c r="F432" s="218" t="s">
        <v>1094</v>
      </c>
      <c r="G432" s="219" t="s">
        <v>233</v>
      </c>
      <c r="H432" s="220">
        <v>85.27</v>
      </c>
      <c r="I432" s="221"/>
      <c r="J432" s="222">
        <f>ROUND(I432*H432,2)</f>
        <v>0</v>
      </c>
      <c r="K432" s="218" t="s">
        <v>1</v>
      </c>
      <c r="L432" s="39"/>
      <c r="M432" s="223" t="s">
        <v>1</v>
      </c>
      <c r="N432" s="224" t="s">
        <v>38</v>
      </c>
      <c r="O432" s="82"/>
      <c r="P432" s="225">
        <f>O432*H432</f>
        <v>0</v>
      </c>
      <c r="Q432" s="225">
        <v>0</v>
      </c>
      <c r="R432" s="225">
        <f>Q432*H432</f>
        <v>0</v>
      </c>
      <c r="S432" s="225">
        <v>0</v>
      </c>
      <c r="T432" s="226">
        <f>S432*H432</f>
        <v>0</v>
      </c>
      <c r="AR432" s="227" t="s">
        <v>142</v>
      </c>
      <c r="AT432" s="227" t="s">
        <v>138</v>
      </c>
      <c r="AU432" s="227" t="s">
        <v>82</v>
      </c>
      <c r="AY432" s="13" t="s">
        <v>136</v>
      </c>
      <c r="BE432" s="228">
        <f>IF(N432="základní",J432,0)</f>
        <v>0</v>
      </c>
      <c r="BF432" s="228">
        <f>IF(N432="snížená",J432,0)</f>
        <v>0</v>
      </c>
      <c r="BG432" s="228">
        <f>IF(N432="zákl. přenesená",J432,0)</f>
        <v>0</v>
      </c>
      <c r="BH432" s="228">
        <f>IF(N432="sníž. přenesená",J432,0)</f>
        <v>0</v>
      </c>
      <c r="BI432" s="228">
        <f>IF(N432="nulová",J432,0)</f>
        <v>0</v>
      </c>
      <c r="BJ432" s="13" t="s">
        <v>80</v>
      </c>
      <c r="BK432" s="228">
        <f>ROUND(I432*H432,2)</f>
        <v>0</v>
      </c>
      <c r="BL432" s="13" t="s">
        <v>142</v>
      </c>
      <c r="BM432" s="227" t="s">
        <v>1095</v>
      </c>
    </row>
    <row r="433" spans="2:65" s="1" customFormat="1" ht="16.5" customHeight="1">
      <c r="B433" s="34"/>
      <c r="C433" s="216" t="s">
        <v>1096</v>
      </c>
      <c r="D433" s="216" t="s">
        <v>138</v>
      </c>
      <c r="E433" s="217" t="s">
        <v>1097</v>
      </c>
      <c r="F433" s="218" t="s">
        <v>1098</v>
      </c>
      <c r="G433" s="219" t="s">
        <v>233</v>
      </c>
      <c r="H433" s="220">
        <v>50.5</v>
      </c>
      <c r="I433" s="221"/>
      <c r="J433" s="222">
        <f>ROUND(I433*H433,2)</f>
        <v>0</v>
      </c>
      <c r="K433" s="218" t="s">
        <v>1</v>
      </c>
      <c r="L433" s="39"/>
      <c r="M433" s="223" t="s">
        <v>1</v>
      </c>
      <c r="N433" s="224" t="s">
        <v>38</v>
      </c>
      <c r="O433" s="82"/>
      <c r="P433" s="225">
        <f>O433*H433</f>
        <v>0</v>
      </c>
      <c r="Q433" s="225">
        <v>0</v>
      </c>
      <c r="R433" s="225">
        <f>Q433*H433</f>
        <v>0</v>
      </c>
      <c r="S433" s="225">
        <v>0</v>
      </c>
      <c r="T433" s="226">
        <f>S433*H433</f>
        <v>0</v>
      </c>
      <c r="AR433" s="227" t="s">
        <v>142</v>
      </c>
      <c r="AT433" s="227" t="s">
        <v>138</v>
      </c>
      <c r="AU433" s="227" t="s">
        <v>82</v>
      </c>
      <c r="AY433" s="13" t="s">
        <v>136</v>
      </c>
      <c r="BE433" s="228">
        <f>IF(N433="základní",J433,0)</f>
        <v>0</v>
      </c>
      <c r="BF433" s="228">
        <f>IF(N433="snížená",J433,0)</f>
        <v>0</v>
      </c>
      <c r="BG433" s="228">
        <f>IF(N433="zákl. přenesená",J433,0)</f>
        <v>0</v>
      </c>
      <c r="BH433" s="228">
        <f>IF(N433="sníž. přenesená",J433,0)</f>
        <v>0</v>
      </c>
      <c r="BI433" s="228">
        <f>IF(N433="nulová",J433,0)</f>
        <v>0</v>
      </c>
      <c r="BJ433" s="13" t="s">
        <v>80</v>
      </c>
      <c r="BK433" s="228">
        <f>ROUND(I433*H433,2)</f>
        <v>0</v>
      </c>
      <c r="BL433" s="13" t="s">
        <v>142</v>
      </c>
      <c r="BM433" s="227" t="s">
        <v>1099</v>
      </c>
    </row>
    <row r="434" spans="2:65" s="1" customFormat="1" ht="16.5" customHeight="1">
      <c r="B434" s="34"/>
      <c r="C434" s="216" t="s">
        <v>617</v>
      </c>
      <c r="D434" s="216" t="s">
        <v>138</v>
      </c>
      <c r="E434" s="217" t="s">
        <v>1100</v>
      </c>
      <c r="F434" s="218" t="s">
        <v>1101</v>
      </c>
      <c r="G434" s="219" t="s">
        <v>233</v>
      </c>
      <c r="H434" s="220">
        <v>5.8</v>
      </c>
      <c r="I434" s="221"/>
      <c r="J434" s="222">
        <f>ROUND(I434*H434,2)</f>
        <v>0</v>
      </c>
      <c r="K434" s="218" t="s">
        <v>1</v>
      </c>
      <c r="L434" s="39"/>
      <c r="M434" s="223" t="s">
        <v>1</v>
      </c>
      <c r="N434" s="224" t="s">
        <v>38</v>
      </c>
      <c r="O434" s="82"/>
      <c r="P434" s="225">
        <f>O434*H434</f>
        <v>0</v>
      </c>
      <c r="Q434" s="225">
        <v>0</v>
      </c>
      <c r="R434" s="225">
        <f>Q434*H434</f>
        <v>0</v>
      </c>
      <c r="S434" s="225">
        <v>0</v>
      </c>
      <c r="T434" s="226">
        <f>S434*H434</f>
        <v>0</v>
      </c>
      <c r="AR434" s="227" t="s">
        <v>142</v>
      </c>
      <c r="AT434" s="227" t="s">
        <v>138</v>
      </c>
      <c r="AU434" s="227" t="s">
        <v>82</v>
      </c>
      <c r="AY434" s="13" t="s">
        <v>136</v>
      </c>
      <c r="BE434" s="228">
        <f>IF(N434="základní",J434,0)</f>
        <v>0</v>
      </c>
      <c r="BF434" s="228">
        <f>IF(N434="snížená",J434,0)</f>
        <v>0</v>
      </c>
      <c r="BG434" s="228">
        <f>IF(N434="zákl. přenesená",J434,0)</f>
        <v>0</v>
      </c>
      <c r="BH434" s="228">
        <f>IF(N434="sníž. přenesená",J434,0)</f>
        <v>0</v>
      </c>
      <c r="BI434" s="228">
        <f>IF(N434="nulová",J434,0)</f>
        <v>0</v>
      </c>
      <c r="BJ434" s="13" t="s">
        <v>80</v>
      </c>
      <c r="BK434" s="228">
        <f>ROUND(I434*H434,2)</f>
        <v>0</v>
      </c>
      <c r="BL434" s="13" t="s">
        <v>142</v>
      </c>
      <c r="BM434" s="227" t="s">
        <v>1102</v>
      </c>
    </row>
    <row r="435" spans="2:65" s="1" customFormat="1" ht="16.5" customHeight="1">
      <c r="B435" s="34"/>
      <c r="C435" s="216" t="s">
        <v>1103</v>
      </c>
      <c r="D435" s="216" t="s">
        <v>138</v>
      </c>
      <c r="E435" s="217" t="s">
        <v>1104</v>
      </c>
      <c r="F435" s="218" t="s">
        <v>1105</v>
      </c>
      <c r="G435" s="219" t="s">
        <v>233</v>
      </c>
      <c r="H435" s="220">
        <v>11.5</v>
      </c>
      <c r="I435" s="221"/>
      <c r="J435" s="222">
        <f>ROUND(I435*H435,2)</f>
        <v>0</v>
      </c>
      <c r="K435" s="218" t="s">
        <v>1</v>
      </c>
      <c r="L435" s="39"/>
      <c r="M435" s="223" t="s">
        <v>1</v>
      </c>
      <c r="N435" s="224" t="s">
        <v>38</v>
      </c>
      <c r="O435" s="82"/>
      <c r="P435" s="225">
        <f>O435*H435</f>
        <v>0</v>
      </c>
      <c r="Q435" s="225">
        <v>0</v>
      </c>
      <c r="R435" s="225">
        <f>Q435*H435</f>
        <v>0</v>
      </c>
      <c r="S435" s="225">
        <v>0</v>
      </c>
      <c r="T435" s="226">
        <f>S435*H435</f>
        <v>0</v>
      </c>
      <c r="AR435" s="227" t="s">
        <v>142</v>
      </c>
      <c r="AT435" s="227" t="s">
        <v>138</v>
      </c>
      <c r="AU435" s="227" t="s">
        <v>82</v>
      </c>
      <c r="AY435" s="13" t="s">
        <v>136</v>
      </c>
      <c r="BE435" s="228">
        <f>IF(N435="základní",J435,0)</f>
        <v>0</v>
      </c>
      <c r="BF435" s="228">
        <f>IF(N435="snížená",J435,0)</f>
        <v>0</v>
      </c>
      <c r="BG435" s="228">
        <f>IF(N435="zákl. přenesená",J435,0)</f>
        <v>0</v>
      </c>
      <c r="BH435" s="228">
        <f>IF(N435="sníž. přenesená",J435,0)</f>
        <v>0</v>
      </c>
      <c r="BI435" s="228">
        <f>IF(N435="nulová",J435,0)</f>
        <v>0</v>
      </c>
      <c r="BJ435" s="13" t="s">
        <v>80</v>
      </c>
      <c r="BK435" s="228">
        <f>ROUND(I435*H435,2)</f>
        <v>0</v>
      </c>
      <c r="BL435" s="13" t="s">
        <v>142</v>
      </c>
      <c r="BM435" s="227" t="s">
        <v>1106</v>
      </c>
    </row>
    <row r="436" spans="2:65" s="1" customFormat="1" ht="24" customHeight="1">
      <c r="B436" s="34"/>
      <c r="C436" s="216" t="s">
        <v>621</v>
      </c>
      <c r="D436" s="216" t="s">
        <v>138</v>
      </c>
      <c r="E436" s="217" t="s">
        <v>1107</v>
      </c>
      <c r="F436" s="218" t="s">
        <v>1108</v>
      </c>
      <c r="G436" s="219" t="s">
        <v>233</v>
      </c>
      <c r="H436" s="220">
        <v>45.23</v>
      </c>
      <c r="I436" s="221"/>
      <c r="J436" s="222">
        <f>ROUND(I436*H436,2)</f>
        <v>0</v>
      </c>
      <c r="K436" s="218" t="s">
        <v>1</v>
      </c>
      <c r="L436" s="39"/>
      <c r="M436" s="223" t="s">
        <v>1</v>
      </c>
      <c r="N436" s="224" t="s">
        <v>38</v>
      </c>
      <c r="O436" s="82"/>
      <c r="P436" s="225">
        <f>O436*H436</f>
        <v>0</v>
      </c>
      <c r="Q436" s="225">
        <v>0</v>
      </c>
      <c r="R436" s="225">
        <f>Q436*H436</f>
        <v>0</v>
      </c>
      <c r="S436" s="225">
        <v>0</v>
      </c>
      <c r="T436" s="226">
        <f>S436*H436</f>
        <v>0</v>
      </c>
      <c r="AR436" s="227" t="s">
        <v>142</v>
      </c>
      <c r="AT436" s="227" t="s">
        <v>138</v>
      </c>
      <c r="AU436" s="227" t="s">
        <v>82</v>
      </c>
      <c r="AY436" s="13" t="s">
        <v>136</v>
      </c>
      <c r="BE436" s="228">
        <f>IF(N436="základní",J436,0)</f>
        <v>0</v>
      </c>
      <c r="BF436" s="228">
        <f>IF(N436="snížená",J436,0)</f>
        <v>0</v>
      </c>
      <c r="BG436" s="228">
        <f>IF(N436="zákl. přenesená",J436,0)</f>
        <v>0</v>
      </c>
      <c r="BH436" s="228">
        <f>IF(N436="sníž. přenesená",J436,0)</f>
        <v>0</v>
      </c>
      <c r="BI436" s="228">
        <f>IF(N436="nulová",J436,0)</f>
        <v>0</v>
      </c>
      <c r="BJ436" s="13" t="s">
        <v>80</v>
      </c>
      <c r="BK436" s="228">
        <f>ROUND(I436*H436,2)</f>
        <v>0</v>
      </c>
      <c r="BL436" s="13" t="s">
        <v>142</v>
      </c>
      <c r="BM436" s="227" t="s">
        <v>1109</v>
      </c>
    </row>
    <row r="437" spans="2:65" s="1" customFormat="1" ht="24" customHeight="1">
      <c r="B437" s="34"/>
      <c r="C437" s="216" t="s">
        <v>1110</v>
      </c>
      <c r="D437" s="216" t="s">
        <v>138</v>
      </c>
      <c r="E437" s="217" t="s">
        <v>1111</v>
      </c>
      <c r="F437" s="218" t="s">
        <v>1112</v>
      </c>
      <c r="G437" s="219" t="s">
        <v>141</v>
      </c>
      <c r="H437" s="220">
        <v>2.8</v>
      </c>
      <c r="I437" s="221"/>
      <c r="J437" s="222">
        <f>ROUND(I437*H437,2)</f>
        <v>0</v>
      </c>
      <c r="K437" s="218" t="s">
        <v>1</v>
      </c>
      <c r="L437" s="39"/>
      <c r="M437" s="223" t="s">
        <v>1</v>
      </c>
      <c r="N437" s="224" t="s">
        <v>38</v>
      </c>
      <c r="O437" s="82"/>
      <c r="P437" s="225">
        <f>O437*H437</f>
        <v>0</v>
      </c>
      <c r="Q437" s="225">
        <v>0</v>
      </c>
      <c r="R437" s="225">
        <f>Q437*H437</f>
        <v>0</v>
      </c>
      <c r="S437" s="225">
        <v>0</v>
      </c>
      <c r="T437" s="226">
        <f>S437*H437</f>
        <v>0</v>
      </c>
      <c r="AR437" s="227" t="s">
        <v>142</v>
      </c>
      <c r="AT437" s="227" t="s">
        <v>138</v>
      </c>
      <c r="AU437" s="227" t="s">
        <v>82</v>
      </c>
      <c r="AY437" s="13" t="s">
        <v>136</v>
      </c>
      <c r="BE437" s="228">
        <f>IF(N437="základní",J437,0)</f>
        <v>0</v>
      </c>
      <c r="BF437" s="228">
        <f>IF(N437="snížená",J437,0)</f>
        <v>0</v>
      </c>
      <c r="BG437" s="228">
        <f>IF(N437="zákl. přenesená",J437,0)</f>
        <v>0</v>
      </c>
      <c r="BH437" s="228">
        <f>IF(N437="sníž. přenesená",J437,0)</f>
        <v>0</v>
      </c>
      <c r="BI437" s="228">
        <f>IF(N437="nulová",J437,0)</f>
        <v>0</v>
      </c>
      <c r="BJ437" s="13" t="s">
        <v>80</v>
      </c>
      <c r="BK437" s="228">
        <f>ROUND(I437*H437,2)</f>
        <v>0</v>
      </c>
      <c r="BL437" s="13" t="s">
        <v>142</v>
      </c>
      <c r="BM437" s="227" t="s">
        <v>1113</v>
      </c>
    </row>
    <row r="438" spans="2:65" s="1" customFormat="1" ht="16.5" customHeight="1">
      <c r="B438" s="34"/>
      <c r="C438" s="216" t="s">
        <v>625</v>
      </c>
      <c r="D438" s="216" t="s">
        <v>138</v>
      </c>
      <c r="E438" s="217" t="s">
        <v>1114</v>
      </c>
      <c r="F438" s="218" t="s">
        <v>1115</v>
      </c>
      <c r="G438" s="219" t="s">
        <v>233</v>
      </c>
      <c r="H438" s="220">
        <v>22</v>
      </c>
      <c r="I438" s="221"/>
      <c r="J438" s="222">
        <f>ROUND(I438*H438,2)</f>
        <v>0</v>
      </c>
      <c r="K438" s="218" t="s">
        <v>1</v>
      </c>
      <c r="L438" s="39"/>
      <c r="M438" s="223" t="s">
        <v>1</v>
      </c>
      <c r="N438" s="224" t="s">
        <v>38</v>
      </c>
      <c r="O438" s="82"/>
      <c r="P438" s="225">
        <f>O438*H438</f>
        <v>0</v>
      </c>
      <c r="Q438" s="225">
        <v>0</v>
      </c>
      <c r="R438" s="225">
        <f>Q438*H438</f>
        <v>0</v>
      </c>
      <c r="S438" s="225">
        <v>0</v>
      </c>
      <c r="T438" s="226">
        <f>S438*H438</f>
        <v>0</v>
      </c>
      <c r="AR438" s="227" t="s">
        <v>142</v>
      </c>
      <c r="AT438" s="227" t="s">
        <v>138</v>
      </c>
      <c r="AU438" s="227" t="s">
        <v>82</v>
      </c>
      <c r="AY438" s="13" t="s">
        <v>136</v>
      </c>
      <c r="BE438" s="228">
        <f>IF(N438="základní",J438,0)</f>
        <v>0</v>
      </c>
      <c r="BF438" s="228">
        <f>IF(N438="snížená",J438,0)</f>
        <v>0</v>
      </c>
      <c r="BG438" s="228">
        <f>IF(N438="zákl. přenesená",J438,0)</f>
        <v>0</v>
      </c>
      <c r="BH438" s="228">
        <f>IF(N438="sníž. přenesená",J438,0)</f>
        <v>0</v>
      </c>
      <c r="BI438" s="228">
        <f>IF(N438="nulová",J438,0)</f>
        <v>0</v>
      </c>
      <c r="BJ438" s="13" t="s">
        <v>80</v>
      </c>
      <c r="BK438" s="228">
        <f>ROUND(I438*H438,2)</f>
        <v>0</v>
      </c>
      <c r="BL438" s="13" t="s">
        <v>142</v>
      </c>
      <c r="BM438" s="227" t="s">
        <v>1116</v>
      </c>
    </row>
    <row r="439" spans="2:65" s="1" customFormat="1" ht="24" customHeight="1">
      <c r="B439" s="34"/>
      <c r="C439" s="216" t="s">
        <v>1117</v>
      </c>
      <c r="D439" s="216" t="s">
        <v>138</v>
      </c>
      <c r="E439" s="217" t="s">
        <v>1118</v>
      </c>
      <c r="F439" s="218" t="s">
        <v>1119</v>
      </c>
      <c r="G439" s="219" t="s">
        <v>233</v>
      </c>
      <c r="H439" s="220">
        <v>44.7</v>
      </c>
      <c r="I439" s="221"/>
      <c r="J439" s="222">
        <f>ROUND(I439*H439,2)</f>
        <v>0</v>
      </c>
      <c r="K439" s="218" t="s">
        <v>1</v>
      </c>
      <c r="L439" s="39"/>
      <c r="M439" s="223" t="s">
        <v>1</v>
      </c>
      <c r="N439" s="224" t="s">
        <v>38</v>
      </c>
      <c r="O439" s="82"/>
      <c r="P439" s="225">
        <f>O439*H439</f>
        <v>0</v>
      </c>
      <c r="Q439" s="225">
        <v>0</v>
      </c>
      <c r="R439" s="225">
        <f>Q439*H439</f>
        <v>0</v>
      </c>
      <c r="S439" s="225">
        <v>0</v>
      </c>
      <c r="T439" s="226">
        <f>S439*H439</f>
        <v>0</v>
      </c>
      <c r="AR439" s="227" t="s">
        <v>142</v>
      </c>
      <c r="AT439" s="227" t="s">
        <v>138</v>
      </c>
      <c r="AU439" s="227" t="s">
        <v>82</v>
      </c>
      <c r="AY439" s="13" t="s">
        <v>136</v>
      </c>
      <c r="BE439" s="228">
        <f>IF(N439="základní",J439,0)</f>
        <v>0</v>
      </c>
      <c r="BF439" s="228">
        <f>IF(N439="snížená",J439,0)</f>
        <v>0</v>
      </c>
      <c r="BG439" s="228">
        <f>IF(N439="zákl. přenesená",J439,0)</f>
        <v>0</v>
      </c>
      <c r="BH439" s="228">
        <f>IF(N439="sníž. přenesená",J439,0)</f>
        <v>0</v>
      </c>
      <c r="BI439" s="228">
        <f>IF(N439="nulová",J439,0)</f>
        <v>0</v>
      </c>
      <c r="BJ439" s="13" t="s">
        <v>80</v>
      </c>
      <c r="BK439" s="228">
        <f>ROUND(I439*H439,2)</f>
        <v>0</v>
      </c>
      <c r="BL439" s="13" t="s">
        <v>142</v>
      </c>
      <c r="BM439" s="227" t="s">
        <v>1120</v>
      </c>
    </row>
    <row r="440" spans="2:65" s="1" customFormat="1" ht="24" customHeight="1">
      <c r="B440" s="34"/>
      <c r="C440" s="216" t="s">
        <v>628</v>
      </c>
      <c r="D440" s="216" t="s">
        <v>138</v>
      </c>
      <c r="E440" s="217" t="s">
        <v>1121</v>
      </c>
      <c r="F440" s="218" t="s">
        <v>1122</v>
      </c>
      <c r="G440" s="219" t="s">
        <v>233</v>
      </c>
      <c r="H440" s="220">
        <v>5.8</v>
      </c>
      <c r="I440" s="221"/>
      <c r="J440" s="222">
        <f>ROUND(I440*H440,2)</f>
        <v>0</v>
      </c>
      <c r="K440" s="218" t="s">
        <v>1</v>
      </c>
      <c r="L440" s="39"/>
      <c r="M440" s="223" t="s">
        <v>1</v>
      </c>
      <c r="N440" s="224" t="s">
        <v>38</v>
      </c>
      <c r="O440" s="82"/>
      <c r="P440" s="225">
        <f>O440*H440</f>
        <v>0</v>
      </c>
      <c r="Q440" s="225">
        <v>0</v>
      </c>
      <c r="R440" s="225">
        <f>Q440*H440</f>
        <v>0</v>
      </c>
      <c r="S440" s="225">
        <v>0</v>
      </c>
      <c r="T440" s="226">
        <f>S440*H440</f>
        <v>0</v>
      </c>
      <c r="AR440" s="227" t="s">
        <v>142</v>
      </c>
      <c r="AT440" s="227" t="s">
        <v>138</v>
      </c>
      <c r="AU440" s="227" t="s">
        <v>82</v>
      </c>
      <c r="AY440" s="13" t="s">
        <v>136</v>
      </c>
      <c r="BE440" s="228">
        <f>IF(N440="základní",J440,0)</f>
        <v>0</v>
      </c>
      <c r="BF440" s="228">
        <f>IF(N440="snížená",J440,0)</f>
        <v>0</v>
      </c>
      <c r="BG440" s="228">
        <f>IF(N440="zákl. přenesená",J440,0)</f>
        <v>0</v>
      </c>
      <c r="BH440" s="228">
        <f>IF(N440="sníž. přenesená",J440,0)</f>
        <v>0</v>
      </c>
      <c r="BI440" s="228">
        <f>IF(N440="nulová",J440,0)</f>
        <v>0</v>
      </c>
      <c r="BJ440" s="13" t="s">
        <v>80</v>
      </c>
      <c r="BK440" s="228">
        <f>ROUND(I440*H440,2)</f>
        <v>0</v>
      </c>
      <c r="BL440" s="13" t="s">
        <v>142</v>
      </c>
      <c r="BM440" s="227" t="s">
        <v>1123</v>
      </c>
    </row>
    <row r="441" spans="2:65" s="1" customFormat="1" ht="24" customHeight="1">
      <c r="B441" s="34"/>
      <c r="C441" s="216" t="s">
        <v>1124</v>
      </c>
      <c r="D441" s="216" t="s">
        <v>138</v>
      </c>
      <c r="E441" s="217" t="s">
        <v>1125</v>
      </c>
      <c r="F441" s="218" t="s">
        <v>1126</v>
      </c>
      <c r="G441" s="219" t="s">
        <v>233</v>
      </c>
      <c r="H441" s="220">
        <v>11.5</v>
      </c>
      <c r="I441" s="221"/>
      <c r="J441" s="222">
        <f>ROUND(I441*H441,2)</f>
        <v>0</v>
      </c>
      <c r="K441" s="218" t="s">
        <v>1</v>
      </c>
      <c r="L441" s="39"/>
      <c r="M441" s="223" t="s">
        <v>1</v>
      </c>
      <c r="N441" s="224" t="s">
        <v>38</v>
      </c>
      <c r="O441" s="82"/>
      <c r="P441" s="225">
        <f>O441*H441</f>
        <v>0</v>
      </c>
      <c r="Q441" s="225">
        <v>0</v>
      </c>
      <c r="R441" s="225">
        <f>Q441*H441</f>
        <v>0</v>
      </c>
      <c r="S441" s="225">
        <v>0</v>
      </c>
      <c r="T441" s="226">
        <f>S441*H441</f>
        <v>0</v>
      </c>
      <c r="AR441" s="227" t="s">
        <v>142</v>
      </c>
      <c r="AT441" s="227" t="s">
        <v>138</v>
      </c>
      <c r="AU441" s="227" t="s">
        <v>82</v>
      </c>
      <c r="AY441" s="13" t="s">
        <v>136</v>
      </c>
      <c r="BE441" s="228">
        <f>IF(N441="základní",J441,0)</f>
        <v>0</v>
      </c>
      <c r="BF441" s="228">
        <f>IF(N441="snížená",J441,0)</f>
        <v>0</v>
      </c>
      <c r="BG441" s="228">
        <f>IF(N441="zákl. přenesená",J441,0)</f>
        <v>0</v>
      </c>
      <c r="BH441" s="228">
        <f>IF(N441="sníž. přenesená",J441,0)</f>
        <v>0</v>
      </c>
      <c r="BI441" s="228">
        <f>IF(N441="nulová",J441,0)</f>
        <v>0</v>
      </c>
      <c r="BJ441" s="13" t="s">
        <v>80</v>
      </c>
      <c r="BK441" s="228">
        <f>ROUND(I441*H441,2)</f>
        <v>0</v>
      </c>
      <c r="BL441" s="13" t="s">
        <v>142</v>
      </c>
      <c r="BM441" s="227" t="s">
        <v>1127</v>
      </c>
    </row>
    <row r="442" spans="2:65" s="1" customFormat="1" ht="24" customHeight="1">
      <c r="B442" s="34"/>
      <c r="C442" s="216" t="s">
        <v>632</v>
      </c>
      <c r="D442" s="216" t="s">
        <v>138</v>
      </c>
      <c r="E442" s="217" t="s">
        <v>1128</v>
      </c>
      <c r="F442" s="218" t="s">
        <v>1129</v>
      </c>
      <c r="G442" s="219" t="s">
        <v>233</v>
      </c>
      <c r="H442" s="220">
        <v>7</v>
      </c>
      <c r="I442" s="221"/>
      <c r="J442" s="222">
        <f>ROUND(I442*H442,2)</f>
        <v>0</v>
      </c>
      <c r="K442" s="218" t="s">
        <v>1</v>
      </c>
      <c r="L442" s="39"/>
      <c r="M442" s="223" t="s">
        <v>1</v>
      </c>
      <c r="N442" s="224" t="s">
        <v>38</v>
      </c>
      <c r="O442" s="82"/>
      <c r="P442" s="225">
        <f>O442*H442</f>
        <v>0</v>
      </c>
      <c r="Q442" s="225">
        <v>0</v>
      </c>
      <c r="R442" s="225">
        <f>Q442*H442</f>
        <v>0</v>
      </c>
      <c r="S442" s="225">
        <v>0</v>
      </c>
      <c r="T442" s="226">
        <f>S442*H442</f>
        <v>0</v>
      </c>
      <c r="AR442" s="227" t="s">
        <v>142</v>
      </c>
      <c r="AT442" s="227" t="s">
        <v>138</v>
      </c>
      <c r="AU442" s="227" t="s">
        <v>82</v>
      </c>
      <c r="AY442" s="13" t="s">
        <v>136</v>
      </c>
      <c r="BE442" s="228">
        <f>IF(N442="základní",J442,0)</f>
        <v>0</v>
      </c>
      <c r="BF442" s="228">
        <f>IF(N442="snížená",J442,0)</f>
        <v>0</v>
      </c>
      <c r="BG442" s="228">
        <f>IF(N442="zákl. přenesená",J442,0)</f>
        <v>0</v>
      </c>
      <c r="BH442" s="228">
        <f>IF(N442="sníž. přenesená",J442,0)</f>
        <v>0</v>
      </c>
      <c r="BI442" s="228">
        <f>IF(N442="nulová",J442,0)</f>
        <v>0</v>
      </c>
      <c r="BJ442" s="13" t="s">
        <v>80</v>
      </c>
      <c r="BK442" s="228">
        <f>ROUND(I442*H442,2)</f>
        <v>0</v>
      </c>
      <c r="BL442" s="13" t="s">
        <v>142</v>
      </c>
      <c r="BM442" s="227" t="s">
        <v>1130</v>
      </c>
    </row>
    <row r="443" spans="2:65" s="1" customFormat="1" ht="24" customHeight="1">
      <c r="B443" s="34"/>
      <c r="C443" s="216" t="s">
        <v>1131</v>
      </c>
      <c r="D443" s="216" t="s">
        <v>138</v>
      </c>
      <c r="E443" s="217" t="s">
        <v>1132</v>
      </c>
      <c r="F443" s="218" t="s">
        <v>1133</v>
      </c>
      <c r="G443" s="219" t="s">
        <v>233</v>
      </c>
      <c r="H443" s="220">
        <v>27.37</v>
      </c>
      <c r="I443" s="221"/>
      <c r="J443" s="222">
        <f>ROUND(I443*H443,2)</f>
        <v>0</v>
      </c>
      <c r="K443" s="218" t="s">
        <v>1</v>
      </c>
      <c r="L443" s="39"/>
      <c r="M443" s="223" t="s">
        <v>1</v>
      </c>
      <c r="N443" s="224" t="s">
        <v>38</v>
      </c>
      <c r="O443" s="82"/>
      <c r="P443" s="225">
        <f>O443*H443</f>
        <v>0</v>
      </c>
      <c r="Q443" s="225">
        <v>0</v>
      </c>
      <c r="R443" s="225">
        <f>Q443*H443</f>
        <v>0</v>
      </c>
      <c r="S443" s="225">
        <v>0</v>
      </c>
      <c r="T443" s="226">
        <f>S443*H443</f>
        <v>0</v>
      </c>
      <c r="AR443" s="227" t="s">
        <v>142</v>
      </c>
      <c r="AT443" s="227" t="s">
        <v>138</v>
      </c>
      <c r="AU443" s="227" t="s">
        <v>82</v>
      </c>
      <c r="AY443" s="13" t="s">
        <v>136</v>
      </c>
      <c r="BE443" s="228">
        <f>IF(N443="základní",J443,0)</f>
        <v>0</v>
      </c>
      <c r="BF443" s="228">
        <f>IF(N443="snížená",J443,0)</f>
        <v>0</v>
      </c>
      <c r="BG443" s="228">
        <f>IF(N443="zákl. přenesená",J443,0)</f>
        <v>0</v>
      </c>
      <c r="BH443" s="228">
        <f>IF(N443="sníž. přenesená",J443,0)</f>
        <v>0</v>
      </c>
      <c r="BI443" s="228">
        <f>IF(N443="nulová",J443,0)</f>
        <v>0</v>
      </c>
      <c r="BJ443" s="13" t="s">
        <v>80</v>
      </c>
      <c r="BK443" s="228">
        <f>ROUND(I443*H443,2)</f>
        <v>0</v>
      </c>
      <c r="BL443" s="13" t="s">
        <v>142</v>
      </c>
      <c r="BM443" s="227" t="s">
        <v>1134</v>
      </c>
    </row>
    <row r="444" spans="2:65" s="1" customFormat="1" ht="24" customHeight="1">
      <c r="B444" s="34"/>
      <c r="C444" s="216" t="s">
        <v>635</v>
      </c>
      <c r="D444" s="216" t="s">
        <v>138</v>
      </c>
      <c r="E444" s="217" t="s">
        <v>1135</v>
      </c>
      <c r="F444" s="218" t="s">
        <v>1136</v>
      </c>
      <c r="G444" s="219" t="s">
        <v>233</v>
      </c>
      <c r="H444" s="220">
        <v>3.82</v>
      </c>
      <c r="I444" s="221"/>
      <c r="J444" s="222">
        <f>ROUND(I444*H444,2)</f>
        <v>0</v>
      </c>
      <c r="K444" s="218" t="s">
        <v>1</v>
      </c>
      <c r="L444" s="39"/>
      <c r="M444" s="223" t="s">
        <v>1</v>
      </c>
      <c r="N444" s="224" t="s">
        <v>38</v>
      </c>
      <c r="O444" s="82"/>
      <c r="P444" s="225">
        <f>O444*H444</f>
        <v>0</v>
      </c>
      <c r="Q444" s="225">
        <v>0</v>
      </c>
      <c r="R444" s="225">
        <f>Q444*H444</f>
        <v>0</v>
      </c>
      <c r="S444" s="225">
        <v>0</v>
      </c>
      <c r="T444" s="226">
        <f>S444*H444</f>
        <v>0</v>
      </c>
      <c r="AR444" s="227" t="s">
        <v>142</v>
      </c>
      <c r="AT444" s="227" t="s">
        <v>138</v>
      </c>
      <c r="AU444" s="227" t="s">
        <v>82</v>
      </c>
      <c r="AY444" s="13" t="s">
        <v>136</v>
      </c>
      <c r="BE444" s="228">
        <f>IF(N444="základní",J444,0)</f>
        <v>0</v>
      </c>
      <c r="BF444" s="228">
        <f>IF(N444="snížená",J444,0)</f>
        <v>0</v>
      </c>
      <c r="BG444" s="228">
        <f>IF(N444="zákl. přenesená",J444,0)</f>
        <v>0</v>
      </c>
      <c r="BH444" s="228">
        <f>IF(N444="sníž. přenesená",J444,0)</f>
        <v>0</v>
      </c>
      <c r="BI444" s="228">
        <f>IF(N444="nulová",J444,0)</f>
        <v>0</v>
      </c>
      <c r="BJ444" s="13" t="s">
        <v>80</v>
      </c>
      <c r="BK444" s="228">
        <f>ROUND(I444*H444,2)</f>
        <v>0</v>
      </c>
      <c r="BL444" s="13" t="s">
        <v>142</v>
      </c>
      <c r="BM444" s="227" t="s">
        <v>1137</v>
      </c>
    </row>
    <row r="445" spans="2:65" s="1" customFormat="1" ht="24" customHeight="1">
      <c r="B445" s="34"/>
      <c r="C445" s="216" t="s">
        <v>1138</v>
      </c>
      <c r="D445" s="216" t="s">
        <v>138</v>
      </c>
      <c r="E445" s="217" t="s">
        <v>1139</v>
      </c>
      <c r="F445" s="218" t="s">
        <v>1140</v>
      </c>
      <c r="G445" s="219" t="s">
        <v>193</v>
      </c>
      <c r="H445" s="220">
        <v>4</v>
      </c>
      <c r="I445" s="221"/>
      <c r="J445" s="222">
        <f>ROUND(I445*H445,2)</f>
        <v>0</v>
      </c>
      <c r="K445" s="218" t="s">
        <v>1</v>
      </c>
      <c r="L445" s="39"/>
      <c r="M445" s="223" t="s">
        <v>1</v>
      </c>
      <c r="N445" s="224" t="s">
        <v>38</v>
      </c>
      <c r="O445" s="82"/>
      <c r="P445" s="225">
        <f>O445*H445</f>
        <v>0</v>
      </c>
      <c r="Q445" s="225">
        <v>0</v>
      </c>
      <c r="R445" s="225">
        <f>Q445*H445</f>
        <v>0</v>
      </c>
      <c r="S445" s="225">
        <v>0</v>
      </c>
      <c r="T445" s="226">
        <f>S445*H445</f>
        <v>0</v>
      </c>
      <c r="AR445" s="227" t="s">
        <v>142</v>
      </c>
      <c r="AT445" s="227" t="s">
        <v>138</v>
      </c>
      <c r="AU445" s="227" t="s">
        <v>82</v>
      </c>
      <c r="AY445" s="13" t="s">
        <v>136</v>
      </c>
      <c r="BE445" s="228">
        <f>IF(N445="základní",J445,0)</f>
        <v>0</v>
      </c>
      <c r="BF445" s="228">
        <f>IF(N445="snížená",J445,0)</f>
        <v>0</v>
      </c>
      <c r="BG445" s="228">
        <f>IF(N445="zákl. přenesená",J445,0)</f>
        <v>0</v>
      </c>
      <c r="BH445" s="228">
        <f>IF(N445="sníž. přenesená",J445,0)</f>
        <v>0</v>
      </c>
      <c r="BI445" s="228">
        <f>IF(N445="nulová",J445,0)</f>
        <v>0</v>
      </c>
      <c r="BJ445" s="13" t="s">
        <v>80</v>
      </c>
      <c r="BK445" s="228">
        <f>ROUND(I445*H445,2)</f>
        <v>0</v>
      </c>
      <c r="BL445" s="13" t="s">
        <v>142</v>
      </c>
      <c r="BM445" s="227" t="s">
        <v>1141</v>
      </c>
    </row>
    <row r="446" spans="2:65" s="1" customFormat="1" ht="24" customHeight="1">
      <c r="B446" s="34"/>
      <c r="C446" s="216" t="s">
        <v>639</v>
      </c>
      <c r="D446" s="216" t="s">
        <v>138</v>
      </c>
      <c r="E446" s="217" t="s">
        <v>1142</v>
      </c>
      <c r="F446" s="218" t="s">
        <v>1143</v>
      </c>
      <c r="G446" s="219" t="s">
        <v>233</v>
      </c>
      <c r="H446" s="220">
        <v>62.63</v>
      </c>
      <c r="I446" s="221"/>
      <c r="J446" s="222">
        <f>ROUND(I446*H446,2)</f>
        <v>0</v>
      </c>
      <c r="K446" s="218" t="s">
        <v>1</v>
      </c>
      <c r="L446" s="39"/>
      <c r="M446" s="223" t="s">
        <v>1</v>
      </c>
      <c r="N446" s="224" t="s">
        <v>38</v>
      </c>
      <c r="O446" s="82"/>
      <c r="P446" s="225">
        <f>O446*H446</f>
        <v>0</v>
      </c>
      <c r="Q446" s="225">
        <v>0</v>
      </c>
      <c r="R446" s="225">
        <f>Q446*H446</f>
        <v>0</v>
      </c>
      <c r="S446" s="225">
        <v>0</v>
      </c>
      <c r="T446" s="226">
        <f>S446*H446</f>
        <v>0</v>
      </c>
      <c r="AR446" s="227" t="s">
        <v>142</v>
      </c>
      <c r="AT446" s="227" t="s">
        <v>138</v>
      </c>
      <c r="AU446" s="227" t="s">
        <v>82</v>
      </c>
      <c r="AY446" s="13" t="s">
        <v>136</v>
      </c>
      <c r="BE446" s="228">
        <f>IF(N446="základní",J446,0)</f>
        <v>0</v>
      </c>
      <c r="BF446" s="228">
        <f>IF(N446="snížená",J446,0)</f>
        <v>0</v>
      </c>
      <c r="BG446" s="228">
        <f>IF(N446="zákl. přenesená",J446,0)</f>
        <v>0</v>
      </c>
      <c r="BH446" s="228">
        <f>IF(N446="sníž. přenesená",J446,0)</f>
        <v>0</v>
      </c>
      <c r="BI446" s="228">
        <f>IF(N446="nulová",J446,0)</f>
        <v>0</v>
      </c>
      <c r="BJ446" s="13" t="s">
        <v>80</v>
      </c>
      <c r="BK446" s="228">
        <f>ROUND(I446*H446,2)</f>
        <v>0</v>
      </c>
      <c r="BL446" s="13" t="s">
        <v>142</v>
      </c>
      <c r="BM446" s="227" t="s">
        <v>1144</v>
      </c>
    </row>
    <row r="447" spans="2:65" s="1" customFormat="1" ht="24" customHeight="1">
      <c r="B447" s="34"/>
      <c r="C447" s="216" t="s">
        <v>1145</v>
      </c>
      <c r="D447" s="216" t="s">
        <v>138</v>
      </c>
      <c r="E447" s="217" t="s">
        <v>1146</v>
      </c>
      <c r="F447" s="218" t="s">
        <v>1147</v>
      </c>
      <c r="G447" s="219" t="s">
        <v>141</v>
      </c>
      <c r="H447" s="220">
        <v>2.454</v>
      </c>
      <c r="I447" s="221"/>
      <c r="J447" s="222">
        <f>ROUND(I447*H447,2)</f>
        <v>0</v>
      </c>
      <c r="K447" s="218" t="s">
        <v>1</v>
      </c>
      <c r="L447" s="39"/>
      <c r="M447" s="223" t="s">
        <v>1</v>
      </c>
      <c r="N447" s="224" t="s">
        <v>38</v>
      </c>
      <c r="O447" s="82"/>
      <c r="P447" s="225">
        <f>O447*H447</f>
        <v>0</v>
      </c>
      <c r="Q447" s="225">
        <v>0</v>
      </c>
      <c r="R447" s="225">
        <f>Q447*H447</f>
        <v>0</v>
      </c>
      <c r="S447" s="225">
        <v>0</v>
      </c>
      <c r="T447" s="226">
        <f>S447*H447</f>
        <v>0</v>
      </c>
      <c r="AR447" s="227" t="s">
        <v>142</v>
      </c>
      <c r="AT447" s="227" t="s">
        <v>138</v>
      </c>
      <c r="AU447" s="227" t="s">
        <v>82</v>
      </c>
      <c r="AY447" s="13" t="s">
        <v>136</v>
      </c>
      <c r="BE447" s="228">
        <f>IF(N447="základní",J447,0)</f>
        <v>0</v>
      </c>
      <c r="BF447" s="228">
        <f>IF(N447="snížená",J447,0)</f>
        <v>0</v>
      </c>
      <c r="BG447" s="228">
        <f>IF(N447="zákl. přenesená",J447,0)</f>
        <v>0</v>
      </c>
      <c r="BH447" s="228">
        <f>IF(N447="sníž. přenesená",J447,0)</f>
        <v>0</v>
      </c>
      <c r="BI447" s="228">
        <f>IF(N447="nulová",J447,0)</f>
        <v>0</v>
      </c>
      <c r="BJ447" s="13" t="s">
        <v>80</v>
      </c>
      <c r="BK447" s="228">
        <f>ROUND(I447*H447,2)</f>
        <v>0</v>
      </c>
      <c r="BL447" s="13" t="s">
        <v>142</v>
      </c>
      <c r="BM447" s="227" t="s">
        <v>1148</v>
      </c>
    </row>
    <row r="448" spans="2:65" s="1" customFormat="1" ht="24" customHeight="1">
      <c r="B448" s="34"/>
      <c r="C448" s="216" t="s">
        <v>642</v>
      </c>
      <c r="D448" s="216" t="s">
        <v>138</v>
      </c>
      <c r="E448" s="217" t="s">
        <v>1149</v>
      </c>
      <c r="F448" s="218" t="s">
        <v>1150</v>
      </c>
      <c r="G448" s="219" t="s">
        <v>233</v>
      </c>
      <c r="H448" s="220">
        <v>19.5</v>
      </c>
      <c r="I448" s="221"/>
      <c r="J448" s="222">
        <f>ROUND(I448*H448,2)</f>
        <v>0</v>
      </c>
      <c r="K448" s="218" t="s">
        <v>1</v>
      </c>
      <c r="L448" s="39"/>
      <c r="M448" s="223" t="s">
        <v>1</v>
      </c>
      <c r="N448" s="224" t="s">
        <v>38</v>
      </c>
      <c r="O448" s="82"/>
      <c r="P448" s="225">
        <f>O448*H448</f>
        <v>0</v>
      </c>
      <c r="Q448" s="225">
        <v>0</v>
      </c>
      <c r="R448" s="225">
        <f>Q448*H448</f>
        <v>0</v>
      </c>
      <c r="S448" s="225">
        <v>0</v>
      </c>
      <c r="T448" s="226">
        <f>S448*H448</f>
        <v>0</v>
      </c>
      <c r="AR448" s="227" t="s">
        <v>142</v>
      </c>
      <c r="AT448" s="227" t="s">
        <v>138</v>
      </c>
      <c r="AU448" s="227" t="s">
        <v>82</v>
      </c>
      <c r="AY448" s="13" t="s">
        <v>136</v>
      </c>
      <c r="BE448" s="228">
        <f>IF(N448="základní",J448,0)</f>
        <v>0</v>
      </c>
      <c r="BF448" s="228">
        <f>IF(N448="snížená",J448,0)</f>
        <v>0</v>
      </c>
      <c r="BG448" s="228">
        <f>IF(N448="zákl. přenesená",J448,0)</f>
        <v>0</v>
      </c>
      <c r="BH448" s="228">
        <f>IF(N448="sníž. přenesená",J448,0)</f>
        <v>0</v>
      </c>
      <c r="BI448" s="228">
        <f>IF(N448="nulová",J448,0)</f>
        <v>0</v>
      </c>
      <c r="BJ448" s="13" t="s">
        <v>80</v>
      </c>
      <c r="BK448" s="228">
        <f>ROUND(I448*H448,2)</f>
        <v>0</v>
      </c>
      <c r="BL448" s="13" t="s">
        <v>142</v>
      </c>
      <c r="BM448" s="227" t="s">
        <v>1151</v>
      </c>
    </row>
    <row r="449" spans="2:65" s="1" customFormat="1" ht="24" customHeight="1">
      <c r="B449" s="34"/>
      <c r="C449" s="216" t="s">
        <v>1152</v>
      </c>
      <c r="D449" s="216" t="s">
        <v>138</v>
      </c>
      <c r="E449" s="217" t="s">
        <v>1153</v>
      </c>
      <c r="F449" s="218" t="s">
        <v>1154</v>
      </c>
      <c r="G449" s="219" t="s">
        <v>193</v>
      </c>
      <c r="H449" s="220">
        <v>5</v>
      </c>
      <c r="I449" s="221"/>
      <c r="J449" s="222">
        <f>ROUND(I449*H449,2)</f>
        <v>0</v>
      </c>
      <c r="K449" s="218" t="s">
        <v>1</v>
      </c>
      <c r="L449" s="39"/>
      <c r="M449" s="223" t="s">
        <v>1</v>
      </c>
      <c r="N449" s="224" t="s">
        <v>38</v>
      </c>
      <c r="O449" s="82"/>
      <c r="P449" s="225">
        <f>O449*H449</f>
        <v>0</v>
      </c>
      <c r="Q449" s="225">
        <v>0</v>
      </c>
      <c r="R449" s="225">
        <f>Q449*H449</f>
        <v>0</v>
      </c>
      <c r="S449" s="225">
        <v>0</v>
      </c>
      <c r="T449" s="226">
        <f>S449*H449</f>
        <v>0</v>
      </c>
      <c r="AR449" s="227" t="s">
        <v>142</v>
      </c>
      <c r="AT449" s="227" t="s">
        <v>138</v>
      </c>
      <c r="AU449" s="227" t="s">
        <v>82</v>
      </c>
      <c r="AY449" s="13" t="s">
        <v>136</v>
      </c>
      <c r="BE449" s="228">
        <f>IF(N449="základní",J449,0)</f>
        <v>0</v>
      </c>
      <c r="BF449" s="228">
        <f>IF(N449="snížená",J449,0)</f>
        <v>0</v>
      </c>
      <c r="BG449" s="228">
        <f>IF(N449="zákl. přenesená",J449,0)</f>
        <v>0</v>
      </c>
      <c r="BH449" s="228">
        <f>IF(N449="sníž. přenesená",J449,0)</f>
        <v>0</v>
      </c>
      <c r="BI449" s="228">
        <f>IF(N449="nulová",J449,0)</f>
        <v>0</v>
      </c>
      <c r="BJ449" s="13" t="s">
        <v>80</v>
      </c>
      <c r="BK449" s="228">
        <f>ROUND(I449*H449,2)</f>
        <v>0</v>
      </c>
      <c r="BL449" s="13" t="s">
        <v>142</v>
      </c>
      <c r="BM449" s="227" t="s">
        <v>1155</v>
      </c>
    </row>
    <row r="450" spans="2:65" s="1" customFormat="1" ht="24" customHeight="1">
      <c r="B450" s="34"/>
      <c r="C450" s="216" t="s">
        <v>646</v>
      </c>
      <c r="D450" s="216" t="s">
        <v>138</v>
      </c>
      <c r="E450" s="217" t="s">
        <v>1156</v>
      </c>
      <c r="F450" s="218" t="s">
        <v>1157</v>
      </c>
      <c r="G450" s="219" t="s">
        <v>233</v>
      </c>
      <c r="H450" s="220">
        <v>11.5</v>
      </c>
      <c r="I450" s="221"/>
      <c r="J450" s="222">
        <f>ROUND(I450*H450,2)</f>
        <v>0</v>
      </c>
      <c r="K450" s="218" t="s">
        <v>1</v>
      </c>
      <c r="L450" s="39"/>
      <c r="M450" s="223" t="s">
        <v>1</v>
      </c>
      <c r="N450" s="224" t="s">
        <v>38</v>
      </c>
      <c r="O450" s="82"/>
      <c r="P450" s="225">
        <f>O450*H450</f>
        <v>0</v>
      </c>
      <c r="Q450" s="225">
        <v>0</v>
      </c>
      <c r="R450" s="225">
        <f>Q450*H450</f>
        <v>0</v>
      </c>
      <c r="S450" s="225">
        <v>0</v>
      </c>
      <c r="T450" s="226">
        <f>S450*H450</f>
        <v>0</v>
      </c>
      <c r="AR450" s="227" t="s">
        <v>142</v>
      </c>
      <c r="AT450" s="227" t="s">
        <v>138</v>
      </c>
      <c r="AU450" s="227" t="s">
        <v>82</v>
      </c>
      <c r="AY450" s="13" t="s">
        <v>136</v>
      </c>
      <c r="BE450" s="228">
        <f>IF(N450="základní",J450,0)</f>
        <v>0</v>
      </c>
      <c r="BF450" s="228">
        <f>IF(N450="snížená",J450,0)</f>
        <v>0</v>
      </c>
      <c r="BG450" s="228">
        <f>IF(N450="zákl. přenesená",J450,0)</f>
        <v>0</v>
      </c>
      <c r="BH450" s="228">
        <f>IF(N450="sníž. přenesená",J450,0)</f>
        <v>0</v>
      </c>
      <c r="BI450" s="228">
        <f>IF(N450="nulová",J450,0)</f>
        <v>0</v>
      </c>
      <c r="BJ450" s="13" t="s">
        <v>80</v>
      </c>
      <c r="BK450" s="228">
        <f>ROUND(I450*H450,2)</f>
        <v>0</v>
      </c>
      <c r="BL450" s="13" t="s">
        <v>142</v>
      </c>
      <c r="BM450" s="227" t="s">
        <v>1158</v>
      </c>
    </row>
    <row r="451" spans="2:65" s="1" customFormat="1" ht="24" customHeight="1">
      <c r="B451" s="34"/>
      <c r="C451" s="216" t="s">
        <v>1159</v>
      </c>
      <c r="D451" s="216" t="s">
        <v>138</v>
      </c>
      <c r="E451" s="217" t="s">
        <v>1160</v>
      </c>
      <c r="F451" s="218" t="s">
        <v>1161</v>
      </c>
      <c r="G451" s="219" t="s">
        <v>233</v>
      </c>
      <c r="H451" s="220">
        <v>11.5</v>
      </c>
      <c r="I451" s="221"/>
      <c r="J451" s="222">
        <f>ROUND(I451*H451,2)</f>
        <v>0</v>
      </c>
      <c r="K451" s="218" t="s">
        <v>1</v>
      </c>
      <c r="L451" s="39"/>
      <c r="M451" s="223" t="s">
        <v>1</v>
      </c>
      <c r="N451" s="224" t="s">
        <v>38</v>
      </c>
      <c r="O451" s="82"/>
      <c r="P451" s="225">
        <f>O451*H451</f>
        <v>0</v>
      </c>
      <c r="Q451" s="225">
        <v>0</v>
      </c>
      <c r="R451" s="225">
        <f>Q451*H451</f>
        <v>0</v>
      </c>
      <c r="S451" s="225">
        <v>0</v>
      </c>
      <c r="T451" s="226">
        <f>S451*H451</f>
        <v>0</v>
      </c>
      <c r="AR451" s="227" t="s">
        <v>142</v>
      </c>
      <c r="AT451" s="227" t="s">
        <v>138</v>
      </c>
      <c r="AU451" s="227" t="s">
        <v>82</v>
      </c>
      <c r="AY451" s="13" t="s">
        <v>136</v>
      </c>
      <c r="BE451" s="228">
        <f>IF(N451="základní",J451,0)</f>
        <v>0</v>
      </c>
      <c r="BF451" s="228">
        <f>IF(N451="snížená",J451,0)</f>
        <v>0</v>
      </c>
      <c r="BG451" s="228">
        <f>IF(N451="zákl. přenesená",J451,0)</f>
        <v>0</v>
      </c>
      <c r="BH451" s="228">
        <f>IF(N451="sníž. přenesená",J451,0)</f>
        <v>0</v>
      </c>
      <c r="BI451" s="228">
        <f>IF(N451="nulová",J451,0)</f>
        <v>0</v>
      </c>
      <c r="BJ451" s="13" t="s">
        <v>80</v>
      </c>
      <c r="BK451" s="228">
        <f>ROUND(I451*H451,2)</f>
        <v>0</v>
      </c>
      <c r="BL451" s="13" t="s">
        <v>142</v>
      </c>
      <c r="BM451" s="227" t="s">
        <v>1162</v>
      </c>
    </row>
    <row r="452" spans="2:65" s="1" customFormat="1" ht="24" customHeight="1">
      <c r="B452" s="34"/>
      <c r="C452" s="216" t="s">
        <v>649</v>
      </c>
      <c r="D452" s="216" t="s">
        <v>138</v>
      </c>
      <c r="E452" s="217" t="s">
        <v>1163</v>
      </c>
      <c r="F452" s="218" t="s">
        <v>1164</v>
      </c>
      <c r="G452" s="219" t="s">
        <v>233</v>
      </c>
      <c r="H452" s="220">
        <v>78</v>
      </c>
      <c r="I452" s="221"/>
      <c r="J452" s="222">
        <f>ROUND(I452*H452,2)</f>
        <v>0</v>
      </c>
      <c r="K452" s="218" t="s">
        <v>1</v>
      </c>
      <c r="L452" s="39"/>
      <c r="M452" s="223" t="s">
        <v>1</v>
      </c>
      <c r="N452" s="224" t="s">
        <v>38</v>
      </c>
      <c r="O452" s="82"/>
      <c r="P452" s="225">
        <f>O452*H452</f>
        <v>0</v>
      </c>
      <c r="Q452" s="225">
        <v>0</v>
      </c>
      <c r="R452" s="225">
        <f>Q452*H452</f>
        <v>0</v>
      </c>
      <c r="S452" s="225">
        <v>0</v>
      </c>
      <c r="T452" s="226">
        <f>S452*H452</f>
        <v>0</v>
      </c>
      <c r="AR452" s="227" t="s">
        <v>142</v>
      </c>
      <c r="AT452" s="227" t="s">
        <v>138</v>
      </c>
      <c r="AU452" s="227" t="s">
        <v>82</v>
      </c>
      <c r="AY452" s="13" t="s">
        <v>136</v>
      </c>
      <c r="BE452" s="228">
        <f>IF(N452="základní",J452,0)</f>
        <v>0</v>
      </c>
      <c r="BF452" s="228">
        <f>IF(N452="snížená",J452,0)</f>
        <v>0</v>
      </c>
      <c r="BG452" s="228">
        <f>IF(N452="zákl. přenesená",J452,0)</f>
        <v>0</v>
      </c>
      <c r="BH452" s="228">
        <f>IF(N452="sníž. přenesená",J452,0)</f>
        <v>0</v>
      </c>
      <c r="BI452" s="228">
        <f>IF(N452="nulová",J452,0)</f>
        <v>0</v>
      </c>
      <c r="BJ452" s="13" t="s">
        <v>80</v>
      </c>
      <c r="BK452" s="228">
        <f>ROUND(I452*H452,2)</f>
        <v>0</v>
      </c>
      <c r="BL452" s="13" t="s">
        <v>142</v>
      </c>
      <c r="BM452" s="227" t="s">
        <v>1165</v>
      </c>
    </row>
    <row r="453" spans="2:65" s="1" customFormat="1" ht="24" customHeight="1">
      <c r="B453" s="34"/>
      <c r="C453" s="216" t="s">
        <v>1166</v>
      </c>
      <c r="D453" s="216" t="s">
        <v>138</v>
      </c>
      <c r="E453" s="217" t="s">
        <v>1167</v>
      </c>
      <c r="F453" s="218" t="s">
        <v>1168</v>
      </c>
      <c r="G453" s="219" t="s">
        <v>156</v>
      </c>
      <c r="H453" s="220">
        <v>1.359</v>
      </c>
      <c r="I453" s="221"/>
      <c r="J453" s="222">
        <f>ROUND(I453*H453,2)</f>
        <v>0</v>
      </c>
      <c r="K453" s="218" t="s">
        <v>1</v>
      </c>
      <c r="L453" s="39"/>
      <c r="M453" s="223" t="s">
        <v>1</v>
      </c>
      <c r="N453" s="224" t="s">
        <v>38</v>
      </c>
      <c r="O453" s="82"/>
      <c r="P453" s="225">
        <f>O453*H453</f>
        <v>0</v>
      </c>
      <c r="Q453" s="225">
        <v>0</v>
      </c>
      <c r="R453" s="225">
        <f>Q453*H453</f>
        <v>0</v>
      </c>
      <c r="S453" s="225">
        <v>0</v>
      </c>
      <c r="T453" s="226">
        <f>S453*H453</f>
        <v>0</v>
      </c>
      <c r="AR453" s="227" t="s">
        <v>142</v>
      </c>
      <c r="AT453" s="227" t="s">
        <v>138</v>
      </c>
      <c r="AU453" s="227" t="s">
        <v>82</v>
      </c>
      <c r="AY453" s="13" t="s">
        <v>136</v>
      </c>
      <c r="BE453" s="228">
        <f>IF(N453="základní",J453,0)</f>
        <v>0</v>
      </c>
      <c r="BF453" s="228">
        <f>IF(N453="snížená",J453,0)</f>
        <v>0</v>
      </c>
      <c r="BG453" s="228">
        <f>IF(N453="zákl. přenesená",J453,0)</f>
        <v>0</v>
      </c>
      <c r="BH453" s="228">
        <f>IF(N453="sníž. přenesená",J453,0)</f>
        <v>0</v>
      </c>
      <c r="BI453" s="228">
        <f>IF(N453="nulová",J453,0)</f>
        <v>0</v>
      </c>
      <c r="BJ453" s="13" t="s">
        <v>80</v>
      </c>
      <c r="BK453" s="228">
        <f>ROUND(I453*H453,2)</f>
        <v>0</v>
      </c>
      <c r="BL453" s="13" t="s">
        <v>142</v>
      </c>
      <c r="BM453" s="227" t="s">
        <v>1169</v>
      </c>
    </row>
    <row r="454" spans="2:63" s="11" customFormat="1" ht="22.8" customHeight="1">
      <c r="B454" s="200"/>
      <c r="C454" s="201"/>
      <c r="D454" s="202" t="s">
        <v>72</v>
      </c>
      <c r="E454" s="214" t="s">
        <v>1170</v>
      </c>
      <c r="F454" s="214" t="s">
        <v>1171</v>
      </c>
      <c r="G454" s="201"/>
      <c r="H454" s="201"/>
      <c r="I454" s="204"/>
      <c r="J454" s="215">
        <f>BK454</f>
        <v>0</v>
      </c>
      <c r="K454" s="201"/>
      <c r="L454" s="206"/>
      <c r="M454" s="207"/>
      <c r="N454" s="208"/>
      <c r="O454" s="208"/>
      <c r="P454" s="209">
        <f>SUM(P455:P504)</f>
        <v>0</v>
      </c>
      <c r="Q454" s="208"/>
      <c r="R454" s="209">
        <f>SUM(R455:R504)</f>
        <v>0</v>
      </c>
      <c r="S454" s="208"/>
      <c r="T454" s="210">
        <f>SUM(T455:T504)</f>
        <v>0</v>
      </c>
      <c r="AR454" s="211" t="s">
        <v>80</v>
      </c>
      <c r="AT454" s="212" t="s">
        <v>72</v>
      </c>
      <c r="AU454" s="212" t="s">
        <v>80</v>
      </c>
      <c r="AY454" s="211" t="s">
        <v>136</v>
      </c>
      <c r="BK454" s="213">
        <f>SUM(BK455:BK504)</f>
        <v>0</v>
      </c>
    </row>
    <row r="455" spans="2:65" s="1" customFormat="1" ht="24" customHeight="1">
      <c r="B455" s="34"/>
      <c r="C455" s="216" t="s">
        <v>653</v>
      </c>
      <c r="D455" s="216" t="s">
        <v>138</v>
      </c>
      <c r="E455" s="217" t="s">
        <v>1172</v>
      </c>
      <c r="F455" s="218" t="s">
        <v>1173</v>
      </c>
      <c r="G455" s="219" t="s">
        <v>141</v>
      </c>
      <c r="H455" s="220">
        <v>405.192</v>
      </c>
      <c r="I455" s="221"/>
      <c r="J455" s="222">
        <f>ROUND(I455*H455,2)</f>
        <v>0</v>
      </c>
      <c r="K455" s="218" t="s">
        <v>1</v>
      </c>
      <c r="L455" s="39"/>
      <c r="M455" s="223" t="s">
        <v>1</v>
      </c>
      <c r="N455" s="224" t="s">
        <v>38</v>
      </c>
      <c r="O455" s="82"/>
      <c r="P455" s="225">
        <f>O455*H455</f>
        <v>0</v>
      </c>
      <c r="Q455" s="225">
        <v>0</v>
      </c>
      <c r="R455" s="225">
        <f>Q455*H455</f>
        <v>0</v>
      </c>
      <c r="S455" s="225">
        <v>0</v>
      </c>
      <c r="T455" s="226">
        <f>S455*H455</f>
        <v>0</v>
      </c>
      <c r="AR455" s="227" t="s">
        <v>142</v>
      </c>
      <c r="AT455" s="227" t="s">
        <v>138</v>
      </c>
      <c r="AU455" s="227" t="s">
        <v>82</v>
      </c>
      <c r="AY455" s="13" t="s">
        <v>136</v>
      </c>
      <c r="BE455" s="228">
        <f>IF(N455="základní",J455,0)</f>
        <v>0</v>
      </c>
      <c r="BF455" s="228">
        <f>IF(N455="snížená",J455,0)</f>
        <v>0</v>
      </c>
      <c r="BG455" s="228">
        <f>IF(N455="zákl. přenesená",J455,0)</f>
        <v>0</v>
      </c>
      <c r="BH455" s="228">
        <f>IF(N455="sníž. přenesená",J455,0)</f>
        <v>0</v>
      </c>
      <c r="BI455" s="228">
        <f>IF(N455="nulová",J455,0)</f>
        <v>0</v>
      </c>
      <c r="BJ455" s="13" t="s">
        <v>80</v>
      </c>
      <c r="BK455" s="228">
        <f>ROUND(I455*H455,2)</f>
        <v>0</v>
      </c>
      <c r="BL455" s="13" t="s">
        <v>142</v>
      </c>
      <c r="BM455" s="227" t="s">
        <v>1174</v>
      </c>
    </row>
    <row r="456" spans="2:65" s="1" customFormat="1" ht="16.5" customHeight="1">
      <c r="B456" s="34"/>
      <c r="C456" s="229" t="s">
        <v>1175</v>
      </c>
      <c r="D456" s="229" t="s">
        <v>209</v>
      </c>
      <c r="E456" s="230" t="s">
        <v>1176</v>
      </c>
      <c r="F456" s="231" t="s">
        <v>1177</v>
      </c>
      <c r="G456" s="232" t="s">
        <v>193</v>
      </c>
      <c r="H456" s="233">
        <v>15640.411</v>
      </c>
      <c r="I456" s="234"/>
      <c r="J456" s="235">
        <f>ROUND(I456*H456,2)</f>
        <v>0</v>
      </c>
      <c r="K456" s="231" t="s">
        <v>1</v>
      </c>
      <c r="L456" s="236"/>
      <c r="M456" s="237" t="s">
        <v>1</v>
      </c>
      <c r="N456" s="238" t="s">
        <v>38</v>
      </c>
      <c r="O456" s="82"/>
      <c r="P456" s="225">
        <f>O456*H456</f>
        <v>0</v>
      </c>
      <c r="Q456" s="225">
        <v>0</v>
      </c>
      <c r="R456" s="225">
        <f>Q456*H456</f>
        <v>0</v>
      </c>
      <c r="S456" s="225">
        <v>0</v>
      </c>
      <c r="T456" s="226">
        <f>S456*H456</f>
        <v>0</v>
      </c>
      <c r="AR456" s="227" t="s">
        <v>152</v>
      </c>
      <c r="AT456" s="227" t="s">
        <v>209</v>
      </c>
      <c r="AU456" s="227" t="s">
        <v>82</v>
      </c>
      <c r="AY456" s="13" t="s">
        <v>136</v>
      </c>
      <c r="BE456" s="228">
        <f>IF(N456="základní",J456,0)</f>
        <v>0</v>
      </c>
      <c r="BF456" s="228">
        <f>IF(N456="snížená",J456,0)</f>
        <v>0</v>
      </c>
      <c r="BG456" s="228">
        <f>IF(N456="zákl. přenesená",J456,0)</f>
        <v>0</v>
      </c>
      <c r="BH456" s="228">
        <f>IF(N456="sníž. přenesená",J456,0)</f>
        <v>0</v>
      </c>
      <c r="BI456" s="228">
        <f>IF(N456="nulová",J456,0)</f>
        <v>0</v>
      </c>
      <c r="BJ456" s="13" t="s">
        <v>80</v>
      </c>
      <c r="BK456" s="228">
        <f>ROUND(I456*H456,2)</f>
        <v>0</v>
      </c>
      <c r="BL456" s="13" t="s">
        <v>142</v>
      </c>
      <c r="BM456" s="227" t="s">
        <v>1178</v>
      </c>
    </row>
    <row r="457" spans="2:65" s="1" customFormat="1" ht="16.5" customHeight="1">
      <c r="B457" s="34"/>
      <c r="C457" s="229" t="s">
        <v>656</v>
      </c>
      <c r="D457" s="229" t="s">
        <v>209</v>
      </c>
      <c r="E457" s="230" t="s">
        <v>1179</v>
      </c>
      <c r="F457" s="231" t="s">
        <v>1180</v>
      </c>
      <c r="G457" s="232" t="s">
        <v>193</v>
      </c>
      <c r="H457" s="233">
        <v>243.115</v>
      </c>
      <c r="I457" s="234"/>
      <c r="J457" s="235">
        <f>ROUND(I457*H457,2)</f>
        <v>0</v>
      </c>
      <c r="K457" s="231" t="s">
        <v>1</v>
      </c>
      <c r="L457" s="236"/>
      <c r="M457" s="237" t="s">
        <v>1</v>
      </c>
      <c r="N457" s="238" t="s">
        <v>38</v>
      </c>
      <c r="O457" s="82"/>
      <c r="P457" s="225">
        <f>O457*H457</f>
        <v>0</v>
      </c>
      <c r="Q457" s="225">
        <v>0</v>
      </c>
      <c r="R457" s="225">
        <f>Q457*H457</f>
        <v>0</v>
      </c>
      <c r="S457" s="225">
        <v>0</v>
      </c>
      <c r="T457" s="226">
        <f>S457*H457</f>
        <v>0</v>
      </c>
      <c r="AR457" s="227" t="s">
        <v>152</v>
      </c>
      <c r="AT457" s="227" t="s">
        <v>209</v>
      </c>
      <c r="AU457" s="227" t="s">
        <v>82</v>
      </c>
      <c r="AY457" s="13" t="s">
        <v>136</v>
      </c>
      <c r="BE457" s="228">
        <f>IF(N457="základní",J457,0)</f>
        <v>0</v>
      </c>
      <c r="BF457" s="228">
        <f>IF(N457="snížená",J457,0)</f>
        <v>0</v>
      </c>
      <c r="BG457" s="228">
        <f>IF(N457="zákl. přenesená",J457,0)</f>
        <v>0</v>
      </c>
      <c r="BH457" s="228">
        <f>IF(N457="sníž. přenesená",J457,0)</f>
        <v>0</v>
      </c>
      <c r="BI457" s="228">
        <f>IF(N457="nulová",J457,0)</f>
        <v>0</v>
      </c>
      <c r="BJ457" s="13" t="s">
        <v>80</v>
      </c>
      <c r="BK457" s="228">
        <f>ROUND(I457*H457,2)</f>
        <v>0</v>
      </c>
      <c r="BL457" s="13" t="s">
        <v>142</v>
      </c>
      <c r="BM457" s="227" t="s">
        <v>1181</v>
      </c>
    </row>
    <row r="458" spans="2:65" s="1" customFormat="1" ht="24" customHeight="1">
      <c r="B458" s="34"/>
      <c r="C458" s="216" t="s">
        <v>1182</v>
      </c>
      <c r="D458" s="216" t="s">
        <v>138</v>
      </c>
      <c r="E458" s="217" t="s">
        <v>1183</v>
      </c>
      <c r="F458" s="218" t="s">
        <v>1184</v>
      </c>
      <c r="G458" s="219" t="s">
        <v>141</v>
      </c>
      <c r="H458" s="220">
        <v>7.068</v>
      </c>
      <c r="I458" s="221"/>
      <c r="J458" s="222">
        <f>ROUND(I458*H458,2)</f>
        <v>0</v>
      </c>
      <c r="K458" s="218" t="s">
        <v>1</v>
      </c>
      <c r="L458" s="39"/>
      <c r="M458" s="223" t="s">
        <v>1</v>
      </c>
      <c r="N458" s="224" t="s">
        <v>38</v>
      </c>
      <c r="O458" s="82"/>
      <c r="P458" s="225">
        <f>O458*H458</f>
        <v>0</v>
      </c>
      <c r="Q458" s="225">
        <v>0</v>
      </c>
      <c r="R458" s="225">
        <f>Q458*H458</f>
        <v>0</v>
      </c>
      <c r="S458" s="225">
        <v>0</v>
      </c>
      <c r="T458" s="226">
        <f>S458*H458</f>
        <v>0</v>
      </c>
      <c r="AR458" s="227" t="s">
        <v>142</v>
      </c>
      <c r="AT458" s="227" t="s">
        <v>138</v>
      </c>
      <c r="AU458" s="227" t="s">
        <v>82</v>
      </c>
      <c r="AY458" s="13" t="s">
        <v>136</v>
      </c>
      <c r="BE458" s="228">
        <f>IF(N458="základní",J458,0)</f>
        <v>0</v>
      </c>
      <c r="BF458" s="228">
        <f>IF(N458="snížená",J458,0)</f>
        <v>0</v>
      </c>
      <c r="BG458" s="228">
        <f>IF(N458="zákl. přenesená",J458,0)</f>
        <v>0</v>
      </c>
      <c r="BH458" s="228">
        <f>IF(N458="sníž. přenesená",J458,0)</f>
        <v>0</v>
      </c>
      <c r="BI458" s="228">
        <f>IF(N458="nulová",J458,0)</f>
        <v>0</v>
      </c>
      <c r="BJ458" s="13" t="s">
        <v>80</v>
      </c>
      <c r="BK458" s="228">
        <f>ROUND(I458*H458,2)</f>
        <v>0</v>
      </c>
      <c r="BL458" s="13" t="s">
        <v>142</v>
      </c>
      <c r="BM458" s="227" t="s">
        <v>1185</v>
      </c>
    </row>
    <row r="459" spans="2:65" s="1" customFormat="1" ht="24" customHeight="1">
      <c r="B459" s="34"/>
      <c r="C459" s="229" t="s">
        <v>660</v>
      </c>
      <c r="D459" s="229" t="s">
        <v>209</v>
      </c>
      <c r="E459" s="230" t="s">
        <v>1186</v>
      </c>
      <c r="F459" s="231" t="s">
        <v>1187</v>
      </c>
      <c r="G459" s="232" t="s">
        <v>141</v>
      </c>
      <c r="H459" s="233">
        <v>7.775</v>
      </c>
      <c r="I459" s="234"/>
      <c r="J459" s="235">
        <f>ROUND(I459*H459,2)</f>
        <v>0</v>
      </c>
      <c r="K459" s="231" t="s">
        <v>1</v>
      </c>
      <c r="L459" s="236"/>
      <c r="M459" s="237" t="s">
        <v>1</v>
      </c>
      <c r="N459" s="238" t="s">
        <v>38</v>
      </c>
      <c r="O459" s="82"/>
      <c r="P459" s="225">
        <f>O459*H459</f>
        <v>0</v>
      </c>
      <c r="Q459" s="225">
        <v>0</v>
      </c>
      <c r="R459" s="225">
        <f>Q459*H459</f>
        <v>0</v>
      </c>
      <c r="S459" s="225">
        <v>0</v>
      </c>
      <c r="T459" s="226">
        <f>S459*H459</f>
        <v>0</v>
      </c>
      <c r="AR459" s="227" t="s">
        <v>152</v>
      </c>
      <c r="AT459" s="227" t="s">
        <v>209</v>
      </c>
      <c r="AU459" s="227" t="s">
        <v>82</v>
      </c>
      <c r="AY459" s="13" t="s">
        <v>136</v>
      </c>
      <c r="BE459" s="228">
        <f>IF(N459="základní",J459,0)</f>
        <v>0</v>
      </c>
      <c r="BF459" s="228">
        <f>IF(N459="snížená",J459,0)</f>
        <v>0</v>
      </c>
      <c r="BG459" s="228">
        <f>IF(N459="zákl. přenesená",J459,0)</f>
        <v>0</v>
      </c>
      <c r="BH459" s="228">
        <f>IF(N459="sníž. přenesená",J459,0)</f>
        <v>0</v>
      </c>
      <c r="BI459" s="228">
        <f>IF(N459="nulová",J459,0)</f>
        <v>0</v>
      </c>
      <c r="BJ459" s="13" t="s">
        <v>80</v>
      </c>
      <c r="BK459" s="228">
        <f>ROUND(I459*H459,2)</f>
        <v>0</v>
      </c>
      <c r="BL459" s="13" t="s">
        <v>142</v>
      </c>
      <c r="BM459" s="227" t="s">
        <v>1188</v>
      </c>
    </row>
    <row r="460" spans="2:65" s="1" customFormat="1" ht="24" customHeight="1">
      <c r="B460" s="34"/>
      <c r="C460" s="216" t="s">
        <v>1189</v>
      </c>
      <c r="D460" s="216" t="s">
        <v>138</v>
      </c>
      <c r="E460" s="217" t="s">
        <v>1190</v>
      </c>
      <c r="F460" s="218" t="s">
        <v>1191</v>
      </c>
      <c r="G460" s="219" t="s">
        <v>141</v>
      </c>
      <c r="H460" s="220">
        <v>4.875</v>
      </c>
      <c r="I460" s="221"/>
      <c r="J460" s="222">
        <f>ROUND(I460*H460,2)</f>
        <v>0</v>
      </c>
      <c r="K460" s="218" t="s">
        <v>1</v>
      </c>
      <c r="L460" s="39"/>
      <c r="M460" s="223" t="s">
        <v>1</v>
      </c>
      <c r="N460" s="224" t="s">
        <v>38</v>
      </c>
      <c r="O460" s="82"/>
      <c r="P460" s="225">
        <f>O460*H460</f>
        <v>0</v>
      </c>
      <c r="Q460" s="225">
        <v>0</v>
      </c>
      <c r="R460" s="225">
        <f>Q460*H460</f>
        <v>0</v>
      </c>
      <c r="S460" s="225">
        <v>0</v>
      </c>
      <c r="T460" s="226">
        <f>S460*H460</f>
        <v>0</v>
      </c>
      <c r="AR460" s="227" t="s">
        <v>142</v>
      </c>
      <c r="AT460" s="227" t="s">
        <v>138</v>
      </c>
      <c r="AU460" s="227" t="s">
        <v>82</v>
      </c>
      <c r="AY460" s="13" t="s">
        <v>136</v>
      </c>
      <c r="BE460" s="228">
        <f>IF(N460="základní",J460,0)</f>
        <v>0</v>
      </c>
      <c r="BF460" s="228">
        <f>IF(N460="snížená",J460,0)</f>
        <v>0</v>
      </c>
      <c r="BG460" s="228">
        <f>IF(N460="zákl. přenesená",J460,0)</f>
        <v>0</v>
      </c>
      <c r="BH460" s="228">
        <f>IF(N460="sníž. přenesená",J460,0)</f>
        <v>0</v>
      </c>
      <c r="BI460" s="228">
        <f>IF(N460="nulová",J460,0)</f>
        <v>0</v>
      </c>
      <c r="BJ460" s="13" t="s">
        <v>80</v>
      </c>
      <c r="BK460" s="228">
        <f>ROUND(I460*H460,2)</f>
        <v>0</v>
      </c>
      <c r="BL460" s="13" t="s">
        <v>142</v>
      </c>
      <c r="BM460" s="227" t="s">
        <v>1192</v>
      </c>
    </row>
    <row r="461" spans="2:65" s="1" customFormat="1" ht="24" customHeight="1">
      <c r="B461" s="34"/>
      <c r="C461" s="229" t="s">
        <v>664</v>
      </c>
      <c r="D461" s="229" t="s">
        <v>209</v>
      </c>
      <c r="E461" s="230" t="s">
        <v>1193</v>
      </c>
      <c r="F461" s="231" t="s">
        <v>1194</v>
      </c>
      <c r="G461" s="232" t="s">
        <v>141</v>
      </c>
      <c r="H461" s="233">
        <v>5.363</v>
      </c>
      <c r="I461" s="234"/>
      <c r="J461" s="235">
        <f>ROUND(I461*H461,2)</f>
        <v>0</v>
      </c>
      <c r="K461" s="231" t="s">
        <v>1</v>
      </c>
      <c r="L461" s="236"/>
      <c r="M461" s="237" t="s">
        <v>1</v>
      </c>
      <c r="N461" s="238" t="s">
        <v>38</v>
      </c>
      <c r="O461" s="82"/>
      <c r="P461" s="225">
        <f>O461*H461</f>
        <v>0</v>
      </c>
      <c r="Q461" s="225">
        <v>0</v>
      </c>
      <c r="R461" s="225">
        <f>Q461*H461</f>
        <v>0</v>
      </c>
      <c r="S461" s="225">
        <v>0</v>
      </c>
      <c r="T461" s="226">
        <f>S461*H461</f>
        <v>0</v>
      </c>
      <c r="AR461" s="227" t="s">
        <v>152</v>
      </c>
      <c r="AT461" s="227" t="s">
        <v>209</v>
      </c>
      <c r="AU461" s="227" t="s">
        <v>82</v>
      </c>
      <c r="AY461" s="13" t="s">
        <v>136</v>
      </c>
      <c r="BE461" s="228">
        <f>IF(N461="základní",J461,0)</f>
        <v>0</v>
      </c>
      <c r="BF461" s="228">
        <f>IF(N461="snížená",J461,0)</f>
        <v>0</v>
      </c>
      <c r="BG461" s="228">
        <f>IF(N461="zákl. přenesená",J461,0)</f>
        <v>0</v>
      </c>
      <c r="BH461" s="228">
        <f>IF(N461="sníž. přenesená",J461,0)</f>
        <v>0</v>
      </c>
      <c r="BI461" s="228">
        <f>IF(N461="nulová",J461,0)</f>
        <v>0</v>
      </c>
      <c r="BJ461" s="13" t="s">
        <v>80</v>
      </c>
      <c r="BK461" s="228">
        <f>ROUND(I461*H461,2)</f>
        <v>0</v>
      </c>
      <c r="BL461" s="13" t="s">
        <v>142</v>
      </c>
      <c r="BM461" s="227" t="s">
        <v>1195</v>
      </c>
    </row>
    <row r="462" spans="2:65" s="1" customFormat="1" ht="16.5" customHeight="1">
      <c r="B462" s="34"/>
      <c r="C462" s="216" t="s">
        <v>1196</v>
      </c>
      <c r="D462" s="216" t="s">
        <v>138</v>
      </c>
      <c r="E462" s="217" t="s">
        <v>1197</v>
      </c>
      <c r="F462" s="218" t="s">
        <v>1198</v>
      </c>
      <c r="G462" s="219" t="s">
        <v>233</v>
      </c>
      <c r="H462" s="220">
        <v>70</v>
      </c>
      <c r="I462" s="221"/>
      <c r="J462" s="222">
        <f>ROUND(I462*H462,2)</f>
        <v>0</v>
      </c>
      <c r="K462" s="218" t="s">
        <v>1</v>
      </c>
      <c r="L462" s="39"/>
      <c r="M462" s="223" t="s">
        <v>1</v>
      </c>
      <c r="N462" s="224" t="s">
        <v>38</v>
      </c>
      <c r="O462" s="82"/>
      <c r="P462" s="225">
        <f>O462*H462</f>
        <v>0</v>
      </c>
      <c r="Q462" s="225">
        <v>0</v>
      </c>
      <c r="R462" s="225">
        <f>Q462*H462</f>
        <v>0</v>
      </c>
      <c r="S462" s="225">
        <v>0</v>
      </c>
      <c r="T462" s="226">
        <f>S462*H462</f>
        <v>0</v>
      </c>
      <c r="AR462" s="227" t="s">
        <v>142</v>
      </c>
      <c r="AT462" s="227" t="s">
        <v>138</v>
      </c>
      <c r="AU462" s="227" t="s">
        <v>82</v>
      </c>
      <c r="AY462" s="13" t="s">
        <v>136</v>
      </c>
      <c r="BE462" s="228">
        <f>IF(N462="základní",J462,0)</f>
        <v>0</v>
      </c>
      <c r="BF462" s="228">
        <f>IF(N462="snížená",J462,0)</f>
        <v>0</v>
      </c>
      <c r="BG462" s="228">
        <f>IF(N462="zákl. přenesená",J462,0)</f>
        <v>0</v>
      </c>
      <c r="BH462" s="228">
        <f>IF(N462="sníž. přenesená",J462,0)</f>
        <v>0</v>
      </c>
      <c r="BI462" s="228">
        <f>IF(N462="nulová",J462,0)</f>
        <v>0</v>
      </c>
      <c r="BJ462" s="13" t="s">
        <v>80</v>
      </c>
      <c r="BK462" s="228">
        <f>ROUND(I462*H462,2)</f>
        <v>0</v>
      </c>
      <c r="BL462" s="13" t="s">
        <v>142</v>
      </c>
      <c r="BM462" s="227" t="s">
        <v>1199</v>
      </c>
    </row>
    <row r="463" spans="2:65" s="1" customFormat="1" ht="16.5" customHeight="1">
      <c r="B463" s="34"/>
      <c r="C463" s="229" t="s">
        <v>668</v>
      </c>
      <c r="D463" s="229" t="s">
        <v>209</v>
      </c>
      <c r="E463" s="230" t="s">
        <v>1200</v>
      </c>
      <c r="F463" s="231" t="s">
        <v>1201</v>
      </c>
      <c r="G463" s="232" t="s">
        <v>233</v>
      </c>
      <c r="H463" s="233">
        <v>21.45</v>
      </c>
      <c r="I463" s="234"/>
      <c r="J463" s="235">
        <f>ROUND(I463*H463,2)</f>
        <v>0</v>
      </c>
      <c r="K463" s="231" t="s">
        <v>1</v>
      </c>
      <c r="L463" s="236"/>
      <c r="M463" s="237" t="s">
        <v>1</v>
      </c>
      <c r="N463" s="238" t="s">
        <v>38</v>
      </c>
      <c r="O463" s="82"/>
      <c r="P463" s="225">
        <f>O463*H463</f>
        <v>0</v>
      </c>
      <c r="Q463" s="225">
        <v>0</v>
      </c>
      <c r="R463" s="225">
        <f>Q463*H463</f>
        <v>0</v>
      </c>
      <c r="S463" s="225">
        <v>0</v>
      </c>
      <c r="T463" s="226">
        <f>S463*H463</f>
        <v>0</v>
      </c>
      <c r="AR463" s="227" t="s">
        <v>152</v>
      </c>
      <c r="AT463" s="227" t="s">
        <v>209</v>
      </c>
      <c r="AU463" s="227" t="s">
        <v>82</v>
      </c>
      <c r="AY463" s="13" t="s">
        <v>136</v>
      </c>
      <c r="BE463" s="228">
        <f>IF(N463="základní",J463,0)</f>
        <v>0</v>
      </c>
      <c r="BF463" s="228">
        <f>IF(N463="snížená",J463,0)</f>
        <v>0</v>
      </c>
      <c r="BG463" s="228">
        <f>IF(N463="zákl. přenesená",J463,0)</f>
        <v>0</v>
      </c>
      <c r="BH463" s="228">
        <f>IF(N463="sníž. přenesená",J463,0)</f>
        <v>0</v>
      </c>
      <c r="BI463" s="228">
        <f>IF(N463="nulová",J463,0)</f>
        <v>0</v>
      </c>
      <c r="BJ463" s="13" t="s">
        <v>80</v>
      </c>
      <c r="BK463" s="228">
        <f>ROUND(I463*H463,2)</f>
        <v>0</v>
      </c>
      <c r="BL463" s="13" t="s">
        <v>142</v>
      </c>
      <c r="BM463" s="227" t="s">
        <v>1202</v>
      </c>
    </row>
    <row r="464" spans="2:65" s="1" customFormat="1" ht="16.5" customHeight="1">
      <c r="B464" s="34"/>
      <c r="C464" s="229" t="s">
        <v>1203</v>
      </c>
      <c r="D464" s="229" t="s">
        <v>209</v>
      </c>
      <c r="E464" s="230" t="s">
        <v>1204</v>
      </c>
      <c r="F464" s="231" t="s">
        <v>1205</v>
      </c>
      <c r="G464" s="232" t="s">
        <v>233</v>
      </c>
      <c r="H464" s="233">
        <v>50.67</v>
      </c>
      <c r="I464" s="234"/>
      <c r="J464" s="235">
        <f>ROUND(I464*H464,2)</f>
        <v>0</v>
      </c>
      <c r="K464" s="231" t="s">
        <v>1</v>
      </c>
      <c r="L464" s="236"/>
      <c r="M464" s="237" t="s">
        <v>1</v>
      </c>
      <c r="N464" s="238" t="s">
        <v>38</v>
      </c>
      <c r="O464" s="82"/>
      <c r="P464" s="225">
        <f>O464*H464</f>
        <v>0</v>
      </c>
      <c r="Q464" s="225">
        <v>0</v>
      </c>
      <c r="R464" s="225">
        <f>Q464*H464</f>
        <v>0</v>
      </c>
      <c r="S464" s="225">
        <v>0</v>
      </c>
      <c r="T464" s="226">
        <f>S464*H464</f>
        <v>0</v>
      </c>
      <c r="AR464" s="227" t="s">
        <v>152</v>
      </c>
      <c r="AT464" s="227" t="s">
        <v>209</v>
      </c>
      <c r="AU464" s="227" t="s">
        <v>82</v>
      </c>
      <c r="AY464" s="13" t="s">
        <v>136</v>
      </c>
      <c r="BE464" s="228">
        <f>IF(N464="základní",J464,0)</f>
        <v>0</v>
      </c>
      <c r="BF464" s="228">
        <f>IF(N464="snížená",J464,0)</f>
        <v>0</v>
      </c>
      <c r="BG464" s="228">
        <f>IF(N464="zákl. přenesená",J464,0)</f>
        <v>0</v>
      </c>
      <c r="BH464" s="228">
        <f>IF(N464="sníž. přenesená",J464,0)</f>
        <v>0</v>
      </c>
      <c r="BI464" s="228">
        <f>IF(N464="nulová",J464,0)</f>
        <v>0</v>
      </c>
      <c r="BJ464" s="13" t="s">
        <v>80</v>
      </c>
      <c r="BK464" s="228">
        <f>ROUND(I464*H464,2)</f>
        <v>0</v>
      </c>
      <c r="BL464" s="13" t="s">
        <v>142</v>
      </c>
      <c r="BM464" s="227" t="s">
        <v>1206</v>
      </c>
    </row>
    <row r="465" spans="2:65" s="1" customFormat="1" ht="16.5" customHeight="1">
      <c r="B465" s="34"/>
      <c r="C465" s="216" t="s">
        <v>671</v>
      </c>
      <c r="D465" s="216" t="s">
        <v>138</v>
      </c>
      <c r="E465" s="217" t="s">
        <v>1207</v>
      </c>
      <c r="F465" s="218" t="s">
        <v>1208</v>
      </c>
      <c r="G465" s="219" t="s">
        <v>233</v>
      </c>
      <c r="H465" s="220">
        <v>11.8</v>
      </c>
      <c r="I465" s="221"/>
      <c r="J465" s="222">
        <f>ROUND(I465*H465,2)</f>
        <v>0</v>
      </c>
      <c r="K465" s="218" t="s">
        <v>1</v>
      </c>
      <c r="L465" s="39"/>
      <c r="M465" s="223" t="s">
        <v>1</v>
      </c>
      <c r="N465" s="224" t="s">
        <v>38</v>
      </c>
      <c r="O465" s="82"/>
      <c r="P465" s="225">
        <f>O465*H465</f>
        <v>0</v>
      </c>
      <c r="Q465" s="225">
        <v>0</v>
      </c>
      <c r="R465" s="225">
        <f>Q465*H465</f>
        <v>0</v>
      </c>
      <c r="S465" s="225">
        <v>0</v>
      </c>
      <c r="T465" s="226">
        <f>S465*H465</f>
        <v>0</v>
      </c>
      <c r="AR465" s="227" t="s">
        <v>142</v>
      </c>
      <c r="AT465" s="227" t="s">
        <v>138</v>
      </c>
      <c r="AU465" s="227" t="s">
        <v>82</v>
      </c>
      <c r="AY465" s="13" t="s">
        <v>136</v>
      </c>
      <c r="BE465" s="228">
        <f>IF(N465="základní",J465,0)</f>
        <v>0</v>
      </c>
      <c r="BF465" s="228">
        <f>IF(N465="snížená",J465,0)</f>
        <v>0</v>
      </c>
      <c r="BG465" s="228">
        <f>IF(N465="zákl. přenesená",J465,0)</f>
        <v>0</v>
      </c>
      <c r="BH465" s="228">
        <f>IF(N465="sníž. přenesená",J465,0)</f>
        <v>0</v>
      </c>
      <c r="BI465" s="228">
        <f>IF(N465="nulová",J465,0)</f>
        <v>0</v>
      </c>
      <c r="BJ465" s="13" t="s">
        <v>80</v>
      </c>
      <c r="BK465" s="228">
        <f>ROUND(I465*H465,2)</f>
        <v>0</v>
      </c>
      <c r="BL465" s="13" t="s">
        <v>142</v>
      </c>
      <c r="BM465" s="227" t="s">
        <v>1209</v>
      </c>
    </row>
    <row r="466" spans="2:65" s="1" customFormat="1" ht="24" customHeight="1">
      <c r="B466" s="34"/>
      <c r="C466" s="229" t="s">
        <v>1210</v>
      </c>
      <c r="D466" s="229" t="s">
        <v>209</v>
      </c>
      <c r="E466" s="230" t="s">
        <v>1211</v>
      </c>
      <c r="F466" s="231" t="s">
        <v>1212</v>
      </c>
      <c r="G466" s="232" t="s">
        <v>233</v>
      </c>
      <c r="H466" s="233">
        <v>12.98</v>
      </c>
      <c r="I466" s="234"/>
      <c r="J466" s="235">
        <f>ROUND(I466*H466,2)</f>
        <v>0</v>
      </c>
      <c r="K466" s="231" t="s">
        <v>1</v>
      </c>
      <c r="L466" s="236"/>
      <c r="M466" s="237" t="s">
        <v>1</v>
      </c>
      <c r="N466" s="238" t="s">
        <v>38</v>
      </c>
      <c r="O466" s="82"/>
      <c r="P466" s="225">
        <f>O466*H466</f>
        <v>0</v>
      </c>
      <c r="Q466" s="225">
        <v>0</v>
      </c>
      <c r="R466" s="225">
        <f>Q466*H466</f>
        <v>0</v>
      </c>
      <c r="S466" s="225">
        <v>0</v>
      </c>
      <c r="T466" s="226">
        <f>S466*H466</f>
        <v>0</v>
      </c>
      <c r="AR466" s="227" t="s">
        <v>152</v>
      </c>
      <c r="AT466" s="227" t="s">
        <v>209</v>
      </c>
      <c r="AU466" s="227" t="s">
        <v>82</v>
      </c>
      <c r="AY466" s="13" t="s">
        <v>136</v>
      </c>
      <c r="BE466" s="228">
        <f>IF(N466="základní",J466,0)</f>
        <v>0</v>
      </c>
      <c r="BF466" s="228">
        <f>IF(N466="snížená",J466,0)</f>
        <v>0</v>
      </c>
      <c r="BG466" s="228">
        <f>IF(N466="zákl. přenesená",J466,0)</f>
        <v>0</v>
      </c>
      <c r="BH466" s="228">
        <f>IF(N466="sníž. přenesená",J466,0)</f>
        <v>0</v>
      </c>
      <c r="BI466" s="228">
        <f>IF(N466="nulová",J466,0)</f>
        <v>0</v>
      </c>
      <c r="BJ466" s="13" t="s">
        <v>80</v>
      </c>
      <c r="BK466" s="228">
        <f>ROUND(I466*H466,2)</f>
        <v>0</v>
      </c>
      <c r="BL466" s="13" t="s">
        <v>142</v>
      </c>
      <c r="BM466" s="227" t="s">
        <v>1213</v>
      </c>
    </row>
    <row r="467" spans="2:65" s="1" customFormat="1" ht="24" customHeight="1">
      <c r="B467" s="34"/>
      <c r="C467" s="216" t="s">
        <v>675</v>
      </c>
      <c r="D467" s="216" t="s">
        <v>138</v>
      </c>
      <c r="E467" s="217" t="s">
        <v>1214</v>
      </c>
      <c r="F467" s="218" t="s">
        <v>1215</v>
      </c>
      <c r="G467" s="219" t="s">
        <v>233</v>
      </c>
      <c r="H467" s="220">
        <v>23.18</v>
      </c>
      <c r="I467" s="221"/>
      <c r="J467" s="222">
        <f>ROUND(I467*H467,2)</f>
        <v>0</v>
      </c>
      <c r="K467" s="218" t="s">
        <v>1</v>
      </c>
      <c r="L467" s="39"/>
      <c r="M467" s="223" t="s">
        <v>1</v>
      </c>
      <c r="N467" s="224" t="s">
        <v>38</v>
      </c>
      <c r="O467" s="82"/>
      <c r="P467" s="225">
        <f>O467*H467</f>
        <v>0</v>
      </c>
      <c r="Q467" s="225">
        <v>0</v>
      </c>
      <c r="R467" s="225">
        <f>Q467*H467</f>
        <v>0</v>
      </c>
      <c r="S467" s="225">
        <v>0</v>
      </c>
      <c r="T467" s="226">
        <f>S467*H467</f>
        <v>0</v>
      </c>
      <c r="AR467" s="227" t="s">
        <v>142</v>
      </c>
      <c r="AT467" s="227" t="s">
        <v>138</v>
      </c>
      <c r="AU467" s="227" t="s">
        <v>82</v>
      </c>
      <c r="AY467" s="13" t="s">
        <v>136</v>
      </c>
      <c r="BE467" s="228">
        <f>IF(N467="základní",J467,0)</f>
        <v>0</v>
      </c>
      <c r="BF467" s="228">
        <f>IF(N467="snížená",J467,0)</f>
        <v>0</v>
      </c>
      <c r="BG467" s="228">
        <f>IF(N467="zákl. přenesená",J467,0)</f>
        <v>0</v>
      </c>
      <c r="BH467" s="228">
        <f>IF(N467="sníž. přenesená",J467,0)</f>
        <v>0</v>
      </c>
      <c r="BI467" s="228">
        <f>IF(N467="nulová",J467,0)</f>
        <v>0</v>
      </c>
      <c r="BJ467" s="13" t="s">
        <v>80</v>
      </c>
      <c r="BK467" s="228">
        <f>ROUND(I467*H467,2)</f>
        <v>0</v>
      </c>
      <c r="BL467" s="13" t="s">
        <v>142</v>
      </c>
      <c r="BM467" s="227" t="s">
        <v>1216</v>
      </c>
    </row>
    <row r="468" spans="2:65" s="1" customFormat="1" ht="24" customHeight="1">
      <c r="B468" s="34"/>
      <c r="C468" s="229" t="s">
        <v>1217</v>
      </c>
      <c r="D468" s="229" t="s">
        <v>209</v>
      </c>
      <c r="E468" s="230" t="s">
        <v>1218</v>
      </c>
      <c r="F468" s="231" t="s">
        <v>1219</v>
      </c>
      <c r="G468" s="232" t="s">
        <v>193</v>
      </c>
      <c r="H468" s="233">
        <v>74.477</v>
      </c>
      <c r="I468" s="234"/>
      <c r="J468" s="235">
        <f>ROUND(I468*H468,2)</f>
        <v>0</v>
      </c>
      <c r="K468" s="231" t="s">
        <v>1</v>
      </c>
      <c r="L468" s="236"/>
      <c r="M468" s="237" t="s">
        <v>1</v>
      </c>
      <c r="N468" s="238" t="s">
        <v>38</v>
      </c>
      <c r="O468" s="82"/>
      <c r="P468" s="225">
        <f>O468*H468</f>
        <v>0</v>
      </c>
      <c r="Q468" s="225">
        <v>0</v>
      </c>
      <c r="R468" s="225">
        <f>Q468*H468</f>
        <v>0</v>
      </c>
      <c r="S468" s="225">
        <v>0</v>
      </c>
      <c r="T468" s="226">
        <f>S468*H468</f>
        <v>0</v>
      </c>
      <c r="AR468" s="227" t="s">
        <v>152</v>
      </c>
      <c r="AT468" s="227" t="s">
        <v>209</v>
      </c>
      <c r="AU468" s="227" t="s">
        <v>82</v>
      </c>
      <c r="AY468" s="13" t="s">
        <v>136</v>
      </c>
      <c r="BE468" s="228">
        <f>IF(N468="základní",J468,0)</f>
        <v>0</v>
      </c>
      <c r="BF468" s="228">
        <f>IF(N468="snížená",J468,0)</f>
        <v>0</v>
      </c>
      <c r="BG468" s="228">
        <f>IF(N468="zákl. přenesená",J468,0)</f>
        <v>0</v>
      </c>
      <c r="BH468" s="228">
        <f>IF(N468="sníž. přenesená",J468,0)</f>
        <v>0</v>
      </c>
      <c r="BI468" s="228">
        <f>IF(N468="nulová",J468,0)</f>
        <v>0</v>
      </c>
      <c r="BJ468" s="13" t="s">
        <v>80</v>
      </c>
      <c r="BK468" s="228">
        <f>ROUND(I468*H468,2)</f>
        <v>0</v>
      </c>
      <c r="BL468" s="13" t="s">
        <v>142</v>
      </c>
      <c r="BM468" s="227" t="s">
        <v>1220</v>
      </c>
    </row>
    <row r="469" spans="2:65" s="1" customFormat="1" ht="16.5" customHeight="1">
      <c r="B469" s="34"/>
      <c r="C469" s="229" t="s">
        <v>678</v>
      </c>
      <c r="D469" s="229" t="s">
        <v>209</v>
      </c>
      <c r="E469" s="230" t="s">
        <v>1221</v>
      </c>
      <c r="F469" s="231" t="s">
        <v>1222</v>
      </c>
      <c r="G469" s="232" t="s">
        <v>233</v>
      </c>
      <c r="H469" s="233">
        <v>24.339</v>
      </c>
      <c r="I469" s="234"/>
      <c r="J469" s="235">
        <f>ROUND(I469*H469,2)</f>
        <v>0</v>
      </c>
      <c r="K469" s="231" t="s">
        <v>1</v>
      </c>
      <c r="L469" s="236"/>
      <c r="M469" s="237" t="s">
        <v>1</v>
      </c>
      <c r="N469" s="238" t="s">
        <v>38</v>
      </c>
      <c r="O469" s="82"/>
      <c r="P469" s="225">
        <f>O469*H469</f>
        <v>0</v>
      </c>
      <c r="Q469" s="225">
        <v>0</v>
      </c>
      <c r="R469" s="225">
        <f>Q469*H469</f>
        <v>0</v>
      </c>
      <c r="S469" s="225">
        <v>0</v>
      </c>
      <c r="T469" s="226">
        <f>S469*H469</f>
        <v>0</v>
      </c>
      <c r="AR469" s="227" t="s">
        <v>152</v>
      </c>
      <c r="AT469" s="227" t="s">
        <v>209</v>
      </c>
      <c r="AU469" s="227" t="s">
        <v>82</v>
      </c>
      <c r="AY469" s="13" t="s">
        <v>136</v>
      </c>
      <c r="BE469" s="228">
        <f>IF(N469="základní",J469,0)</f>
        <v>0</v>
      </c>
      <c r="BF469" s="228">
        <f>IF(N469="snížená",J469,0)</f>
        <v>0</v>
      </c>
      <c r="BG469" s="228">
        <f>IF(N469="zákl. přenesená",J469,0)</f>
        <v>0</v>
      </c>
      <c r="BH469" s="228">
        <f>IF(N469="sníž. přenesená",J469,0)</f>
        <v>0</v>
      </c>
      <c r="BI469" s="228">
        <f>IF(N469="nulová",J469,0)</f>
        <v>0</v>
      </c>
      <c r="BJ469" s="13" t="s">
        <v>80</v>
      </c>
      <c r="BK469" s="228">
        <f>ROUND(I469*H469,2)</f>
        <v>0</v>
      </c>
      <c r="BL469" s="13" t="s">
        <v>142</v>
      </c>
      <c r="BM469" s="227" t="s">
        <v>1223</v>
      </c>
    </row>
    <row r="470" spans="2:65" s="1" customFormat="1" ht="24" customHeight="1">
      <c r="B470" s="34"/>
      <c r="C470" s="216" t="s">
        <v>1224</v>
      </c>
      <c r="D470" s="216" t="s">
        <v>138</v>
      </c>
      <c r="E470" s="217" t="s">
        <v>1225</v>
      </c>
      <c r="F470" s="218" t="s">
        <v>1226</v>
      </c>
      <c r="G470" s="219" t="s">
        <v>233</v>
      </c>
      <c r="H470" s="220">
        <v>22</v>
      </c>
      <c r="I470" s="221"/>
      <c r="J470" s="222">
        <f>ROUND(I470*H470,2)</f>
        <v>0</v>
      </c>
      <c r="K470" s="218" t="s">
        <v>1</v>
      </c>
      <c r="L470" s="39"/>
      <c r="M470" s="223" t="s">
        <v>1</v>
      </c>
      <c r="N470" s="224" t="s">
        <v>38</v>
      </c>
      <c r="O470" s="82"/>
      <c r="P470" s="225">
        <f>O470*H470</f>
        <v>0</v>
      </c>
      <c r="Q470" s="225">
        <v>0</v>
      </c>
      <c r="R470" s="225">
        <f>Q470*H470</f>
        <v>0</v>
      </c>
      <c r="S470" s="225">
        <v>0</v>
      </c>
      <c r="T470" s="226">
        <f>S470*H470</f>
        <v>0</v>
      </c>
      <c r="AR470" s="227" t="s">
        <v>142</v>
      </c>
      <c r="AT470" s="227" t="s">
        <v>138</v>
      </c>
      <c r="AU470" s="227" t="s">
        <v>82</v>
      </c>
      <c r="AY470" s="13" t="s">
        <v>136</v>
      </c>
      <c r="BE470" s="228">
        <f>IF(N470="základní",J470,0)</f>
        <v>0</v>
      </c>
      <c r="BF470" s="228">
        <f>IF(N470="snížená",J470,0)</f>
        <v>0</v>
      </c>
      <c r="BG470" s="228">
        <f>IF(N470="zákl. přenesená",J470,0)</f>
        <v>0</v>
      </c>
      <c r="BH470" s="228">
        <f>IF(N470="sníž. přenesená",J470,0)</f>
        <v>0</v>
      </c>
      <c r="BI470" s="228">
        <f>IF(N470="nulová",J470,0)</f>
        <v>0</v>
      </c>
      <c r="BJ470" s="13" t="s">
        <v>80</v>
      </c>
      <c r="BK470" s="228">
        <f>ROUND(I470*H470,2)</f>
        <v>0</v>
      </c>
      <c r="BL470" s="13" t="s">
        <v>142</v>
      </c>
      <c r="BM470" s="227" t="s">
        <v>1227</v>
      </c>
    </row>
    <row r="471" spans="2:65" s="1" customFormat="1" ht="16.5" customHeight="1">
      <c r="B471" s="34"/>
      <c r="C471" s="229" t="s">
        <v>683</v>
      </c>
      <c r="D471" s="229" t="s">
        <v>209</v>
      </c>
      <c r="E471" s="230" t="s">
        <v>1228</v>
      </c>
      <c r="F471" s="231" t="s">
        <v>1229</v>
      </c>
      <c r="G471" s="232" t="s">
        <v>233</v>
      </c>
      <c r="H471" s="233">
        <v>46.2</v>
      </c>
      <c r="I471" s="234"/>
      <c r="J471" s="235">
        <f>ROUND(I471*H471,2)</f>
        <v>0</v>
      </c>
      <c r="K471" s="231" t="s">
        <v>1</v>
      </c>
      <c r="L471" s="236"/>
      <c r="M471" s="237" t="s">
        <v>1</v>
      </c>
      <c r="N471" s="238" t="s">
        <v>38</v>
      </c>
      <c r="O471" s="82"/>
      <c r="P471" s="225">
        <f>O471*H471</f>
        <v>0</v>
      </c>
      <c r="Q471" s="225">
        <v>0</v>
      </c>
      <c r="R471" s="225">
        <f>Q471*H471</f>
        <v>0</v>
      </c>
      <c r="S471" s="225">
        <v>0</v>
      </c>
      <c r="T471" s="226">
        <f>S471*H471</f>
        <v>0</v>
      </c>
      <c r="AR471" s="227" t="s">
        <v>152</v>
      </c>
      <c r="AT471" s="227" t="s">
        <v>209</v>
      </c>
      <c r="AU471" s="227" t="s">
        <v>82</v>
      </c>
      <c r="AY471" s="13" t="s">
        <v>136</v>
      </c>
      <c r="BE471" s="228">
        <f>IF(N471="základní",J471,0)</f>
        <v>0</v>
      </c>
      <c r="BF471" s="228">
        <f>IF(N471="snížená",J471,0)</f>
        <v>0</v>
      </c>
      <c r="BG471" s="228">
        <f>IF(N471="zákl. přenesená",J471,0)</f>
        <v>0</v>
      </c>
      <c r="BH471" s="228">
        <f>IF(N471="sníž. přenesená",J471,0)</f>
        <v>0</v>
      </c>
      <c r="BI471" s="228">
        <f>IF(N471="nulová",J471,0)</f>
        <v>0</v>
      </c>
      <c r="BJ471" s="13" t="s">
        <v>80</v>
      </c>
      <c r="BK471" s="228">
        <f>ROUND(I471*H471,2)</f>
        <v>0</v>
      </c>
      <c r="BL471" s="13" t="s">
        <v>142</v>
      </c>
      <c r="BM471" s="227" t="s">
        <v>1230</v>
      </c>
    </row>
    <row r="472" spans="2:65" s="1" customFormat="1" ht="24" customHeight="1">
      <c r="B472" s="34"/>
      <c r="C472" s="216" t="s">
        <v>1231</v>
      </c>
      <c r="D472" s="216" t="s">
        <v>138</v>
      </c>
      <c r="E472" s="217" t="s">
        <v>1232</v>
      </c>
      <c r="F472" s="218" t="s">
        <v>1233</v>
      </c>
      <c r="G472" s="219" t="s">
        <v>193</v>
      </c>
      <c r="H472" s="220">
        <v>3</v>
      </c>
      <c r="I472" s="221"/>
      <c r="J472" s="222">
        <f>ROUND(I472*H472,2)</f>
        <v>0</v>
      </c>
      <c r="K472" s="218" t="s">
        <v>1</v>
      </c>
      <c r="L472" s="39"/>
      <c r="M472" s="223" t="s">
        <v>1</v>
      </c>
      <c r="N472" s="224" t="s">
        <v>38</v>
      </c>
      <c r="O472" s="82"/>
      <c r="P472" s="225">
        <f>O472*H472</f>
        <v>0</v>
      </c>
      <c r="Q472" s="225">
        <v>0</v>
      </c>
      <c r="R472" s="225">
        <f>Q472*H472</f>
        <v>0</v>
      </c>
      <c r="S472" s="225">
        <v>0</v>
      </c>
      <c r="T472" s="226">
        <f>S472*H472</f>
        <v>0</v>
      </c>
      <c r="AR472" s="227" t="s">
        <v>142</v>
      </c>
      <c r="AT472" s="227" t="s">
        <v>138</v>
      </c>
      <c r="AU472" s="227" t="s">
        <v>82</v>
      </c>
      <c r="AY472" s="13" t="s">
        <v>136</v>
      </c>
      <c r="BE472" s="228">
        <f>IF(N472="základní",J472,0)</f>
        <v>0</v>
      </c>
      <c r="BF472" s="228">
        <f>IF(N472="snížená",J472,0)</f>
        <v>0</v>
      </c>
      <c r="BG472" s="228">
        <f>IF(N472="zákl. přenesená",J472,0)</f>
        <v>0</v>
      </c>
      <c r="BH472" s="228">
        <f>IF(N472="sníž. přenesená",J472,0)</f>
        <v>0</v>
      </c>
      <c r="BI472" s="228">
        <f>IF(N472="nulová",J472,0)</f>
        <v>0</v>
      </c>
      <c r="BJ472" s="13" t="s">
        <v>80</v>
      </c>
      <c r="BK472" s="228">
        <f>ROUND(I472*H472,2)</f>
        <v>0</v>
      </c>
      <c r="BL472" s="13" t="s">
        <v>142</v>
      </c>
      <c r="BM472" s="227" t="s">
        <v>1234</v>
      </c>
    </row>
    <row r="473" spans="2:65" s="1" customFormat="1" ht="24" customHeight="1">
      <c r="B473" s="34"/>
      <c r="C473" s="216" t="s">
        <v>686</v>
      </c>
      <c r="D473" s="216" t="s">
        <v>138</v>
      </c>
      <c r="E473" s="217" t="s">
        <v>1235</v>
      </c>
      <c r="F473" s="218" t="s">
        <v>1236</v>
      </c>
      <c r="G473" s="219" t="s">
        <v>193</v>
      </c>
      <c r="H473" s="220">
        <v>1</v>
      </c>
      <c r="I473" s="221"/>
      <c r="J473" s="222">
        <f>ROUND(I473*H473,2)</f>
        <v>0</v>
      </c>
      <c r="K473" s="218" t="s">
        <v>1</v>
      </c>
      <c r="L473" s="39"/>
      <c r="M473" s="223" t="s">
        <v>1</v>
      </c>
      <c r="N473" s="224" t="s">
        <v>38</v>
      </c>
      <c r="O473" s="82"/>
      <c r="P473" s="225">
        <f>O473*H473</f>
        <v>0</v>
      </c>
      <c r="Q473" s="225">
        <v>0</v>
      </c>
      <c r="R473" s="225">
        <f>Q473*H473</f>
        <v>0</v>
      </c>
      <c r="S473" s="225">
        <v>0</v>
      </c>
      <c r="T473" s="226">
        <f>S473*H473</f>
        <v>0</v>
      </c>
      <c r="AR473" s="227" t="s">
        <v>142</v>
      </c>
      <c r="AT473" s="227" t="s">
        <v>138</v>
      </c>
      <c r="AU473" s="227" t="s">
        <v>82</v>
      </c>
      <c r="AY473" s="13" t="s">
        <v>136</v>
      </c>
      <c r="BE473" s="228">
        <f>IF(N473="základní",J473,0)</f>
        <v>0</v>
      </c>
      <c r="BF473" s="228">
        <f>IF(N473="snížená",J473,0)</f>
        <v>0</v>
      </c>
      <c r="BG473" s="228">
        <f>IF(N473="zákl. přenesená",J473,0)</f>
        <v>0</v>
      </c>
      <c r="BH473" s="228">
        <f>IF(N473="sníž. přenesená",J473,0)</f>
        <v>0</v>
      </c>
      <c r="BI473" s="228">
        <f>IF(N473="nulová",J473,0)</f>
        <v>0</v>
      </c>
      <c r="BJ473" s="13" t="s">
        <v>80</v>
      </c>
      <c r="BK473" s="228">
        <f>ROUND(I473*H473,2)</f>
        <v>0</v>
      </c>
      <c r="BL473" s="13" t="s">
        <v>142</v>
      </c>
      <c r="BM473" s="227" t="s">
        <v>1237</v>
      </c>
    </row>
    <row r="474" spans="2:65" s="1" customFormat="1" ht="24" customHeight="1">
      <c r="B474" s="34"/>
      <c r="C474" s="216" t="s">
        <v>1238</v>
      </c>
      <c r="D474" s="216" t="s">
        <v>138</v>
      </c>
      <c r="E474" s="217" t="s">
        <v>1239</v>
      </c>
      <c r="F474" s="218" t="s">
        <v>1240</v>
      </c>
      <c r="G474" s="219" t="s">
        <v>141</v>
      </c>
      <c r="H474" s="220">
        <v>57.405</v>
      </c>
      <c r="I474" s="221"/>
      <c r="J474" s="222">
        <f>ROUND(I474*H474,2)</f>
        <v>0</v>
      </c>
      <c r="K474" s="218" t="s">
        <v>1</v>
      </c>
      <c r="L474" s="39"/>
      <c r="M474" s="223" t="s">
        <v>1</v>
      </c>
      <c r="N474" s="224" t="s">
        <v>38</v>
      </c>
      <c r="O474" s="82"/>
      <c r="P474" s="225">
        <f>O474*H474</f>
        <v>0</v>
      </c>
      <c r="Q474" s="225">
        <v>0</v>
      </c>
      <c r="R474" s="225">
        <f>Q474*H474</f>
        <v>0</v>
      </c>
      <c r="S474" s="225">
        <v>0</v>
      </c>
      <c r="T474" s="226">
        <f>S474*H474</f>
        <v>0</v>
      </c>
      <c r="AR474" s="227" t="s">
        <v>142</v>
      </c>
      <c r="AT474" s="227" t="s">
        <v>138</v>
      </c>
      <c r="AU474" s="227" t="s">
        <v>82</v>
      </c>
      <c r="AY474" s="13" t="s">
        <v>136</v>
      </c>
      <c r="BE474" s="228">
        <f>IF(N474="základní",J474,0)</f>
        <v>0</v>
      </c>
      <c r="BF474" s="228">
        <f>IF(N474="snížená",J474,0)</f>
        <v>0</v>
      </c>
      <c r="BG474" s="228">
        <f>IF(N474="zákl. přenesená",J474,0)</f>
        <v>0</v>
      </c>
      <c r="BH474" s="228">
        <f>IF(N474="sníž. přenesená",J474,0)</f>
        <v>0</v>
      </c>
      <c r="BI474" s="228">
        <f>IF(N474="nulová",J474,0)</f>
        <v>0</v>
      </c>
      <c r="BJ474" s="13" t="s">
        <v>80</v>
      </c>
      <c r="BK474" s="228">
        <f>ROUND(I474*H474,2)</f>
        <v>0</v>
      </c>
      <c r="BL474" s="13" t="s">
        <v>142</v>
      </c>
      <c r="BM474" s="227" t="s">
        <v>1241</v>
      </c>
    </row>
    <row r="475" spans="2:65" s="1" customFormat="1" ht="24" customHeight="1">
      <c r="B475" s="34"/>
      <c r="C475" s="216" t="s">
        <v>690</v>
      </c>
      <c r="D475" s="216" t="s">
        <v>138</v>
      </c>
      <c r="E475" s="217" t="s">
        <v>1242</v>
      </c>
      <c r="F475" s="218" t="s">
        <v>1243</v>
      </c>
      <c r="G475" s="219" t="s">
        <v>141</v>
      </c>
      <c r="H475" s="220">
        <v>405.192</v>
      </c>
      <c r="I475" s="221"/>
      <c r="J475" s="222">
        <f>ROUND(I475*H475,2)</f>
        <v>0</v>
      </c>
      <c r="K475" s="218" t="s">
        <v>1</v>
      </c>
      <c r="L475" s="39"/>
      <c r="M475" s="223" t="s">
        <v>1</v>
      </c>
      <c r="N475" s="224" t="s">
        <v>38</v>
      </c>
      <c r="O475" s="82"/>
      <c r="P475" s="225">
        <f>O475*H475</f>
        <v>0</v>
      </c>
      <c r="Q475" s="225">
        <v>0</v>
      </c>
      <c r="R475" s="225">
        <f>Q475*H475</f>
        <v>0</v>
      </c>
      <c r="S475" s="225">
        <v>0</v>
      </c>
      <c r="T475" s="226">
        <f>S475*H475</f>
        <v>0</v>
      </c>
      <c r="AR475" s="227" t="s">
        <v>142</v>
      </c>
      <c r="AT475" s="227" t="s">
        <v>138</v>
      </c>
      <c r="AU475" s="227" t="s">
        <v>82</v>
      </c>
      <c r="AY475" s="13" t="s">
        <v>136</v>
      </c>
      <c r="BE475" s="228">
        <f>IF(N475="základní",J475,0)</f>
        <v>0</v>
      </c>
      <c r="BF475" s="228">
        <f>IF(N475="snížená",J475,0)</f>
        <v>0</v>
      </c>
      <c r="BG475" s="228">
        <f>IF(N475="zákl. přenesená",J475,0)</f>
        <v>0</v>
      </c>
      <c r="BH475" s="228">
        <f>IF(N475="sníž. přenesená",J475,0)</f>
        <v>0</v>
      </c>
      <c r="BI475" s="228">
        <f>IF(N475="nulová",J475,0)</f>
        <v>0</v>
      </c>
      <c r="BJ475" s="13" t="s">
        <v>80</v>
      </c>
      <c r="BK475" s="228">
        <f>ROUND(I475*H475,2)</f>
        <v>0</v>
      </c>
      <c r="BL475" s="13" t="s">
        <v>142</v>
      </c>
      <c r="BM475" s="227" t="s">
        <v>1244</v>
      </c>
    </row>
    <row r="476" spans="2:65" s="1" customFormat="1" ht="24" customHeight="1">
      <c r="B476" s="34"/>
      <c r="C476" s="216" t="s">
        <v>1245</v>
      </c>
      <c r="D476" s="216" t="s">
        <v>138</v>
      </c>
      <c r="E476" s="217" t="s">
        <v>1246</v>
      </c>
      <c r="F476" s="218" t="s">
        <v>1247</v>
      </c>
      <c r="G476" s="219" t="s">
        <v>141</v>
      </c>
      <c r="H476" s="220">
        <v>81.038</v>
      </c>
      <c r="I476" s="221"/>
      <c r="J476" s="222">
        <f>ROUND(I476*H476,2)</f>
        <v>0</v>
      </c>
      <c r="K476" s="218" t="s">
        <v>1</v>
      </c>
      <c r="L476" s="39"/>
      <c r="M476" s="223" t="s">
        <v>1</v>
      </c>
      <c r="N476" s="224" t="s">
        <v>38</v>
      </c>
      <c r="O476" s="82"/>
      <c r="P476" s="225">
        <f>O476*H476</f>
        <v>0</v>
      </c>
      <c r="Q476" s="225">
        <v>0</v>
      </c>
      <c r="R476" s="225">
        <f>Q476*H476</f>
        <v>0</v>
      </c>
      <c r="S476" s="225">
        <v>0</v>
      </c>
      <c r="T476" s="226">
        <f>S476*H476</f>
        <v>0</v>
      </c>
      <c r="AR476" s="227" t="s">
        <v>142</v>
      </c>
      <c r="AT476" s="227" t="s">
        <v>138</v>
      </c>
      <c r="AU476" s="227" t="s">
        <v>82</v>
      </c>
      <c r="AY476" s="13" t="s">
        <v>136</v>
      </c>
      <c r="BE476" s="228">
        <f>IF(N476="základní",J476,0)</f>
        <v>0</v>
      </c>
      <c r="BF476" s="228">
        <f>IF(N476="snížená",J476,0)</f>
        <v>0</v>
      </c>
      <c r="BG476" s="228">
        <f>IF(N476="zákl. přenesená",J476,0)</f>
        <v>0</v>
      </c>
      <c r="BH476" s="228">
        <f>IF(N476="sníž. přenesená",J476,0)</f>
        <v>0</v>
      </c>
      <c r="BI476" s="228">
        <f>IF(N476="nulová",J476,0)</f>
        <v>0</v>
      </c>
      <c r="BJ476" s="13" t="s">
        <v>80</v>
      </c>
      <c r="BK476" s="228">
        <f>ROUND(I476*H476,2)</f>
        <v>0</v>
      </c>
      <c r="BL476" s="13" t="s">
        <v>142</v>
      </c>
      <c r="BM476" s="227" t="s">
        <v>1248</v>
      </c>
    </row>
    <row r="477" spans="2:65" s="1" customFormat="1" ht="24" customHeight="1">
      <c r="B477" s="34"/>
      <c r="C477" s="216" t="s">
        <v>693</v>
      </c>
      <c r="D477" s="216" t="s">
        <v>138</v>
      </c>
      <c r="E477" s="217" t="s">
        <v>1249</v>
      </c>
      <c r="F477" s="218" t="s">
        <v>1250</v>
      </c>
      <c r="G477" s="219" t="s">
        <v>141</v>
      </c>
      <c r="H477" s="220">
        <v>4.705</v>
      </c>
      <c r="I477" s="221"/>
      <c r="J477" s="222">
        <f>ROUND(I477*H477,2)</f>
        <v>0</v>
      </c>
      <c r="K477" s="218" t="s">
        <v>1</v>
      </c>
      <c r="L477" s="39"/>
      <c r="M477" s="223" t="s">
        <v>1</v>
      </c>
      <c r="N477" s="224" t="s">
        <v>38</v>
      </c>
      <c r="O477" s="82"/>
      <c r="P477" s="225">
        <f>O477*H477</f>
        <v>0</v>
      </c>
      <c r="Q477" s="225">
        <v>0</v>
      </c>
      <c r="R477" s="225">
        <f>Q477*H477</f>
        <v>0</v>
      </c>
      <c r="S477" s="225">
        <v>0</v>
      </c>
      <c r="T477" s="226">
        <f>S477*H477</f>
        <v>0</v>
      </c>
      <c r="AR477" s="227" t="s">
        <v>142</v>
      </c>
      <c r="AT477" s="227" t="s">
        <v>138</v>
      </c>
      <c r="AU477" s="227" t="s">
        <v>82</v>
      </c>
      <c r="AY477" s="13" t="s">
        <v>136</v>
      </c>
      <c r="BE477" s="228">
        <f>IF(N477="základní",J477,0)</f>
        <v>0</v>
      </c>
      <c r="BF477" s="228">
        <f>IF(N477="snížená",J477,0)</f>
        <v>0</v>
      </c>
      <c r="BG477" s="228">
        <f>IF(N477="zákl. přenesená",J477,0)</f>
        <v>0</v>
      </c>
      <c r="BH477" s="228">
        <f>IF(N477="sníž. přenesená",J477,0)</f>
        <v>0</v>
      </c>
      <c r="BI477" s="228">
        <f>IF(N477="nulová",J477,0)</f>
        <v>0</v>
      </c>
      <c r="BJ477" s="13" t="s">
        <v>80</v>
      </c>
      <c r="BK477" s="228">
        <f>ROUND(I477*H477,2)</f>
        <v>0</v>
      </c>
      <c r="BL477" s="13" t="s">
        <v>142</v>
      </c>
      <c r="BM477" s="227" t="s">
        <v>1251</v>
      </c>
    </row>
    <row r="478" spans="2:65" s="1" customFormat="1" ht="24" customHeight="1">
      <c r="B478" s="34"/>
      <c r="C478" s="216" t="s">
        <v>1252</v>
      </c>
      <c r="D478" s="216" t="s">
        <v>138</v>
      </c>
      <c r="E478" s="217" t="s">
        <v>1253</v>
      </c>
      <c r="F478" s="218" t="s">
        <v>1254</v>
      </c>
      <c r="G478" s="219" t="s">
        <v>141</v>
      </c>
      <c r="H478" s="220">
        <v>42.16</v>
      </c>
      <c r="I478" s="221"/>
      <c r="J478" s="222">
        <f>ROUND(I478*H478,2)</f>
        <v>0</v>
      </c>
      <c r="K478" s="218" t="s">
        <v>1</v>
      </c>
      <c r="L478" s="39"/>
      <c r="M478" s="223" t="s">
        <v>1</v>
      </c>
      <c r="N478" s="224" t="s">
        <v>38</v>
      </c>
      <c r="O478" s="82"/>
      <c r="P478" s="225">
        <f>O478*H478</f>
        <v>0</v>
      </c>
      <c r="Q478" s="225">
        <v>0</v>
      </c>
      <c r="R478" s="225">
        <f>Q478*H478</f>
        <v>0</v>
      </c>
      <c r="S478" s="225">
        <v>0</v>
      </c>
      <c r="T478" s="226">
        <f>S478*H478</f>
        <v>0</v>
      </c>
      <c r="AR478" s="227" t="s">
        <v>142</v>
      </c>
      <c r="AT478" s="227" t="s">
        <v>138</v>
      </c>
      <c r="AU478" s="227" t="s">
        <v>82</v>
      </c>
      <c r="AY478" s="13" t="s">
        <v>136</v>
      </c>
      <c r="BE478" s="228">
        <f>IF(N478="základní",J478,0)</f>
        <v>0</v>
      </c>
      <c r="BF478" s="228">
        <f>IF(N478="snížená",J478,0)</f>
        <v>0</v>
      </c>
      <c r="BG478" s="228">
        <f>IF(N478="zákl. přenesená",J478,0)</f>
        <v>0</v>
      </c>
      <c r="BH478" s="228">
        <f>IF(N478="sníž. přenesená",J478,0)</f>
        <v>0</v>
      </c>
      <c r="BI478" s="228">
        <f>IF(N478="nulová",J478,0)</f>
        <v>0</v>
      </c>
      <c r="BJ478" s="13" t="s">
        <v>80</v>
      </c>
      <c r="BK478" s="228">
        <f>ROUND(I478*H478,2)</f>
        <v>0</v>
      </c>
      <c r="BL478" s="13" t="s">
        <v>142</v>
      </c>
      <c r="BM478" s="227" t="s">
        <v>1255</v>
      </c>
    </row>
    <row r="479" spans="2:65" s="1" customFormat="1" ht="24" customHeight="1">
      <c r="B479" s="34"/>
      <c r="C479" s="216" t="s">
        <v>697</v>
      </c>
      <c r="D479" s="216" t="s">
        <v>138</v>
      </c>
      <c r="E479" s="217" t="s">
        <v>1256</v>
      </c>
      <c r="F479" s="218" t="s">
        <v>1257</v>
      </c>
      <c r="G479" s="219" t="s">
        <v>141</v>
      </c>
      <c r="H479" s="220">
        <v>10.54</v>
      </c>
      <c r="I479" s="221"/>
      <c r="J479" s="222">
        <f>ROUND(I479*H479,2)</f>
        <v>0</v>
      </c>
      <c r="K479" s="218" t="s">
        <v>1</v>
      </c>
      <c r="L479" s="39"/>
      <c r="M479" s="223" t="s">
        <v>1</v>
      </c>
      <c r="N479" s="224" t="s">
        <v>38</v>
      </c>
      <c r="O479" s="82"/>
      <c r="P479" s="225">
        <f>O479*H479</f>
        <v>0</v>
      </c>
      <c r="Q479" s="225">
        <v>0</v>
      </c>
      <c r="R479" s="225">
        <f>Q479*H479</f>
        <v>0</v>
      </c>
      <c r="S479" s="225">
        <v>0</v>
      </c>
      <c r="T479" s="226">
        <f>S479*H479</f>
        <v>0</v>
      </c>
      <c r="AR479" s="227" t="s">
        <v>142</v>
      </c>
      <c r="AT479" s="227" t="s">
        <v>138</v>
      </c>
      <c r="AU479" s="227" t="s">
        <v>82</v>
      </c>
      <c r="AY479" s="13" t="s">
        <v>136</v>
      </c>
      <c r="BE479" s="228">
        <f>IF(N479="základní",J479,0)</f>
        <v>0</v>
      </c>
      <c r="BF479" s="228">
        <f>IF(N479="snížená",J479,0)</f>
        <v>0</v>
      </c>
      <c r="BG479" s="228">
        <f>IF(N479="zákl. přenesená",J479,0)</f>
        <v>0</v>
      </c>
      <c r="BH479" s="228">
        <f>IF(N479="sníž. přenesená",J479,0)</f>
        <v>0</v>
      </c>
      <c r="BI479" s="228">
        <f>IF(N479="nulová",J479,0)</f>
        <v>0</v>
      </c>
      <c r="BJ479" s="13" t="s">
        <v>80</v>
      </c>
      <c r="BK479" s="228">
        <f>ROUND(I479*H479,2)</f>
        <v>0</v>
      </c>
      <c r="BL479" s="13" t="s">
        <v>142</v>
      </c>
      <c r="BM479" s="227" t="s">
        <v>1258</v>
      </c>
    </row>
    <row r="480" spans="2:65" s="1" customFormat="1" ht="24" customHeight="1">
      <c r="B480" s="34"/>
      <c r="C480" s="216" t="s">
        <v>1259</v>
      </c>
      <c r="D480" s="216" t="s">
        <v>138</v>
      </c>
      <c r="E480" s="217" t="s">
        <v>1260</v>
      </c>
      <c r="F480" s="218" t="s">
        <v>1261</v>
      </c>
      <c r="G480" s="219" t="s">
        <v>141</v>
      </c>
      <c r="H480" s="220">
        <v>4.875</v>
      </c>
      <c r="I480" s="221"/>
      <c r="J480" s="222">
        <f>ROUND(I480*H480,2)</f>
        <v>0</v>
      </c>
      <c r="K480" s="218" t="s">
        <v>1</v>
      </c>
      <c r="L480" s="39"/>
      <c r="M480" s="223" t="s">
        <v>1</v>
      </c>
      <c r="N480" s="224" t="s">
        <v>38</v>
      </c>
      <c r="O480" s="82"/>
      <c r="P480" s="225">
        <f>O480*H480</f>
        <v>0</v>
      </c>
      <c r="Q480" s="225">
        <v>0</v>
      </c>
      <c r="R480" s="225">
        <f>Q480*H480</f>
        <v>0</v>
      </c>
      <c r="S480" s="225">
        <v>0</v>
      </c>
      <c r="T480" s="226">
        <f>S480*H480</f>
        <v>0</v>
      </c>
      <c r="AR480" s="227" t="s">
        <v>142</v>
      </c>
      <c r="AT480" s="227" t="s">
        <v>138</v>
      </c>
      <c r="AU480" s="227" t="s">
        <v>82</v>
      </c>
      <c r="AY480" s="13" t="s">
        <v>136</v>
      </c>
      <c r="BE480" s="228">
        <f>IF(N480="základní",J480,0)</f>
        <v>0</v>
      </c>
      <c r="BF480" s="228">
        <f>IF(N480="snížená",J480,0)</f>
        <v>0</v>
      </c>
      <c r="BG480" s="228">
        <f>IF(N480="zákl. přenesená",J480,0)</f>
        <v>0</v>
      </c>
      <c r="BH480" s="228">
        <f>IF(N480="sníž. přenesená",J480,0)</f>
        <v>0</v>
      </c>
      <c r="BI480" s="228">
        <f>IF(N480="nulová",J480,0)</f>
        <v>0</v>
      </c>
      <c r="BJ480" s="13" t="s">
        <v>80</v>
      </c>
      <c r="BK480" s="228">
        <f>ROUND(I480*H480,2)</f>
        <v>0</v>
      </c>
      <c r="BL480" s="13" t="s">
        <v>142</v>
      </c>
      <c r="BM480" s="227" t="s">
        <v>1262</v>
      </c>
    </row>
    <row r="481" spans="2:65" s="1" customFormat="1" ht="24" customHeight="1">
      <c r="B481" s="34"/>
      <c r="C481" s="216" t="s">
        <v>700</v>
      </c>
      <c r="D481" s="216" t="s">
        <v>138</v>
      </c>
      <c r="E481" s="217" t="s">
        <v>1263</v>
      </c>
      <c r="F481" s="218" t="s">
        <v>1264</v>
      </c>
      <c r="G481" s="219" t="s">
        <v>233</v>
      </c>
      <c r="H481" s="220">
        <v>23.18</v>
      </c>
      <c r="I481" s="221"/>
      <c r="J481" s="222">
        <f>ROUND(I481*H481,2)</f>
        <v>0</v>
      </c>
      <c r="K481" s="218" t="s">
        <v>1</v>
      </c>
      <c r="L481" s="39"/>
      <c r="M481" s="223" t="s">
        <v>1</v>
      </c>
      <c r="N481" s="224" t="s">
        <v>38</v>
      </c>
      <c r="O481" s="82"/>
      <c r="P481" s="225">
        <f>O481*H481</f>
        <v>0</v>
      </c>
      <c r="Q481" s="225">
        <v>0</v>
      </c>
      <c r="R481" s="225">
        <f>Q481*H481</f>
        <v>0</v>
      </c>
      <c r="S481" s="225">
        <v>0</v>
      </c>
      <c r="T481" s="226">
        <f>S481*H481</f>
        <v>0</v>
      </c>
      <c r="AR481" s="227" t="s">
        <v>142</v>
      </c>
      <c r="AT481" s="227" t="s">
        <v>138</v>
      </c>
      <c r="AU481" s="227" t="s">
        <v>82</v>
      </c>
      <c r="AY481" s="13" t="s">
        <v>136</v>
      </c>
      <c r="BE481" s="228">
        <f>IF(N481="základní",J481,0)</f>
        <v>0</v>
      </c>
      <c r="BF481" s="228">
        <f>IF(N481="snížená",J481,0)</f>
        <v>0</v>
      </c>
      <c r="BG481" s="228">
        <f>IF(N481="zákl. přenesená",J481,0)</f>
        <v>0</v>
      </c>
      <c r="BH481" s="228">
        <f>IF(N481="sníž. přenesená",J481,0)</f>
        <v>0</v>
      </c>
      <c r="BI481" s="228">
        <f>IF(N481="nulová",J481,0)</f>
        <v>0</v>
      </c>
      <c r="BJ481" s="13" t="s">
        <v>80</v>
      </c>
      <c r="BK481" s="228">
        <f>ROUND(I481*H481,2)</f>
        <v>0</v>
      </c>
      <c r="BL481" s="13" t="s">
        <v>142</v>
      </c>
      <c r="BM481" s="227" t="s">
        <v>1265</v>
      </c>
    </row>
    <row r="482" spans="2:65" s="1" customFormat="1" ht="24" customHeight="1">
      <c r="B482" s="34"/>
      <c r="C482" s="216" t="s">
        <v>1266</v>
      </c>
      <c r="D482" s="216" t="s">
        <v>138</v>
      </c>
      <c r="E482" s="217" t="s">
        <v>1267</v>
      </c>
      <c r="F482" s="218" t="s">
        <v>1268</v>
      </c>
      <c r="G482" s="219" t="s">
        <v>233</v>
      </c>
      <c r="H482" s="220">
        <v>7.9</v>
      </c>
      <c r="I482" s="221"/>
      <c r="J482" s="222">
        <f>ROUND(I482*H482,2)</f>
        <v>0</v>
      </c>
      <c r="K482" s="218" t="s">
        <v>1</v>
      </c>
      <c r="L482" s="39"/>
      <c r="M482" s="223" t="s">
        <v>1</v>
      </c>
      <c r="N482" s="224" t="s">
        <v>38</v>
      </c>
      <c r="O482" s="82"/>
      <c r="P482" s="225">
        <f>O482*H482</f>
        <v>0</v>
      </c>
      <c r="Q482" s="225">
        <v>0</v>
      </c>
      <c r="R482" s="225">
        <f>Q482*H482</f>
        <v>0</v>
      </c>
      <c r="S482" s="225">
        <v>0</v>
      </c>
      <c r="T482" s="226">
        <f>S482*H482</f>
        <v>0</v>
      </c>
      <c r="AR482" s="227" t="s">
        <v>142</v>
      </c>
      <c r="AT482" s="227" t="s">
        <v>138</v>
      </c>
      <c r="AU482" s="227" t="s">
        <v>82</v>
      </c>
      <c r="AY482" s="13" t="s">
        <v>136</v>
      </c>
      <c r="BE482" s="228">
        <f>IF(N482="základní",J482,0)</f>
        <v>0</v>
      </c>
      <c r="BF482" s="228">
        <f>IF(N482="snížená",J482,0)</f>
        <v>0</v>
      </c>
      <c r="BG482" s="228">
        <f>IF(N482="zákl. přenesená",J482,0)</f>
        <v>0</v>
      </c>
      <c r="BH482" s="228">
        <f>IF(N482="sníž. přenesená",J482,0)</f>
        <v>0</v>
      </c>
      <c r="BI482" s="228">
        <f>IF(N482="nulová",J482,0)</f>
        <v>0</v>
      </c>
      <c r="BJ482" s="13" t="s">
        <v>80</v>
      </c>
      <c r="BK482" s="228">
        <f>ROUND(I482*H482,2)</f>
        <v>0</v>
      </c>
      <c r="BL482" s="13" t="s">
        <v>142</v>
      </c>
      <c r="BM482" s="227" t="s">
        <v>1269</v>
      </c>
    </row>
    <row r="483" spans="2:65" s="1" customFormat="1" ht="24" customHeight="1">
      <c r="B483" s="34"/>
      <c r="C483" s="216" t="s">
        <v>704</v>
      </c>
      <c r="D483" s="216" t="s">
        <v>138</v>
      </c>
      <c r="E483" s="217" t="s">
        <v>1270</v>
      </c>
      <c r="F483" s="218" t="s">
        <v>1271</v>
      </c>
      <c r="G483" s="219" t="s">
        <v>233</v>
      </c>
      <c r="H483" s="220">
        <v>8.5</v>
      </c>
      <c r="I483" s="221"/>
      <c r="J483" s="222">
        <f>ROUND(I483*H483,2)</f>
        <v>0</v>
      </c>
      <c r="K483" s="218" t="s">
        <v>1</v>
      </c>
      <c r="L483" s="39"/>
      <c r="M483" s="223" t="s">
        <v>1</v>
      </c>
      <c r="N483" s="224" t="s">
        <v>38</v>
      </c>
      <c r="O483" s="82"/>
      <c r="P483" s="225">
        <f>O483*H483</f>
        <v>0</v>
      </c>
      <c r="Q483" s="225">
        <v>0</v>
      </c>
      <c r="R483" s="225">
        <f>Q483*H483</f>
        <v>0</v>
      </c>
      <c r="S483" s="225">
        <v>0</v>
      </c>
      <c r="T483" s="226">
        <f>S483*H483</f>
        <v>0</v>
      </c>
      <c r="AR483" s="227" t="s">
        <v>142</v>
      </c>
      <c r="AT483" s="227" t="s">
        <v>138</v>
      </c>
      <c r="AU483" s="227" t="s">
        <v>82</v>
      </c>
      <c r="AY483" s="13" t="s">
        <v>136</v>
      </c>
      <c r="BE483" s="228">
        <f>IF(N483="základní",J483,0)</f>
        <v>0</v>
      </c>
      <c r="BF483" s="228">
        <f>IF(N483="snížená",J483,0)</f>
        <v>0</v>
      </c>
      <c r="BG483" s="228">
        <f>IF(N483="zákl. přenesená",J483,0)</f>
        <v>0</v>
      </c>
      <c r="BH483" s="228">
        <f>IF(N483="sníž. přenesená",J483,0)</f>
        <v>0</v>
      </c>
      <c r="BI483" s="228">
        <f>IF(N483="nulová",J483,0)</f>
        <v>0</v>
      </c>
      <c r="BJ483" s="13" t="s">
        <v>80</v>
      </c>
      <c r="BK483" s="228">
        <f>ROUND(I483*H483,2)</f>
        <v>0</v>
      </c>
      <c r="BL483" s="13" t="s">
        <v>142</v>
      </c>
      <c r="BM483" s="227" t="s">
        <v>1272</v>
      </c>
    </row>
    <row r="484" spans="2:65" s="1" customFormat="1" ht="24" customHeight="1">
      <c r="B484" s="34"/>
      <c r="C484" s="216" t="s">
        <v>1273</v>
      </c>
      <c r="D484" s="216" t="s">
        <v>138</v>
      </c>
      <c r="E484" s="217" t="s">
        <v>1274</v>
      </c>
      <c r="F484" s="218" t="s">
        <v>1275</v>
      </c>
      <c r="G484" s="219" t="s">
        <v>193</v>
      </c>
      <c r="H484" s="220">
        <v>170.181</v>
      </c>
      <c r="I484" s="221"/>
      <c r="J484" s="222">
        <f>ROUND(I484*H484,2)</f>
        <v>0</v>
      </c>
      <c r="K484" s="218" t="s">
        <v>1</v>
      </c>
      <c r="L484" s="39"/>
      <c r="M484" s="223" t="s">
        <v>1</v>
      </c>
      <c r="N484" s="224" t="s">
        <v>38</v>
      </c>
      <c r="O484" s="82"/>
      <c r="P484" s="225">
        <f>O484*H484</f>
        <v>0</v>
      </c>
      <c r="Q484" s="225">
        <v>0</v>
      </c>
      <c r="R484" s="225">
        <f>Q484*H484</f>
        <v>0</v>
      </c>
      <c r="S484" s="225">
        <v>0</v>
      </c>
      <c r="T484" s="226">
        <f>S484*H484</f>
        <v>0</v>
      </c>
      <c r="AR484" s="227" t="s">
        <v>142</v>
      </c>
      <c r="AT484" s="227" t="s">
        <v>138</v>
      </c>
      <c r="AU484" s="227" t="s">
        <v>82</v>
      </c>
      <c r="AY484" s="13" t="s">
        <v>136</v>
      </c>
      <c r="BE484" s="228">
        <f>IF(N484="základní",J484,0)</f>
        <v>0</v>
      </c>
      <c r="BF484" s="228">
        <f>IF(N484="snížená",J484,0)</f>
        <v>0</v>
      </c>
      <c r="BG484" s="228">
        <f>IF(N484="zákl. přenesená",J484,0)</f>
        <v>0</v>
      </c>
      <c r="BH484" s="228">
        <f>IF(N484="sníž. přenesená",J484,0)</f>
        <v>0</v>
      </c>
      <c r="BI484" s="228">
        <f>IF(N484="nulová",J484,0)</f>
        <v>0</v>
      </c>
      <c r="BJ484" s="13" t="s">
        <v>80</v>
      </c>
      <c r="BK484" s="228">
        <f>ROUND(I484*H484,2)</f>
        <v>0</v>
      </c>
      <c r="BL484" s="13" t="s">
        <v>142</v>
      </c>
      <c r="BM484" s="227" t="s">
        <v>1276</v>
      </c>
    </row>
    <row r="485" spans="2:65" s="1" customFormat="1" ht="16.5" customHeight="1">
      <c r="B485" s="34"/>
      <c r="C485" s="229" t="s">
        <v>707</v>
      </c>
      <c r="D485" s="229" t="s">
        <v>209</v>
      </c>
      <c r="E485" s="230" t="s">
        <v>1277</v>
      </c>
      <c r="F485" s="231" t="s">
        <v>1278</v>
      </c>
      <c r="G485" s="232" t="s">
        <v>193</v>
      </c>
      <c r="H485" s="233">
        <v>40</v>
      </c>
      <c r="I485" s="234"/>
      <c r="J485" s="235">
        <f>ROUND(I485*H485,2)</f>
        <v>0</v>
      </c>
      <c r="K485" s="231" t="s">
        <v>1</v>
      </c>
      <c r="L485" s="236"/>
      <c r="M485" s="237" t="s">
        <v>1</v>
      </c>
      <c r="N485" s="238" t="s">
        <v>38</v>
      </c>
      <c r="O485" s="82"/>
      <c r="P485" s="225">
        <f>O485*H485</f>
        <v>0</v>
      </c>
      <c r="Q485" s="225">
        <v>0</v>
      </c>
      <c r="R485" s="225">
        <f>Q485*H485</f>
        <v>0</v>
      </c>
      <c r="S485" s="225">
        <v>0</v>
      </c>
      <c r="T485" s="226">
        <f>S485*H485</f>
        <v>0</v>
      </c>
      <c r="AR485" s="227" t="s">
        <v>152</v>
      </c>
      <c r="AT485" s="227" t="s">
        <v>209</v>
      </c>
      <c r="AU485" s="227" t="s">
        <v>82</v>
      </c>
      <c r="AY485" s="13" t="s">
        <v>136</v>
      </c>
      <c r="BE485" s="228">
        <f>IF(N485="základní",J485,0)</f>
        <v>0</v>
      </c>
      <c r="BF485" s="228">
        <f>IF(N485="snížená",J485,0)</f>
        <v>0</v>
      </c>
      <c r="BG485" s="228">
        <f>IF(N485="zákl. přenesená",J485,0)</f>
        <v>0</v>
      </c>
      <c r="BH485" s="228">
        <f>IF(N485="sníž. přenesená",J485,0)</f>
        <v>0</v>
      </c>
      <c r="BI485" s="228">
        <f>IF(N485="nulová",J485,0)</f>
        <v>0</v>
      </c>
      <c r="BJ485" s="13" t="s">
        <v>80</v>
      </c>
      <c r="BK485" s="228">
        <f>ROUND(I485*H485,2)</f>
        <v>0</v>
      </c>
      <c r="BL485" s="13" t="s">
        <v>142</v>
      </c>
      <c r="BM485" s="227" t="s">
        <v>1279</v>
      </c>
    </row>
    <row r="486" spans="2:65" s="1" customFormat="1" ht="16.5" customHeight="1">
      <c r="B486" s="34"/>
      <c r="C486" s="216" t="s">
        <v>1280</v>
      </c>
      <c r="D486" s="216" t="s">
        <v>138</v>
      </c>
      <c r="E486" s="217" t="s">
        <v>1281</v>
      </c>
      <c r="F486" s="218" t="s">
        <v>1282</v>
      </c>
      <c r="G486" s="219" t="s">
        <v>193</v>
      </c>
      <c r="H486" s="220">
        <v>2</v>
      </c>
      <c r="I486" s="221"/>
      <c r="J486" s="222">
        <f>ROUND(I486*H486,2)</f>
        <v>0</v>
      </c>
      <c r="K486" s="218" t="s">
        <v>1</v>
      </c>
      <c r="L486" s="39"/>
      <c r="M486" s="223" t="s">
        <v>1</v>
      </c>
      <c r="N486" s="224" t="s">
        <v>38</v>
      </c>
      <c r="O486" s="82"/>
      <c r="P486" s="225">
        <f>O486*H486</f>
        <v>0</v>
      </c>
      <c r="Q486" s="225">
        <v>0</v>
      </c>
      <c r="R486" s="225">
        <f>Q486*H486</f>
        <v>0</v>
      </c>
      <c r="S486" s="225">
        <v>0</v>
      </c>
      <c r="T486" s="226">
        <f>S486*H486</f>
        <v>0</v>
      </c>
      <c r="AR486" s="227" t="s">
        <v>142</v>
      </c>
      <c r="AT486" s="227" t="s">
        <v>138</v>
      </c>
      <c r="AU486" s="227" t="s">
        <v>82</v>
      </c>
      <c r="AY486" s="13" t="s">
        <v>136</v>
      </c>
      <c r="BE486" s="228">
        <f>IF(N486="základní",J486,0)</f>
        <v>0</v>
      </c>
      <c r="BF486" s="228">
        <f>IF(N486="snížená",J486,0)</f>
        <v>0</v>
      </c>
      <c r="BG486" s="228">
        <f>IF(N486="zákl. přenesená",J486,0)</f>
        <v>0</v>
      </c>
      <c r="BH486" s="228">
        <f>IF(N486="sníž. přenesená",J486,0)</f>
        <v>0</v>
      </c>
      <c r="BI486" s="228">
        <f>IF(N486="nulová",J486,0)</f>
        <v>0</v>
      </c>
      <c r="BJ486" s="13" t="s">
        <v>80</v>
      </c>
      <c r="BK486" s="228">
        <f>ROUND(I486*H486,2)</f>
        <v>0</v>
      </c>
      <c r="BL486" s="13" t="s">
        <v>142</v>
      </c>
      <c r="BM486" s="227" t="s">
        <v>1283</v>
      </c>
    </row>
    <row r="487" spans="2:65" s="1" customFormat="1" ht="24" customHeight="1">
      <c r="B487" s="34"/>
      <c r="C487" s="229" t="s">
        <v>711</v>
      </c>
      <c r="D487" s="229" t="s">
        <v>209</v>
      </c>
      <c r="E487" s="230" t="s">
        <v>1284</v>
      </c>
      <c r="F487" s="231" t="s">
        <v>1285</v>
      </c>
      <c r="G487" s="232" t="s">
        <v>193</v>
      </c>
      <c r="H487" s="233">
        <v>2</v>
      </c>
      <c r="I487" s="234"/>
      <c r="J487" s="235">
        <f>ROUND(I487*H487,2)</f>
        <v>0</v>
      </c>
      <c r="K487" s="231" t="s">
        <v>1</v>
      </c>
      <c r="L487" s="236"/>
      <c r="M487" s="237" t="s">
        <v>1</v>
      </c>
      <c r="N487" s="238" t="s">
        <v>38</v>
      </c>
      <c r="O487" s="82"/>
      <c r="P487" s="225">
        <f>O487*H487</f>
        <v>0</v>
      </c>
      <c r="Q487" s="225">
        <v>0</v>
      </c>
      <c r="R487" s="225">
        <f>Q487*H487</f>
        <v>0</v>
      </c>
      <c r="S487" s="225">
        <v>0</v>
      </c>
      <c r="T487" s="226">
        <f>S487*H487</f>
        <v>0</v>
      </c>
      <c r="AR487" s="227" t="s">
        <v>152</v>
      </c>
      <c r="AT487" s="227" t="s">
        <v>209</v>
      </c>
      <c r="AU487" s="227" t="s">
        <v>82</v>
      </c>
      <c r="AY487" s="13" t="s">
        <v>136</v>
      </c>
      <c r="BE487" s="228">
        <f>IF(N487="základní",J487,0)</f>
        <v>0</v>
      </c>
      <c r="BF487" s="228">
        <f>IF(N487="snížená",J487,0)</f>
        <v>0</v>
      </c>
      <c r="BG487" s="228">
        <f>IF(N487="zákl. přenesená",J487,0)</f>
        <v>0</v>
      </c>
      <c r="BH487" s="228">
        <f>IF(N487="sníž. přenesená",J487,0)</f>
        <v>0</v>
      </c>
      <c r="BI487" s="228">
        <f>IF(N487="nulová",J487,0)</f>
        <v>0</v>
      </c>
      <c r="BJ487" s="13" t="s">
        <v>80</v>
      </c>
      <c r="BK487" s="228">
        <f>ROUND(I487*H487,2)</f>
        <v>0</v>
      </c>
      <c r="BL487" s="13" t="s">
        <v>142</v>
      </c>
      <c r="BM487" s="227" t="s">
        <v>1286</v>
      </c>
    </row>
    <row r="488" spans="2:65" s="1" customFormat="1" ht="16.5" customHeight="1">
      <c r="B488" s="34"/>
      <c r="C488" s="216" t="s">
        <v>1287</v>
      </c>
      <c r="D488" s="216" t="s">
        <v>138</v>
      </c>
      <c r="E488" s="217" t="s">
        <v>1288</v>
      </c>
      <c r="F488" s="218" t="s">
        <v>1289</v>
      </c>
      <c r="G488" s="219" t="s">
        <v>193</v>
      </c>
      <c r="H488" s="220">
        <v>4</v>
      </c>
      <c r="I488" s="221"/>
      <c r="J488" s="222">
        <f>ROUND(I488*H488,2)</f>
        <v>0</v>
      </c>
      <c r="K488" s="218" t="s">
        <v>1</v>
      </c>
      <c r="L488" s="39"/>
      <c r="M488" s="223" t="s">
        <v>1</v>
      </c>
      <c r="N488" s="224" t="s">
        <v>38</v>
      </c>
      <c r="O488" s="82"/>
      <c r="P488" s="225">
        <f>O488*H488</f>
        <v>0</v>
      </c>
      <c r="Q488" s="225">
        <v>0</v>
      </c>
      <c r="R488" s="225">
        <f>Q488*H488</f>
        <v>0</v>
      </c>
      <c r="S488" s="225">
        <v>0</v>
      </c>
      <c r="T488" s="226">
        <f>S488*H488</f>
        <v>0</v>
      </c>
      <c r="AR488" s="227" t="s">
        <v>142</v>
      </c>
      <c r="AT488" s="227" t="s">
        <v>138</v>
      </c>
      <c r="AU488" s="227" t="s">
        <v>82</v>
      </c>
      <c r="AY488" s="13" t="s">
        <v>136</v>
      </c>
      <c r="BE488" s="228">
        <f>IF(N488="základní",J488,0)</f>
        <v>0</v>
      </c>
      <c r="BF488" s="228">
        <f>IF(N488="snížená",J488,0)</f>
        <v>0</v>
      </c>
      <c r="BG488" s="228">
        <f>IF(N488="zákl. přenesená",J488,0)</f>
        <v>0</v>
      </c>
      <c r="BH488" s="228">
        <f>IF(N488="sníž. přenesená",J488,0)</f>
        <v>0</v>
      </c>
      <c r="BI488" s="228">
        <f>IF(N488="nulová",J488,0)</f>
        <v>0</v>
      </c>
      <c r="BJ488" s="13" t="s">
        <v>80</v>
      </c>
      <c r="BK488" s="228">
        <f>ROUND(I488*H488,2)</f>
        <v>0</v>
      </c>
      <c r="BL488" s="13" t="s">
        <v>142</v>
      </c>
      <c r="BM488" s="227" t="s">
        <v>1290</v>
      </c>
    </row>
    <row r="489" spans="2:65" s="1" customFormat="1" ht="16.5" customHeight="1">
      <c r="B489" s="34"/>
      <c r="C489" s="229" t="s">
        <v>714</v>
      </c>
      <c r="D489" s="229" t="s">
        <v>209</v>
      </c>
      <c r="E489" s="230" t="s">
        <v>1291</v>
      </c>
      <c r="F489" s="231" t="s">
        <v>1292</v>
      </c>
      <c r="G489" s="232" t="s">
        <v>193</v>
      </c>
      <c r="H489" s="233">
        <v>4</v>
      </c>
      <c r="I489" s="234"/>
      <c r="J489" s="235">
        <f>ROUND(I489*H489,2)</f>
        <v>0</v>
      </c>
      <c r="K489" s="231" t="s">
        <v>1</v>
      </c>
      <c r="L489" s="236"/>
      <c r="M489" s="237" t="s">
        <v>1</v>
      </c>
      <c r="N489" s="238" t="s">
        <v>38</v>
      </c>
      <c r="O489" s="82"/>
      <c r="P489" s="225">
        <f>O489*H489</f>
        <v>0</v>
      </c>
      <c r="Q489" s="225">
        <v>0</v>
      </c>
      <c r="R489" s="225">
        <f>Q489*H489</f>
        <v>0</v>
      </c>
      <c r="S489" s="225">
        <v>0</v>
      </c>
      <c r="T489" s="226">
        <f>S489*H489</f>
        <v>0</v>
      </c>
      <c r="AR489" s="227" t="s">
        <v>152</v>
      </c>
      <c r="AT489" s="227" t="s">
        <v>209</v>
      </c>
      <c r="AU489" s="227" t="s">
        <v>82</v>
      </c>
      <c r="AY489" s="13" t="s">
        <v>136</v>
      </c>
      <c r="BE489" s="228">
        <f>IF(N489="základní",J489,0)</f>
        <v>0</v>
      </c>
      <c r="BF489" s="228">
        <f>IF(N489="snížená",J489,0)</f>
        <v>0</v>
      </c>
      <c r="BG489" s="228">
        <f>IF(N489="zákl. přenesená",J489,0)</f>
        <v>0</v>
      </c>
      <c r="BH489" s="228">
        <f>IF(N489="sníž. přenesená",J489,0)</f>
        <v>0</v>
      </c>
      <c r="BI489" s="228">
        <f>IF(N489="nulová",J489,0)</f>
        <v>0</v>
      </c>
      <c r="BJ489" s="13" t="s">
        <v>80</v>
      </c>
      <c r="BK489" s="228">
        <f>ROUND(I489*H489,2)</f>
        <v>0</v>
      </c>
      <c r="BL489" s="13" t="s">
        <v>142</v>
      </c>
      <c r="BM489" s="227" t="s">
        <v>1293</v>
      </c>
    </row>
    <row r="490" spans="2:65" s="1" customFormat="1" ht="24" customHeight="1">
      <c r="B490" s="34"/>
      <c r="C490" s="216" t="s">
        <v>1294</v>
      </c>
      <c r="D490" s="216" t="s">
        <v>138</v>
      </c>
      <c r="E490" s="217" t="s">
        <v>1295</v>
      </c>
      <c r="F490" s="218" t="s">
        <v>1296</v>
      </c>
      <c r="G490" s="219" t="s">
        <v>193</v>
      </c>
      <c r="H490" s="220">
        <v>4</v>
      </c>
      <c r="I490" s="221"/>
      <c r="J490" s="222">
        <f>ROUND(I490*H490,2)</f>
        <v>0</v>
      </c>
      <c r="K490" s="218" t="s">
        <v>1</v>
      </c>
      <c r="L490" s="39"/>
      <c r="M490" s="223" t="s">
        <v>1</v>
      </c>
      <c r="N490" s="224" t="s">
        <v>38</v>
      </c>
      <c r="O490" s="82"/>
      <c r="P490" s="225">
        <f>O490*H490</f>
        <v>0</v>
      </c>
      <c r="Q490" s="225">
        <v>0</v>
      </c>
      <c r="R490" s="225">
        <f>Q490*H490</f>
        <v>0</v>
      </c>
      <c r="S490" s="225">
        <v>0</v>
      </c>
      <c r="T490" s="226">
        <f>S490*H490</f>
        <v>0</v>
      </c>
      <c r="AR490" s="227" t="s">
        <v>142</v>
      </c>
      <c r="AT490" s="227" t="s">
        <v>138</v>
      </c>
      <c r="AU490" s="227" t="s">
        <v>82</v>
      </c>
      <c r="AY490" s="13" t="s">
        <v>136</v>
      </c>
      <c r="BE490" s="228">
        <f>IF(N490="základní",J490,0)</f>
        <v>0</v>
      </c>
      <c r="BF490" s="228">
        <f>IF(N490="snížená",J490,0)</f>
        <v>0</v>
      </c>
      <c r="BG490" s="228">
        <f>IF(N490="zákl. přenesená",J490,0)</f>
        <v>0</v>
      </c>
      <c r="BH490" s="228">
        <f>IF(N490="sníž. přenesená",J490,0)</f>
        <v>0</v>
      </c>
      <c r="BI490" s="228">
        <f>IF(N490="nulová",J490,0)</f>
        <v>0</v>
      </c>
      <c r="BJ490" s="13" t="s">
        <v>80</v>
      </c>
      <c r="BK490" s="228">
        <f>ROUND(I490*H490,2)</f>
        <v>0</v>
      </c>
      <c r="BL490" s="13" t="s">
        <v>142</v>
      </c>
      <c r="BM490" s="227" t="s">
        <v>1297</v>
      </c>
    </row>
    <row r="491" spans="2:65" s="1" customFormat="1" ht="16.5" customHeight="1">
      <c r="B491" s="34"/>
      <c r="C491" s="229" t="s">
        <v>718</v>
      </c>
      <c r="D491" s="229" t="s">
        <v>209</v>
      </c>
      <c r="E491" s="230" t="s">
        <v>1298</v>
      </c>
      <c r="F491" s="231" t="s">
        <v>1299</v>
      </c>
      <c r="G491" s="232" t="s">
        <v>193</v>
      </c>
      <c r="H491" s="233">
        <v>4</v>
      </c>
      <c r="I491" s="234"/>
      <c r="J491" s="235">
        <f>ROUND(I491*H491,2)</f>
        <v>0</v>
      </c>
      <c r="K491" s="231" t="s">
        <v>1</v>
      </c>
      <c r="L491" s="236"/>
      <c r="M491" s="237" t="s">
        <v>1</v>
      </c>
      <c r="N491" s="238" t="s">
        <v>38</v>
      </c>
      <c r="O491" s="82"/>
      <c r="P491" s="225">
        <f>O491*H491</f>
        <v>0</v>
      </c>
      <c r="Q491" s="225">
        <v>0</v>
      </c>
      <c r="R491" s="225">
        <f>Q491*H491</f>
        <v>0</v>
      </c>
      <c r="S491" s="225">
        <v>0</v>
      </c>
      <c r="T491" s="226">
        <f>S491*H491</f>
        <v>0</v>
      </c>
      <c r="AR491" s="227" t="s">
        <v>152</v>
      </c>
      <c r="AT491" s="227" t="s">
        <v>209</v>
      </c>
      <c r="AU491" s="227" t="s">
        <v>82</v>
      </c>
      <c r="AY491" s="13" t="s">
        <v>136</v>
      </c>
      <c r="BE491" s="228">
        <f>IF(N491="základní",J491,0)</f>
        <v>0</v>
      </c>
      <c r="BF491" s="228">
        <f>IF(N491="snížená",J491,0)</f>
        <v>0</v>
      </c>
      <c r="BG491" s="228">
        <f>IF(N491="zákl. přenesená",J491,0)</f>
        <v>0</v>
      </c>
      <c r="BH491" s="228">
        <f>IF(N491="sníž. přenesená",J491,0)</f>
        <v>0</v>
      </c>
      <c r="BI491" s="228">
        <f>IF(N491="nulová",J491,0)</f>
        <v>0</v>
      </c>
      <c r="BJ491" s="13" t="s">
        <v>80</v>
      </c>
      <c r="BK491" s="228">
        <f>ROUND(I491*H491,2)</f>
        <v>0</v>
      </c>
      <c r="BL491" s="13" t="s">
        <v>142</v>
      </c>
      <c r="BM491" s="227" t="s">
        <v>1300</v>
      </c>
    </row>
    <row r="492" spans="2:65" s="1" customFormat="1" ht="24" customHeight="1">
      <c r="B492" s="34"/>
      <c r="C492" s="216" t="s">
        <v>1301</v>
      </c>
      <c r="D492" s="216" t="s">
        <v>138</v>
      </c>
      <c r="E492" s="217" t="s">
        <v>1302</v>
      </c>
      <c r="F492" s="218" t="s">
        <v>1303</v>
      </c>
      <c r="G492" s="219" t="s">
        <v>193</v>
      </c>
      <c r="H492" s="220">
        <v>3</v>
      </c>
      <c r="I492" s="221"/>
      <c r="J492" s="222">
        <f>ROUND(I492*H492,2)</f>
        <v>0</v>
      </c>
      <c r="K492" s="218" t="s">
        <v>1</v>
      </c>
      <c r="L492" s="39"/>
      <c r="M492" s="223" t="s">
        <v>1</v>
      </c>
      <c r="N492" s="224" t="s">
        <v>38</v>
      </c>
      <c r="O492" s="82"/>
      <c r="P492" s="225">
        <f>O492*H492</f>
        <v>0</v>
      </c>
      <c r="Q492" s="225">
        <v>0</v>
      </c>
      <c r="R492" s="225">
        <f>Q492*H492</f>
        <v>0</v>
      </c>
      <c r="S492" s="225">
        <v>0</v>
      </c>
      <c r="T492" s="226">
        <f>S492*H492</f>
        <v>0</v>
      </c>
      <c r="AR492" s="227" t="s">
        <v>142</v>
      </c>
      <c r="AT492" s="227" t="s">
        <v>138</v>
      </c>
      <c r="AU492" s="227" t="s">
        <v>82</v>
      </c>
      <c r="AY492" s="13" t="s">
        <v>136</v>
      </c>
      <c r="BE492" s="228">
        <f>IF(N492="základní",J492,0)</f>
        <v>0</v>
      </c>
      <c r="BF492" s="228">
        <f>IF(N492="snížená",J492,0)</f>
        <v>0</v>
      </c>
      <c r="BG492" s="228">
        <f>IF(N492="zákl. přenesená",J492,0)</f>
        <v>0</v>
      </c>
      <c r="BH492" s="228">
        <f>IF(N492="sníž. přenesená",J492,0)</f>
        <v>0</v>
      </c>
      <c r="BI492" s="228">
        <f>IF(N492="nulová",J492,0)</f>
        <v>0</v>
      </c>
      <c r="BJ492" s="13" t="s">
        <v>80</v>
      </c>
      <c r="BK492" s="228">
        <f>ROUND(I492*H492,2)</f>
        <v>0</v>
      </c>
      <c r="BL492" s="13" t="s">
        <v>142</v>
      </c>
      <c r="BM492" s="227" t="s">
        <v>1304</v>
      </c>
    </row>
    <row r="493" spans="2:65" s="1" customFormat="1" ht="24" customHeight="1">
      <c r="B493" s="34"/>
      <c r="C493" s="229" t="s">
        <v>721</v>
      </c>
      <c r="D493" s="229" t="s">
        <v>209</v>
      </c>
      <c r="E493" s="230" t="s">
        <v>1305</v>
      </c>
      <c r="F493" s="231" t="s">
        <v>1306</v>
      </c>
      <c r="G493" s="232" t="s">
        <v>193</v>
      </c>
      <c r="H493" s="233">
        <v>3</v>
      </c>
      <c r="I493" s="234"/>
      <c r="J493" s="235">
        <f>ROUND(I493*H493,2)</f>
        <v>0</v>
      </c>
      <c r="K493" s="231" t="s">
        <v>1</v>
      </c>
      <c r="L493" s="236"/>
      <c r="M493" s="237" t="s">
        <v>1</v>
      </c>
      <c r="N493" s="238" t="s">
        <v>38</v>
      </c>
      <c r="O493" s="82"/>
      <c r="P493" s="225">
        <f>O493*H493</f>
        <v>0</v>
      </c>
      <c r="Q493" s="225">
        <v>0</v>
      </c>
      <c r="R493" s="225">
        <f>Q493*H493</f>
        <v>0</v>
      </c>
      <c r="S493" s="225">
        <v>0</v>
      </c>
      <c r="T493" s="226">
        <f>S493*H493</f>
        <v>0</v>
      </c>
      <c r="AR493" s="227" t="s">
        <v>152</v>
      </c>
      <c r="AT493" s="227" t="s">
        <v>209</v>
      </c>
      <c r="AU493" s="227" t="s">
        <v>82</v>
      </c>
      <c r="AY493" s="13" t="s">
        <v>136</v>
      </c>
      <c r="BE493" s="228">
        <f>IF(N493="základní",J493,0)</f>
        <v>0</v>
      </c>
      <c r="BF493" s="228">
        <f>IF(N493="snížená",J493,0)</f>
        <v>0</v>
      </c>
      <c r="BG493" s="228">
        <f>IF(N493="zákl. přenesená",J493,0)</f>
        <v>0</v>
      </c>
      <c r="BH493" s="228">
        <f>IF(N493="sníž. přenesená",J493,0)</f>
        <v>0</v>
      </c>
      <c r="BI493" s="228">
        <f>IF(N493="nulová",J493,0)</f>
        <v>0</v>
      </c>
      <c r="BJ493" s="13" t="s">
        <v>80</v>
      </c>
      <c r="BK493" s="228">
        <f>ROUND(I493*H493,2)</f>
        <v>0</v>
      </c>
      <c r="BL493" s="13" t="s">
        <v>142</v>
      </c>
      <c r="BM493" s="227" t="s">
        <v>1307</v>
      </c>
    </row>
    <row r="494" spans="2:65" s="1" customFormat="1" ht="24" customHeight="1">
      <c r="B494" s="34"/>
      <c r="C494" s="216" t="s">
        <v>1308</v>
      </c>
      <c r="D494" s="216" t="s">
        <v>138</v>
      </c>
      <c r="E494" s="217" t="s">
        <v>1309</v>
      </c>
      <c r="F494" s="218" t="s">
        <v>1310</v>
      </c>
      <c r="G494" s="219" t="s">
        <v>193</v>
      </c>
      <c r="H494" s="220">
        <v>10</v>
      </c>
      <c r="I494" s="221"/>
      <c r="J494" s="222">
        <f>ROUND(I494*H494,2)</f>
        <v>0</v>
      </c>
      <c r="K494" s="218" t="s">
        <v>1</v>
      </c>
      <c r="L494" s="39"/>
      <c r="M494" s="223" t="s">
        <v>1</v>
      </c>
      <c r="N494" s="224" t="s">
        <v>38</v>
      </c>
      <c r="O494" s="82"/>
      <c r="P494" s="225">
        <f>O494*H494</f>
        <v>0</v>
      </c>
      <c r="Q494" s="225">
        <v>0</v>
      </c>
      <c r="R494" s="225">
        <f>Q494*H494</f>
        <v>0</v>
      </c>
      <c r="S494" s="225">
        <v>0</v>
      </c>
      <c r="T494" s="226">
        <f>S494*H494</f>
        <v>0</v>
      </c>
      <c r="AR494" s="227" t="s">
        <v>142</v>
      </c>
      <c r="AT494" s="227" t="s">
        <v>138</v>
      </c>
      <c r="AU494" s="227" t="s">
        <v>82</v>
      </c>
      <c r="AY494" s="13" t="s">
        <v>136</v>
      </c>
      <c r="BE494" s="228">
        <f>IF(N494="základní",J494,0)</f>
        <v>0</v>
      </c>
      <c r="BF494" s="228">
        <f>IF(N494="snížená",J494,0)</f>
        <v>0</v>
      </c>
      <c r="BG494" s="228">
        <f>IF(N494="zákl. přenesená",J494,0)</f>
        <v>0</v>
      </c>
      <c r="BH494" s="228">
        <f>IF(N494="sníž. přenesená",J494,0)</f>
        <v>0</v>
      </c>
      <c r="BI494" s="228">
        <f>IF(N494="nulová",J494,0)</f>
        <v>0</v>
      </c>
      <c r="BJ494" s="13" t="s">
        <v>80</v>
      </c>
      <c r="BK494" s="228">
        <f>ROUND(I494*H494,2)</f>
        <v>0</v>
      </c>
      <c r="BL494" s="13" t="s">
        <v>142</v>
      </c>
      <c r="BM494" s="227" t="s">
        <v>1311</v>
      </c>
    </row>
    <row r="495" spans="2:65" s="1" customFormat="1" ht="24" customHeight="1">
      <c r="B495" s="34"/>
      <c r="C495" s="229" t="s">
        <v>725</v>
      </c>
      <c r="D495" s="229" t="s">
        <v>209</v>
      </c>
      <c r="E495" s="230" t="s">
        <v>1312</v>
      </c>
      <c r="F495" s="231" t="s">
        <v>1313</v>
      </c>
      <c r="G495" s="232" t="s">
        <v>1314</v>
      </c>
      <c r="H495" s="233">
        <v>10</v>
      </c>
      <c r="I495" s="234"/>
      <c r="J495" s="235">
        <f>ROUND(I495*H495,2)</f>
        <v>0</v>
      </c>
      <c r="K495" s="231" t="s">
        <v>1</v>
      </c>
      <c r="L495" s="236"/>
      <c r="M495" s="237" t="s">
        <v>1</v>
      </c>
      <c r="N495" s="238" t="s">
        <v>38</v>
      </c>
      <c r="O495" s="82"/>
      <c r="P495" s="225">
        <f>O495*H495</f>
        <v>0</v>
      </c>
      <c r="Q495" s="225">
        <v>0</v>
      </c>
      <c r="R495" s="225">
        <f>Q495*H495</f>
        <v>0</v>
      </c>
      <c r="S495" s="225">
        <v>0</v>
      </c>
      <c r="T495" s="226">
        <f>S495*H495</f>
        <v>0</v>
      </c>
      <c r="AR495" s="227" t="s">
        <v>152</v>
      </c>
      <c r="AT495" s="227" t="s">
        <v>209</v>
      </c>
      <c r="AU495" s="227" t="s">
        <v>82</v>
      </c>
      <c r="AY495" s="13" t="s">
        <v>136</v>
      </c>
      <c r="BE495" s="228">
        <f>IF(N495="základní",J495,0)</f>
        <v>0</v>
      </c>
      <c r="BF495" s="228">
        <f>IF(N495="snížená",J495,0)</f>
        <v>0</v>
      </c>
      <c r="BG495" s="228">
        <f>IF(N495="zákl. přenesená",J495,0)</f>
        <v>0</v>
      </c>
      <c r="BH495" s="228">
        <f>IF(N495="sníž. přenesená",J495,0)</f>
        <v>0</v>
      </c>
      <c r="BI495" s="228">
        <f>IF(N495="nulová",J495,0)</f>
        <v>0</v>
      </c>
      <c r="BJ495" s="13" t="s">
        <v>80</v>
      </c>
      <c r="BK495" s="228">
        <f>ROUND(I495*H495,2)</f>
        <v>0</v>
      </c>
      <c r="BL495" s="13" t="s">
        <v>142</v>
      </c>
      <c r="BM495" s="227" t="s">
        <v>1315</v>
      </c>
    </row>
    <row r="496" spans="2:65" s="1" customFormat="1" ht="24" customHeight="1">
      <c r="B496" s="34"/>
      <c r="C496" s="216" t="s">
        <v>1316</v>
      </c>
      <c r="D496" s="216" t="s">
        <v>138</v>
      </c>
      <c r="E496" s="217" t="s">
        <v>1317</v>
      </c>
      <c r="F496" s="218" t="s">
        <v>1318</v>
      </c>
      <c r="G496" s="219" t="s">
        <v>193</v>
      </c>
      <c r="H496" s="220">
        <v>4</v>
      </c>
      <c r="I496" s="221"/>
      <c r="J496" s="222">
        <f>ROUND(I496*H496,2)</f>
        <v>0</v>
      </c>
      <c r="K496" s="218" t="s">
        <v>1</v>
      </c>
      <c r="L496" s="39"/>
      <c r="M496" s="223" t="s">
        <v>1</v>
      </c>
      <c r="N496" s="224" t="s">
        <v>38</v>
      </c>
      <c r="O496" s="82"/>
      <c r="P496" s="225">
        <f>O496*H496</f>
        <v>0</v>
      </c>
      <c r="Q496" s="225">
        <v>0</v>
      </c>
      <c r="R496" s="225">
        <f>Q496*H496</f>
        <v>0</v>
      </c>
      <c r="S496" s="225">
        <v>0</v>
      </c>
      <c r="T496" s="226">
        <f>S496*H496</f>
        <v>0</v>
      </c>
      <c r="AR496" s="227" t="s">
        <v>142</v>
      </c>
      <c r="AT496" s="227" t="s">
        <v>138</v>
      </c>
      <c r="AU496" s="227" t="s">
        <v>82</v>
      </c>
      <c r="AY496" s="13" t="s">
        <v>136</v>
      </c>
      <c r="BE496" s="228">
        <f>IF(N496="základní",J496,0)</f>
        <v>0</v>
      </c>
      <c r="BF496" s="228">
        <f>IF(N496="snížená",J496,0)</f>
        <v>0</v>
      </c>
      <c r="BG496" s="228">
        <f>IF(N496="zákl. přenesená",J496,0)</f>
        <v>0</v>
      </c>
      <c r="BH496" s="228">
        <f>IF(N496="sníž. přenesená",J496,0)</f>
        <v>0</v>
      </c>
      <c r="BI496" s="228">
        <f>IF(N496="nulová",J496,0)</f>
        <v>0</v>
      </c>
      <c r="BJ496" s="13" t="s">
        <v>80</v>
      </c>
      <c r="BK496" s="228">
        <f>ROUND(I496*H496,2)</f>
        <v>0</v>
      </c>
      <c r="BL496" s="13" t="s">
        <v>142</v>
      </c>
      <c r="BM496" s="227" t="s">
        <v>1319</v>
      </c>
    </row>
    <row r="497" spans="2:65" s="1" customFormat="1" ht="24" customHeight="1">
      <c r="B497" s="34"/>
      <c r="C497" s="229" t="s">
        <v>728</v>
      </c>
      <c r="D497" s="229" t="s">
        <v>209</v>
      </c>
      <c r="E497" s="230" t="s">
        <v>1320</v>
      </c>
      <c r="F497" s="231" t="s">
        <v>1321</v>
      </c>
      <c r="G497" s="232" t="s">
        <v>1314</v>
      </c>
      <c r="H497" s="233">
        <v>4</v>
      </c>
      <c r="I497" s="234"/>
      <c r="J497" s="235">
        <f>ROUND(I497*H497,2)</f>
        <v>0</v>
      </c>
      <c r="K497" s="231" t="s">
        <v>1</v>
      </c>
      <c r="L497" s="236"/>
      <c r="M497" s="237" t="s">
        <v>1</v>
      </c>
      <c r="N497" s="238" t="s">
        <v>38</v>
      </c>
      <c r="O497" s="82"/>
      <c r="P497" s="225">
        <f>O497*H497</f>
        <v>0</v>
      </c>
      <c r="Q497" s="225">
        <v>0</v>
      </c>
      <c r="R497" s="225">
        <f>Q497*H497</f>
        <v>0</v>
      </c>
      <c r="S497" s="225">
        <v>0</v>
      </c>
      <c r="T497" s="226">
        <f>S497*H497</f>
        <v>0</v>
      </c>
      <c r="AR497" s="227" t="s">
        <v>152</v>
      </c>
      <c r="AT497" s="227" t="s">
        <v>209</v>
      </c>
      <c r="AU497" s="227" t="s">
        <v>82</v>
      </c>
      <c r="AY497" s="13" t="s">
        <v>136</v>
      </c>
      <c r="BE497" s="228">
        <f>IF(N497="základní",J497,0)</f>
        <v>0</v>
      </c>
      <c r="BF497" s="228">
        <f>IF(N497="snížená",J497,0)</f>
        <v>0</v>
      </c>
      <c r="BG497" s="228">
        <f>IF(N497="zákl. přenesená",J497,0)</f>
        <v>0</v>
      </c>
      <c r="BH497" s="228">
        <f>IF(N497="sníž. přenesená",J497,0)</f>
        <v>0</v>
      </c>
      <c r="BI497" s="228">
        <f>IF(N497="nulová",J497,0)</f>
        <v>0</v>
      </c>
      <c r="BJ497" s="13" t="s">
        <v>80</v>
      </c>
      <c r="BK497" s="228">
        <f>ROUND(I497*H497,2)</f>
        <v>0</v>
      </c>
      <c r="BL497" s="13" t="s">
        <v>142</v>
      </c>
      <c r="BM497" s="227" t="s">
        <v>1322</v>
      </c>
    </row>
    <row r="498" spans="2:65" s="1" customFormat="1" ht="24" customHeight="1">
      <c r="B498" s="34"/>
      <c r="C498" s="216" t="s">
        <v>1323</v>
      </c>
      <c r="D498" s="216" t="s">
        <v>138</v>
      </c>
      <c r="E498" s="217" t="s">
        <v>1324</v>
      </c>
      <c r="F498" s="218" t="s">
        <v>1325</v>
      </c>
      <c r="G498" s="219" t="s">
        <v>141</v>
      </c>
      <c r="H498" s="220">
        <v>410.355</v>
      </c>
      <c r="I498" s="221"/>
      <c r="J498" s="222">
        <f>ROUND(I498*H498,2)</f>
        <v>0</v>
      </c>
      <c r="K498" s="218" t="s">
        <v>1</v>
      </c>
      <c r="L498" s="39"/>
      <c r="M498" s="223" t="s">
        <v>1</v>
      </c>
      <c r="N498" s="224" t="s">
        <v>38</v>
      </c>
      <c r="O498" s="82"/>
      <c r="P498" s="225">
        <f>O498*H498</f>
        <v>0</v>
      </c>
      <c r="Q498" s="225">
        <v>0</v>
      </c>
      <c r="R498" s="225">
        <f>Q498*H498</f>
        <v>0</v>
      </c>
      <c r="S498" s="225">
        <v>0</v>
      </c>
      <c r="T498" s="226">
        <f>S498*H498</f>
        <v>0</v>
      </c>
      <c r="AR498" s="227" t="s">
        <v>142</v>
      </c>
      <c r="AT498" s="227" t="s">
        <v>138</v>
      </c>
      <c r="AU498" s="227" t="s">
        <v>82</v>
      </c>
      <c r="AY498" s="13" t="s">
        <v>136</v>
      </c>
      <c r="BE498" s="228">
        <f>IF(N498="základní",J498,0)</f>
        <v>0</v>
      </c>
      <c r="BF498" s="228">
        <f>IF(N498="snížená",J498,0)</f>
        <v>0</v>
      </c>
      <c r="BG498" s="228">
        <f>IF(N498="zákl. přenesená",J498,0)</f>
        <v>0</v>
      </c>
      <c r="BH498" s="228">
        <f>IF(N498="sníž. přenesená",J498,0)</f>
        <v>0</v>
      </c>
      <c r="BI498" s="228">
        <f>IF(N498="nulová",J498,0)</f>
        <v>0</v>
      </c>
      <c r="BJ498" s="13" t="s">
        <v>80</v>
      </c>
      <c r="BK498" s="228">
        <f>ROUND(I498*H498,2)</f>
        <v>0</v>
      </c>
      <c r="BL498" s="13" t="s">
        <v>142</v>
      </c>
      <c r="BM498" s="227" t="s">
        <v>1326</v>
      </c>
    </row>
    <row r="499" spans="2:65" s="1" customFormat="1" ht="36" customHeight="1">
      <c r="B499" s="34"/>
      <c r="C499" s="229" t="s">
        <v>732</v>
      </c>
      <c r="D499" s="229" t="s">
        <v>209</v>
      </c>
      <c r="E499" s="230" t="s">
        <v>1327</v>
      </c>
      <c r="F499" s="231" t="s">
        <v>1328</v>
      </c>
      <c r="G499" s="232" t="s">
        <v>141</v>
      </c>
      <c r="H499" s="233">
        <v>492.426</v>
      </c>
      <c r="I499" s="234"/>
      <c r="J499" s="235">
        <f>ROUND(I499*H499,2)</f>
        <v>0</v>
      </c>
      <c r="K499" s="231" t="s">
        <v>1</v>
      </c>
      <c r="L499" s="236"/>
      <c r="M499" s="237" t="s">
        <v>1</v>
      </c>
      <c r="N499" s="238" t="s">
        <v>38</v>
      </c>
      <c r="O499" s="82"/>
      <c r="P499" s="225">
        <f>O499*H499</f>
        <v>0</v>
      </c>
      <c r="Q499" s="225">
        <v>0</v>
      </c>
      <c r="R499" s="225">
        <f>Q499*H499</f>
        <v>0</v>
      </c>
      <c r="S499" s="225">
        <v>0</v>
      </c>
      <c r="T499" s="226">
        <f>S499*H499</f>
        <v>0</v>
      </c>
      <c r="AR499" s="227" t="s">
        <v>152</v>
      </c>
      <c r="AT499" s="227" t="s">
        <v>209</v>
      </c>
      <c r="AU499" s="227" t="s">
        <v>82</v>
      </c>
      <c r="AY499" s="13" t="s">
        <v>136</v>
      </c>
      <c r="BE499" s="228">
        <f>IF(N499="základní",J499,0)</f>
        <v>0</v>
      </c>
      <c r="BF499" s="228">
        <f>IF(N499="snížená",J499,0)</f>
        <v>0</v>
      </c>
      <c r="BG499" s="228">
        <f>IF(N499="zákl. přenesená",J499,0)</f>
        <v>0</v>
      </c>
      <c r="BH499" s="228">
        <f>IF(N499="sníž. přenesená",J499,0)</f>
        <v>0</v>
      </c>
      <c r="BI499" s="228">
        <f>IF(N499="nulová",J499,0)</f>
        <v>0</v>
      </c>
      <c r="BJ499" s="13" t="s">
        <v>80</v>
      </c>
      <c r="BK499" s="228">
        <f>ROUND(I499*H499,2)</f>
        <v>0</v>
      </c>
      <c r="BL499" s="13" t="s">
        <v>142</v>
      </c>
      <c r="BM499" s="227" t="s">
        <v>1329</v>
      </c>
    </row>
    <row r="500" spans="2:65" s="1" customFormat="1" ht="24" customHeight="1">
      <c r="B500" s="34"/>
      <c r="C500" s="216" t="s">
        <v>1330</v>
      </c>
      <c r="D500" s="216" t="s">
        <v>138</v>
      </c>
      <c r="E500" s="217" t="s">
        <v>1331</v>
      </c>
      <c r="F500" s="218" t="s">
        <v>1332</v>
      </c>
      <c r="G500" s="219" t="s">
        <v>193</v>
      </c>
      <c r="H500" s="220">
        <v>4</v>
      </c>
      <c r="I500" s="221"/>
      <c r="J500" s="222">
        <f>ROUND(I500*H500,2)</f>
        <v>0</v>
      </c>
      <c r="K500" s="218" t="s">
        <v>1</v>
      </c>
      <c r="L500" s="39"/>
      <c r="M500" s="223" t="s">
        <v>1</v>
      </c>
      <c r="N500" s="224" t="s">
        <v>38</v>
      </c>
      <c r="O500" s="82"/>
      <c r="P500" s="225">
        <f>O500*H500</f>
        <v>0</v>
      </c>
      <c r="Q500" s="225">
        <v>0</v>
      </c>
      <c r="R500" s="225">
        <f>Q500*H500</f>
        <v>0</v>
      </c>
      <c r="S500" s="225">
        <v>0</v>
      </c>
      <c r="T500" s="226">
        <f>S500*H500</f>
        <v>0</v>
      </c>
      <c r="AR500" s="227" t="s">
        <v>142</v>
      </c>
      <c r="AT500" s="227" t="s">
        <v>138</v>
      </c>
      <c r="AU500" s="227" t="s">
        <v>82</v>
      </c>
      <c r="AY500" s="13" t="s">
        <v>136</v>
      </c>
      <c r="BE500" s="228">
        <f>IF(N500="základní",J500,0)</f>
        <v>0</v>
      </c>
      <c r="BF500" s="228">
        <f>IF(N500="snížená",J500,0)</f>
        <v>0</v>
      </c>
      <c r="BG500" s="228">
        <f>IF(N500="zákl. přenesená",J500,0)</f>
        <v>0</v>
      </c>
      <c r="BH500" s="228">
        <f>IF(N500="sníž. přenesená",J500,0)</f>
        <v>0</v>
      </c>
      <c r="BI500" s="228">
        <f>IF(N500="nulová",J500,0)</f>
        <v>0</v>
      </c>
      <c r="BJ500" s="13" t="s">
        <v>80</v>
      </c>
      <c r="BK500" s="228">
        <f>ROUND(I500*H500,2)</f>
        <v>0</v>
      </c>
      <c r="BL500" s="13" t="s">
        <v>142</v>
      </c>
      <c r="BM500" s="227" t="s">
        <v>1333</v>
      </c>
    </row>
    <row r="501" spans="2:65" s="1" customFormat="1" ht="24" customHeight="1">
      <c r="B501" s="34"/>
      <c r="C501" s="216" t="s">
        <v>735</v>
      </c>
      <c r="D501" s="216" t="s">
        <v>138</v>
      </c>
      <c r="E501" s="217" t="s">
        <v>1334</v>
      </c>
      <c r="F501" s="218" t="s">
        <v>1335</v>
      </c>
      <c r="G501" s="219" t="s">
        <v>193</v>
      </c>
      <c r="H501" s="220">
        <v>4</v>
      </c>
      <c r="I501" s="221"/>
      <c r="J501" s="222">
        <f>ROUND(I501*H501,2)</f>
        <v>0</v>
      </c>
      <c r="K501" s="218" t="s">
        <v>1</v>
      </c>
      <c r="L501" s="39"/>
      <c r="M501" s="223" t="s">
        <v>1</v>
      </c>
      <c r="N501" s="224" t="s">
        <v>38</v>
      </c>
      <c r="O501" s="82"/>
      <c r="P501" s="225">
        <f>O501*H501</f>
        <v>0</v>
      </c>
      <c r="Q501" s="225">
        <v>0</v>
      </c>
      <c r="R501" s="225">
        <f>Q501*H501</f>
        <v>0</v>
      </c>
      <c r="S501" s="225">
        <v>0</v>
      </c>
      <c r="T501" s="226">
        <f>S501*H501</f>
        <v>0</v>
      </c>
      <c r="AR501" s="227" t="s">
        <v>142</v>
      </c>
      <c r="AT501" s="227" t="s">
        <v>138</v>
      </c>
      <c r="AU501" s="227" t="s">
        <v>82</v>
      </c>
      <c r="AY501" s="13" t="s">
        <v>136</v>
      </c>
      <c r="BE501" s="228">
        <f>IF(N501="základní",J501,0)</f>
        <v>0</v>
      </c>
      <c r="BF501" s="228">
        <f>IF(N501="snížená",J501,0)</f>
        <v>0</v>
      </c>
      <c r="BG501" s="228">
        <f>IF(N501="zákl. přenesená",J501,0)</f>
        <v>0</v>
      </c>
      <c r="BH501" s="228">
        <f>IF(N501="sníž. přenesená",J501,0)</f>
        <v>0</v>
      </c>
      <c r="BI501" s="228">
        <f>IF(N501="nulová",J501,0)</f>
        <v>0</v>
      </c>
      <c r="BJ501" s="13" t="s">
        <v>80</v>
      </c>
      <c r="BK501" s="228">
        <f>ROUND(I501*H501,2)</f>
        <v>0</v>
      </c>
      <c r="BL501" s="13" t="s">
        <v>142</v>
      </c>
      <c r="BM501" s="227" t="s">
        <v>1336</v>
      </c>
    </row>
    <row r="502" spans="2:65" s="1" customFormat="1" ht="24" customHeight="1">
      <c r="B502" s="34"/>
      <c r="C502" s="216" t="s">
        <v>1337</v>
      </c>
      <c r="D502" s="216" t="s">
        <v>138</v>
      </c>
      <c r="E502" s="217" t="s">
        <v>1338</v>
      </c>
      <c r="F502" s="218" t="s">
        <v>1339</v>
      </c>
      <c r="G502" s="219" t="s">
        <v>141</v>
      </c>
      <c r="H502" s="220">
        <v>52.7</v>
      </c>
      <c r="I502" s="221"/>
      <c r="J502" s="222">
        <f>ROUND(I502*H502,2)</f>
        <v>0</v>
      </c>
      <c r="K502" s="218" t="s">
        <v>1</v>
      </c>
      <c r="L502" s="39"/>
      <c r="M502" s="223" t="s">
        <v>1</v>
      </c>
      <c r="N502" s="224" t="s">
        <v>38</v>
      </c>
      <c r="O502" s="82"/>
      <c r="P502" s="225">
        <f>O502*H502</f>
        <v>0</v>
      </c>
      <c r="Q502" s="225">
        <v>0</v>
      </c>
      <c r="R502" s="225">
        <f>Q502*H502</f>
        <v>0</v>
      </c>
      <c r="S502" s="225">
        <v>0</v>
      </c>
      <c r="T502" s="226">
        <f>S502*H502</f>
        <v>0</v>
      </c>
      <c r="AR502" s="227" t="s">
        <v>142</v>
      </c>
      <c r="AT502" s="227" t="s">
        <v>138</v>
      </c>
      <c r="AU502" s="227" t="s">
        <v>82</v>
      </c>
      <c r="AY502" s="13" t="s">
        <v>136</v>
      </c>
      <c r="BE502" s="228">
        <f>IF(N502="základní",J502,0)</f>
        <v>0</v>
      </c>
      <c r="BF502" s="228">
        <f>IF(N502="snížená",J502,0)</f>
        <v>0</v>
      </c>
      <c r="BG502" s="228">
        <f>IF(N502="zákl. přenesená",J502,0)</f>
        <v>0</v>
      </c>
      <c r="BH502" s="228">
        <f>IF(N502="sníž. přenesená",J502,0)</f>
        <v>0</v>
      </c>
      <c r="BI502" s="228">
        <f>IF(N502="nulová",J502,0)</f>
        <v>0</v>
      </c>
      <c r="BJ502" s="13" t="s">
        <v>80</v>
      </c>
      <c r="BK502" s="228">
        <f>ROUND(I502*H502,2)</f>
        <v>0</v>
      </c>
      <c r="BL502" s="13" t="s">
        <v>142</v>
      </c>
      <c r="BM502" s="227" t="s">
        <v>1340</v>
      </c>
    </row>
    <row r="503" spans="2:65" s="1" customFormat="1" ht="16.5" customHeight="1">
      <c r="B503" s="34"/>
      <c r="C503" s="216" t="s">
        <v>739</v>
      </c>
      <c r="D503" s="216" t="s">
        <v>138</v>
      </c>
      <c r="E503" s="217" t="s">
        <v>1341</v>
      </c>
      <c r="F503" s="218" t="s">
        <v>1342</v>
      </c>
      <c r="G503" s="219" t="s">
        <v>141</v>
      </c>
      <c r="H503" s="220">
        <v>405.192</v>
      </c>
      <c r="I503" s="221"/>
      <c r="J503" s="222">
        <f>ROUND(I503*H503,2)</f>
        <v>0</v>
      </c>
      <c r="K503" s="218" t="s">
        <v>1</v>
      </c>
      <c r="L503" s="39"/>
      <c r="M503" s="223" t="s">
        <v>1</v>
      </c>
      <c r="N503" s="224" t="s">
        <v>38</v>
      </c>
      <c r="O503" s="82"/>
      <c r="P503" s="225">
        <f>O503*H503</f>
        <v>0</v>
      </c>
      <c r="Q503" s="225">
        <v>0</v>
      </c>
      <c r="R503" s="225">
        <f>Q503*H503</f>
        <v>0</v>
      </c>
      <c r="S503" s="225">
        <v>0</v>
      </c>
      <c r="T503" s="226">
        <f>S503*H503</f>
        <v>0</v>
      </c>
      <c r="AR503" s="227" t="s">
        <v>142</v>
      </c>
      <c r="AT503" s="227" t="s">
        <v>138</v>
      </c>
      <c r="AU503" s="227" t="s">
        <v>82</v>
      </c>
      <c r="AY503" s="13" t="s">
        <v>136</v>
      </c>
      <c r="BE503" s="228">
        <f>IF(N503="základní",J503,0)</f>
        <v>0</v>
      </c>
      <c r="BF503" s="228">
        <f>IF(N503="snížená",J503,0)</f>
        <v>0</v>
      </c>
      <c r="BG503" s="228">
        <f>IF(N503="zákl. přenesená",J503,0)</f>
        <v>0</v>
      </c>
      <c r="BH503" s="228">
        <f>IF(N503="sníž. přenesená",J503,0)</f>
        <v>0</v>
      </c>
      <c r="BI503" s="228">
        <f>IF(N503="nulová",J503,0)</f>
        <v>0</v>
      </c>
      <c r="BJ503" s="13" t="s">
        <v>80</v>
      </c>
      <c r="BK503" s="228">
        <f>ROUND(I503*H503,2)</f>
        <v>0</v>
      </c>
      <c r="BL503" s="13" t="s">
        <v>142</v>
      </c>
      <c r="BM503" s="227" t="s">
        <v>1343</v>
      </c>
    </row>
    <row r="504" spans="2:65" s="1" customFormat="1" ht="24" customHeight="1">
      <c r="B504" s="34"/>
      <c r="C504" s="216" t="s">
        <v>1344</v>
      </c>
      <c r="D504" s="216" t="s">
        <v>138</v>
      </c>
      <c r="E504" s="217" t="s">
        <v>1345</v>
      </c>
      <c r="F504" s="218" t="s">
        <v>1346</v>
      </c>
      <c r="G504" s="219" t="s">
        <v>156</v>
      </c>
      <c r="H504" s="220">
        <v>27.805</v>
      </c>
      <c r="I504" s="221"/>
      <c r="J504" s="222">
        <f>ROUND(I504*H504,2)</f>
        <v>0</v>
      </c>
      <c r="K504" s="218" t="s">
        <v>1</v>
      </c>
      <c r="L504" s="39"/>
      <c r="M504" s="223" t="s">
        <v>1</v>
      </c>
      <c r="N504" s="224" t="s">
        <v>38</v>
      </c>
      <c r="O504" s="82"/>
      <c r="P504" s="225">
        <f>O504*H504</f>
        <v>0</v>
      </c>
      <c r="Q504" s="225">
        <v>0</v>
      </c>
      <c r="R504" s="225">
        <f>Q504*H504</f>
        <v>0</v>
      </c>
      <c r="S504" s="225">
        <v>0</v>
      </c>
      <c r="T504" s="226">
        <f>S504*H504</f>
        <v>0</v>
      </c>
      <c r="AR504" s="227" t="s">
        <v>142</v>
      </c>
      <c r="AT504" s="227" t="s">
        <v>138</v>
      </c>
      <c r="AU504" s="227" t="s">
        <v>82</v>
      </c>
      <c r="AY504" s="13" t="s">
        <v>136</v>
      </c>
      <c r="BE504" s="228">
        <f>IF(N504="základní",J504,0)</f>
        <v>0</v>
      </c>
      <c r="BF504" s="228">
        <f>IF(N504="snížená",J504,0)</f>
        <v>0</v>
      </c>
      <c r="BG504" s="228">
        <f>IF(N504="zákl. přenesená",J504,0)</f>
        <v>0</v>
      </c>
      <c r="BH504" s="228">
        <f>IF(N504="sníž. přenesená",J504,0)</f>
        <v>0</v>
      </c>
      <c r="BI504" s="228">
        <f>IF(N504="nulová",J504,0)</f>
        <v>0</v>
      </c>
      <c r="BJ504" s="13" t="s">
        <v>80</v>
      </c>
      <c r="BK504" s="228">
        <f>ROUND(I504*H504,2)</f>
        <v>0</v>
      </c>
      <c r="BL504" s="13" t="s">
        <v>142</v>
      </c>
      <c r="BM504" s="227" t="s">
        <v>1347</v>
      </c>
    </row>
    <row r="505" spans="2:63" s="11" customFormat="1" ht="22.8" customHeight="1">
      <c r="B505" s="200"/>
      <c r="C505" s="201"/>
      <c r="D505" s="202" t="s">
        <v>72</v>
      </c>
      <c r="E505" s="214" t="s">
        <v>1348</v>
      </c>
      <c r="F505" s="214" t="s">
        <v>1349</v>
      </c>
      <c r="G505" s="201"/>
      <c r="H505" s="201"/>
      <c r="I505" s="204"/>
      <c r="J505" s="215">
        <f>BK505</f>
        <v>0</v>
      </c>
      <c r="K505" s="201"/>
      <c r="L505" s="206"/>
      <c r="M505" s="207"/>
      <c r="N505" s="208"/>
      <c r="O505" s="208"/>
      <c r="P505" s="209">
        <f>SUM(P506:P517)</f>
        <v>0</v>
      </c>
      <c r="Q505" s="208"/>
      <c r="R505" s="209">
        <f>SUM(R506:R517)</f>
        <v>0</v>
      </c>
      <c r="S505" s="208"/>
      <c r="T505" s="210">
        <f>SUM(T506:T517)</f>
        <v>0</v>
      </c>
      <c r="AR505" s="211" t="s">
        <v>80</v>
      </c>
      <c r="AT505" s="212" t="s">
        <v>72</v>
      </c>
      <c r="AU505" s="212" t="s">
        <v>80</v>
      </c>
      <c r="AY505" s="211" t="s">
        <v>136</v>
      </c>
      <c r="BK505" s="213">
        <f>SUM(BK506:BK517)</f>
        <v>0</v>
      </c>
    </row>
    <row r="506" spans="2:65" s="1" customFormat="1" ht="24" customHeight="1">
      <c r="B506" s="34"/>
      <c r="C506" s="216" t="s">
        <v>742</v>
      </c>
      <c r="D506" s="216" t="s">
        <v>138</v>
      </c>
      <c r="E506" s="217" t="s">
        <v>1350</v>
      </c>
      <c r="F506" s="218" t="s">
        <v>1351</v>
      </c>
      <c r="G506" s="219" t="s">
        <v>193</v>
      </c>
      <c r="H506" s="220">
        <v>17</v>
      </c>
      <c r="I506" s="221"/>
      <c r="J506" s="222">
        <f>ROUND(I506*H506,2)</f>
        <v>0</v>
      </c>
      <c r="K506" s="218" t="s">
        <v>1</v>
      </c>
      <c r="L506" s="39"/>
      <c r="M506" s="223" t="s">
        <v>1</v>
      </c>
      <c r="N506" s="224" t="s">
        <v>38</v>
      </c>
      <c r="O506" s="82"/>
      <c r="P506" s="225">
        <f>O506*H506</f>
        <v>0</v>
      </c>
      <c r="Q506" s="225">
        <v>0</v>
      </c>
      <c r="R506" s="225">
        <f>Q506*H506</f>
        <v>0</v>
      </c>
      <c r="S506" s="225">
        <v>0</v>
      </c>
      <c r="T506" s="226">
        <f>S506*H506</f>
        <v>0</v>
      </c>
      <c r="AR506" s="227" t="s">
        <v>142</v>
      </c>
      <c r="AT506" s="227" t="s">
        <v>138</v>
      </c>
      <c r="AU506" s="227" t="s">
        <v>82</v>
      </c>
      <c r="AY506" s="13" t="s">
        <v>136</v>
      </c>
      <c r="BE506" s="228">
        <f>IF(N506="základní",J506,0)</f>
        <v>0</v>
      </c>
      <c r="BF506" s="228">
        <f>IF(N506="snížená",J506,0)</f>
        <v>0</v>
      </c>
      <c r="BG506" s="228">
        <f>IF(N506="zákl. přenesená",J506,0)</f>
        <v>0</v>
      </c>
      <c r="BH506" s="228">
        <f>IF(N506="sníž. přenesená",J506,0)</f>
        <v>0</v>
      </c>
      <c r="BI506" s="228">
        <f>IF(N506="nulová",J506,0)</f>
        <v>0</v>
      </c>
      <c r="BJ506" s="13" t="s">
        <v>80</v>
      </c>
      <c r="BK506" s="228">
        <f>ROUND(I506*H506,2)</f>
        <v>0</v>
      </c>
      <c r="BL506" s="13" t="s">
        <v>142</v>
      </c>
      <c r="BM506" s="227" t="s">
        <v>1352</v>
      </c>
    </row>
    <row r="507" spans="2:65" s="1" customFormat="1" ht="36" customHeight="1">
      <c r="B507" s="34"/>
      <c r="C507" s="216" t="s">
        <v>1353</v>
      </c>
      <c r="D507" s="216" t="s">
        <v>138</v>
      </c>
      <c r="E507" s="217" t="s">
        <v>1354</v>
      </c>
      <c r="F507" s="218" t="s">
        <v>1355</v>
      </c>
      <c r="G507" s="219" t="s">
        <v>189</v>
      </c>
      <c r="H507" s="220">
        <v>12</v>
      </c>
      <c r="I507" s="221"/>
      <c r="J507" s="222">
        <f>ROUND(I507*H507,2)</f>
        <v>0</v>
      </c>
      <c r="K507" s="218" t="s">
        <v>1</v>
      </c>
      <c r="L507" s="39"/>
      <c r="M507" s="223" t="s">
        <v>1</v>
      </c>
      <c r="N507" s="224" t="s">
        <v>38</v>
      </c>
      <c r="O507" s="82"/>
      <c r="P507" s="225">
        <f>O507*H507</f>
        <v>0</v>
      </c>
      <c r="Q507" s="225">
        <v>0</v>
      </c>
      <c r="R507" s="225">
        <f>Q507*H507</f>
        <v>0</v>
      </c>
      <c r="S507" s="225">
        <v>0</v>
      </c>
      <c r="T507" s="226">
        <f>S507*H507</f>
        <v>0</v>
      </c>
      <c r="AR507" s="227" t="s">
        <v>142</v>
      </c>
      <c r="AT507" s="227" t="s">
        <v>138</v>
      </c>
      <c r="AU507" s="227" t="s">
        <v>82</v>
      </c>
      <c r="AY507" s="13" t="s">
        <v>136</v>
      </c>
      <c r="BE507" s="228">
        <f>IF(N507="základní",J507,0)</f>
        <v>0</v>
      </c>
      <c r="BF507" s="228">
        <f>IF(N507="snížená",J507,0)</f>
        <v>0</v>
      </c>
      <c r="BG507" s="228">
        <f>IF(N507="zákl. přenesená",J507,0)</f>
        <v>0</v>
      </c>
      <c r="BH507" s="228">
        <f>IF(N507="sníž. přenesená",J507,0)</f>
        <v>0</v>
      </c>
      <c r="BI507" s="228">
        <f>IF(N507="nulová",J507,0)</f>
        <v>0</v>
      </c>
      <c r="BJ507" s="13" t="s">
        <v>80</v>
      </c>
      <c r="BK507" s="228">
        <f>ROUND(I507*H507,2)</f>
        <v>0</v>
      </c>
      <c r="BL507" s="13" t="s">
        <v>142</v>
      </c>
      <c r="BM507" s="227" t="s">
        <v>1356</v>
      </c>
    </row>
    <row r="508" spans="2:65" s="1" customFormat="1" ht="36" customHeight="1">
      <c r="B508" s="34"/>
      <c r="C508" s="216" t="s">
        <v>746</v>
      </c>
      <c r="D508" s="216" t="s">
        <v>138</v>
      </c>
      <c r="E508" s="217" t="s">
        <v>1357</v>
      </c>
      <c r="F508" s="218" t="s">
        <v>1358</v>
      </c>
      <c r="G508" s="219" t="s">
        <v>189</v>
      </c>
      <c r="H508" s="220">
        <v>12</v>
      </c>
      <c r="I508" s="221"/>
      <c r="J508" s="222">
        <f>ROUND(I508*H508,2)</f>
        <v>0</v>
      </c>
      <c r="K508" s="218" t="s">
        <v>1</v>
      </c>
      <c r="L508" s="39"/>
      <c r="M508" s="223" t="s">
        <v>1</v>
      </c>
      <c r="N508" s="224" t="s">
        <v>38</v>
      </c>
      <c r="O508" s="82"/>
      <c r="P508" s="225">
        <f>O508*H508</f>
        <v>0</v>
      </c>
      <c r="Q508" s="225">
        <v>0</v>
      </c>
      <c r="R508" s="225">
        <f>Q508*H508</f>
        <v>0</v>
      </c>
      <c r="S508" s="225">
        <v>0</v>
      </c>
      <c r="T508" s="226">
        <f>S508*H508</f>
        <v>0</v>
      </c>
      <c r="AR508" s="227" t="s">
        <v>142</v>
      </c>
      <c r="AT508" s="227" t="s">
        <v>138</v>
      </c>
      <c r="AU508" s="227" t="s">
        <v>82</v>
      </c>
      <c r="AY508" s="13" t="s">
        <v>136</v>
      </c>
      <c r="BE508" s="228">
        <f>IF(N508="základní",J508,0)</f>
        <v>0</v>
      </c>
      <c r="BF508" s="228">
        <f>IF(N508="snížená",J508,0)</f>
        <v>0</v>
      </c>
      <c r="BG508" s="228">
        <f>IF(N508="zákl. přenesená",J508,0)</f>
        <v>0</v>
      </c>
      <c r="BH508" s="228">
        <f>IF(N508="sníž. přenesená",J508,0)</f>
        <v>0</v>
      </c>
      <c r="BI508" s="228">
        <f>IF(N508="nulová",J508,0)</f>
        <v>0</v>
      </c>
      <c r="BJ508" s="13" t="s">
        <v>80</v>
      </c>
      <c r="BK508" s="228">
        <f>ROUND(I508*H508,2)</f>
        <v>0</v>
      </c>
      <c r="BL508" s="13" t="s">
        <v>142</v>
      </c>
      <c r="BM508" s="227" t="s">
        <v>1359</v>
      </c>
    </row>
    <row r="509" spans="2:65" s="1" customFormat="1" ht="24" customHeight="1">
      <c r="B509" s="34"/>
      <c r="C509" s="216" t="s">
        <v>1360</v>
      </c>
      <c r="D509" s="216" t="s">
        <v>138</v>
      </c>
      <c r="E509" s="217" t="s">
        <v>1361</v>
      </c>
      <c r="F509" s="218" t="s">
        <v>1362</v>
      </c>
      <c r="G509" s="219" t="s">
        <v>189</v>
      </c>
      <c r="H509" s="220">
        <v>4</v>
      </c>
      <c r="I509" s="221"/>
      <c r="J509" s="222">
        <f>ROUND(I509*H509,2)</f>
        <v>0</v>
      </c>
      <c r="K509" s="218" t="s">
        <v>1</v>
      </c>
      <c r="L509" s="39"/>
      <c r="M509" s="223" t="s">
        <v>1</v>
      </c>
      <c r="N509" s="224" t="s">
        <v>38</v>
      </c>
      <c r="O509" s="82"/>
      <c r="P509" s="225">
        <f>O509*H509</f>
        <v>0</v>
      </c>
      <c r="Q509" s="225">
        <v>0</v>
      </c>
      <c r="R509" s="225">
        <f>Q509*H509</f>
        <v>0</v>
      </c>
      <c r="S509" s="225">
        <v>0</v>
      </c>
      <c r="T509" s="226">
        <f>S509*H509</f>
        <v>0</v>
      </c>
      <c r="AR509" s="227" t="s">
        <v>142</v>
      </c>
      <c r="AT509" s="227" t="s">
        <v>138</v>
      </c>
      <c r="AU509" s="227" t="s">
        <v>82</v>
      </c>
      <c r="AY509" s="13" t="s">
        <v>136</v>
      </c>
      <c r="BE509" s="228">
        <f>IF(N509="základní",J509,0)</f>
        <v>0</v>
      </c>
      <c r="BF509" s="228">
        <f>IF(N509="snížená",J509,0)</f>
        <v>0</v>
      </c>
      <c r="BG509" s="228">
        <f>IF(N509="zákl. přenesená",J509,0)</f>
        <v>0</v>
      </c>
      <c r="BH509" s="228">
        <f>IF(N509="sníž. přenesená",J509,0)</f>
        <v>0</v>
      </c>
      <c r="BI509" s="228">
        <f>IF(N509="nulová",J509,0)</f>
        <v>0</v>
      </c>
      <c r="BJ509" s="13" t="s">
        <v>80</v>
      </c>
      <c r="BK509" s="228">
        <f>ROUND(I509*H509,2)</f>
        <v>0</v>
      </c>
      <c r="BL509" s="13" t="s">
        <v>142</v>
      </c>
      <c r="BM509" s="227" t="s">
        <v>1363</v>
      </c>
    </row>
    <row r="510" spans="2:65" s="1" customFormat="1" ht="36" customHeight="1">
      <c r="B510" s="34"/>
      <c r="C510" s="216" t="s">
        <v>749</v>
      </c>
      <c r="D510" s="216" t="s">
        <v>138</v>
      </c>
      <c r="E510" s="217" t="s">
        <v>1364</v>
      </c>
      <c r="F510" s="218" t="s">
        <v>1365</v>
      </c>
      <c r="G510" s="219" t="s">
        <v>189</v>
      </c>
      <c r="H510" s="220">
        <v>4</v>
      </c>
      <c r="I510" s="221"/>
      <c r="J510" s="222">
        <f>ROUND(I510*H510,2)</f>
        <v>0</v>
      </c>
      <c r="K510" s="218" t="s">
        <v>1</v>
      </c>
      <c r="L510" s="39"/>
      <c r="M510" s="223" t="s">
        <v>1</v>
      </c>
      <c r="N510" s="224" t="s">
        <v>38</v>
      </c>
      <c r="O510" s="82"/>
      <c r="P510" s="225">
        <f>O510*H510</f>
        <v>0</v>
      </c>
      <c r="Q510" s="225">
        <v>0</v>
      </c>
      <c r="R510" s="225">
        <f>Q510*H510</f>
        <v>0</v>
      </c>
      <c r="S510" s="225">
        <v>0</v>
      </c>
      <c r="T510" s="226">
        <f>S510*H510</f>
        <v>0</v>
      </c>
      <c r="AR510" s="227" t="s">
        <v>142</v>
      </c>
      <c r="AT510" s="227" t="s">
        <v>138</v>
      </c>
      <c r="AU510" s="227" t="s">
        <v>82</v>
      </c>
      <c r="AY510" s="13" t="s">
        <v>136</v>
      </c>
      <c r="BE510" s="228">
        <f>IF(N510="základní",J510,0)</f>
        <v>0</v>
      </c>
      <c r="BF510" s="228">
        <f>IF(N510="snížená",J510,0)</f>
        <v>0</v>
      </c>
      <c r="BG510" s="228">
        <f>IF(N510="zákl. přenesená",J510,0)</f>
        <v>0</v>
      </c>
      <c r="BH510" s="228">
        <f>IF(N510="sníž. přenesená",J510,0)</f>
        <v>0</v>
      </c>
      <c r="BI510" s="228">
        <f>IF(N510="nulová",J510,0)</f>
        <v>0</v>
      </c>
      <c r="BJ510" s="13" t="s">
        <v>80</v>
      </c>
      <c r="BK510" s="228">
        <f>ROUND(I510*H510,2)</f>
        <v>0</v>
      </c>
      <c r="BL510" s="13" t="s">
        <v>142</v>
      </c>
      <c r="BM510" s="227" t="s">
        <v>1366</v>
      </c>
    </row>
    <row r="511" spans="2:65" s="1" customFormat="1" ht="24" customHeight="1">
      <c r="B511" s="34"/>
      <c r="C511" s="216" t="s">
        <v>1367</v>
      </c>
      <c r="D511" s="216" t="s">
        <v>138</v>
      </c>
      <c r="E511" s="217" t="s">
        <v>1368</v>
      </c>
      <c r="F511" s="218" t="s">
        <v>1369</v>
      </c>
      <c r="G511" s="219" t="s">
        <v>189</v>
      </c>
      <c r="H511" s="220">
        <v>1</v>
      </c>
      <c r="I511" s="221"/>
      <c r="J511" s="222">
        <f>ROUND(I511*H511,2)</f>
        <v>0</v>
      </c>
      <c r="K511" s="218" t="s">
        <v>1</v>
      </c>
      <c r="L511" s="39"/>
      <c r="M511" s="223" t="s">
        <v>1</v>
      </c>
      <c r="N511" s="224" t="s">
        <v>38</v>
      </c>
      <c r="O511" s="82"/>
      <c r="P511" s="225">
        <f>O511*H511</f>
        <v>0</v>
      </c>
      <c r="Q511" s="225">
        <v>0</v>
      </c>
      <c r="R511" s="225">
        <f>Q511*H511</f>
        <v>0</v>
      </c>
      <c r="S511" s="225">
        <v>0</v>
      </c>
      <c r="T511" s="226">
        <f>S511*H511</f>
        <v>0</v>
      </c>
      <c r="AR511" s="227" t="s">
        <v>142</v>
      </c>
      <c r="AT511" s="227" t="s">
        <v>138</v>
      </c>
      <c r="AU511" s="227" t="s">
        <v>82</v>
      </c>
      <c r="AY511" s="13" t="s">
        <v>136</v>
      </c>
      <c r="BE511" s="228">
        <f>IF(N511="základní",J511,0)</f>
        <v>0</v>
      </c>
      <c r="BF511" s="228">
        <f>IF(N511="snížená",J511,0)</f>
        <v>0</v>
      </c>
      <c r="BG511" s="228">
        <f>IF(N511="zákl. přenesená",J511,0)</f>
        <v>0</v>
      </c>
      <c r="BH511" s="228">
        <f>IF(N511="sníž. přenesená",J511,0)</f>
        <v>0</v>
      </c>
      <c r="BI511" s="228">
        <f>IF(N511="nulová",J511,0)</f>
        <v>0</v>
      </c>
      <c r="BJ511" s="13" t="s">
        <v>80</v>
      </c>
      <c r="BK511" s="228">
        <f>ROUND(I511*H511,2)</f>
        <v>0</v>
      </c>
      <c r="BL511" s="13" t="s">
        <v>142</v>
      </c>
      <c r="BM511" s="227" t="s">
        <v>1370</v>
      </c>
    </row>
    <row r="512" spans="2:65" s="1" customFormat="1" ht="24" customHeight="1">
      <c r="B512" s="34"/>
      <c r="C512" s="216" t="s">
        <v>753</v>
      </c>
      <c r="D512" s="216" t="s">
        <v>138</v>
      </c>
      <c r="E512" s="217" t="s">
        <v>1371</v>
      </c>
      <c r="F512" s="218" t="s">
        <v>1372</v>
      </c>
      <c r="G512" s="219" t="s">
        <v>189</v>
      </c>
      <c r="H512" s="220">
        <v>2</v>
      </c>
      <c r="I512" s="221"/>
      <c r="J512" s="222">
        <f>ROUND(I512*H512,2)</f>
        <v>0</v>
      </c>
      <c r="K512" s="218" t="s">
        <v>1</v>
      </c>
      <c r="L512" s="39"/>
      <c r="M512" s="223" t="s">
        <v>1</v>
      </c>
      <c r="N512" s="224" t="s">
        <v>38</v>
      </c>
      <c r="O512" s="82"/>
      <c r="P512" s="225">
        <f>O512*H512</f>
        <v>0</v>
      </c>
      <c r="Q512" s="225">
        <v>0</v>
      </c>
      <c r="R512" s="225">
        <f>Q512*H512</f>
        <v>0</v>
      </c>
      <c r="S512" s="225">
        <v>0</v>
      </c>
      <c r="T512" s="226">
        <f>S512*H512</f>
        <v>0</v>
      </c>
      <c r="AR512" s="227" t="s">
        <v>142</v>
      </c>
      <c r="AT512" s="227" t="s">
        <v>138</v>
      </c>
      <c r="AU512" s="227" t="s">
        <v>82</v>
      </c>
      <c r="AY512" s="13" t="s">
        <v>136</v>
      </c>
      <c r="BE512" s="228">
        <f>IF(N512="základní",J512,0)</f>
        <v>0</v>
      </c>
      <c r="BF512" s="228">
        <f>IF(N512="snížená",J512,0)</f>
        <v>0</v>
      </c>
      <c r="BG512" s="228">
        <f>IF(N512="zákl. přenesená",J512,0)</f>
        <v>0</v>
      </c>
      <c r="BH512" s="228">
        <f>IF(N512="sníž. přenesená",J512,0)</f>
        <v>0</v>
      </c>
      <c r="BI512" s="228">
        <f>IF(N512="nulová",J512,0)</f>
        <v>0</v>
      </c>
      <c r="BJ512" s="13" t="s">
        <v>80</v>
      </c>
      <c r="BK512" s="228">
        <f>ROUND(I512*H512,2)</f>
        <v>0</v>
      </c>
      <c r="BL512" s="13" t="s">
        <v>142</v>
      </c>
      <c r="BM512" s="227" t="s">
        <v>1373</v>
      </c>
    </row>
    <row r="513" spans="2:65" s="1" customFormat="1" ht="36" customHeight="1">
      <c r="B513" s="34"/>
      <c r="C513" s="216" t="s">
        <v>1374</v>
      </c>
      <c r="D513" s="216" t="s">
        <v>138</v>
      </c>
      <c r="E513" s="217" t="s">
        <v>1375</v>
      </c>
      <c r="F513" s="218" t="s">
        <v>1376</v>
      </c>
      <c r="G513" s="219" t="s">
        <v>189</v>
      </c>
      <c r="H513" s="220">
        <v>1</v>
      </c>
      <c r="I513" s="221"/>
      <c r="J513" s="222">
        <f>ROUND(I513*H513,2)</f>
        <v>0</v>
      </c>
      <c r="K513" s="218" t="s">
        <v>1</v>
      </c>
      <c r="L513" s="39"/>
      <c r="M513" s="223" t="s">
        <v>1</v>
      </c>
      <c r="N513" s="224" t="s">
        <v>38</v>
      </c>
      <c r="O513" s="82"/>
      <c r="P513" s="225">
        <f>O513*H513</f>
        <v>0</v>
      </c>
      <c r="Q513" s="225">
        <v>0</v>
      </c>
      <c r="R513" s="225">
        <f>Q513*H513</f>
        <v>0</v>
      </c>
      <c r="S513" s="225">
        <v>0</v>
      </c>
      <c r="T513" s="226">
        <f>S513*H513</f>
        <v>0</v>
      </c>
      <c r="AR513" s="227" t="s">
        <v>142</v>
      </c>
      <c r="AT513" s="227" t="s">
        <v>138</v>
      </c>
      <c r="AU513" s="227" t="s">
        <v>82</v>
      </c>
      <c r="AY513" s="13" t="s">
        <v>136</v>
      </c>
      <c r="BE513" s="228">
        <f>IF(N513="základní",J513,0)</f>
        <v>0</v>
      </c>
      <c r="BF513" s="228">
        <f>IF(N513="snížená",J513,0)</f>
        <v>0</v>
      </c>
      <c r="BG513" s="228">
        <f>IF(N513="zákl. přenesená",J513,0)</f>
        <v>0</v>
      </c>
      <c r="BH513" s="228">
        <f>IF(N513="sníž. přenesená",J513,0)</f>
        <v>0</v>
      </c>
      <c r="BI513" s="228">
        <f>IF(N513="nulová",J513,0)</f>
        <v>0</v>
      </c>
      <c r="BJ513" s="13" t="s">
        <v>80</v>
      </c>
      <c r="BK513" s="228">
        <f>ROUND(I513*H513,2)</f>
        <v>0</v>
      </c>
      <c r="BL513" s="13" t="s">
        <v>142</v>
      </c>
      <c r="BM513" s="227" t="s">
        <v>1377</v>
      </c>
    </row>
    <row r="514" spans="2:65" s="1" customFormat="1" ht="36" customHeight="1">
      <c r="B514" s="34"/>
      <c r="C514" s="216" t="s">
        <v>756</v>
      </c>
      <c r="D514" s="216" t="s">
        <v>138</v>
      </c>
      <c r="E514" s="217" t="s">
        <v>1378</v>
      </c>
      <c r="F514" s="218" t="s">
        <v>1379</v>
      </c>
      <c r="G514" s="219" t="s">
        <v>189</v>
      </c>
      <c r="H514" s="220">
        <v>1</v>
      </c>
      <c r="I514" s="221"/>
      <c r="J514" s="222">
        <f>ROUND(I514*H514,2)</f>
        <v>0</v>
      </c>
      <c r="K514" s="218" t="s">
        <v>1</v>
      </c>
      <c r="L514" s="39"/>
      <c r="M514" s="223" t="s">
        <v>1</v>
      </c>
      <c r="N514" s="224" t="s">
        <v>38</v>
      </c>
      <c r="O514" s="82"/>
      <c r="P514" s="225">
        <f>O514*H514</f>
        <v>0</v>
      </c>
      <c r="Q514" s="225">
        <v>0</v>
      </c>
      <c r="R514" s="225">
        <f>Q514*H514</f>
        <v>0</v>
      </c>
      <c r="S514" s="225">
        <v>0</v>
      </c>
      <c r="T514" s="226">
        <f>S514*H514</f>
        <v>0</v>
      </c>
      <c r="AR514" s="227" t="s">
        <v>142</v>
      </c>
      <c r="AT514" s="227" t="s">
        <v>138</v>
      </c>
      <c r="AU514" s="227" t="s">
        <v>82</v>
      </c>
      <c r="AY514" s="13" t="s">
        <v>136</v>
      </c>
      <c r="BE514" s="228">
        <f>IF(N514="základní",J514,0)</f>
        <v>0</v>
      </c>
      <c r="BF514" s="228">
        <f>IF(N514="snížená",J514,0)</f>
        <v>0</v>
      </c>
      <c r="BG514" s="228">
        <f>IF(N514="zákl. přenesená",J514,0)</f>
        <v>0</v>
      </c>
      <c r="BH514" s="228">
        <f>IF(N514="sníž. přenesená",J514,0)</f>
        <v>0</v>
      </c>
      <c r="BI514" s="228">
        <f>IF(N514="nulová",J514,0)</f>
        <v>0</v>
      </c>
      <c r="BJ514" s="13" t="s">
        <v>80</v>
      </c>
      <c r="BK514" s="228">
        <f>ROUND(I514*H514,2)</f>
        <v>0</v>
      </c>
      <c r="BL514" s="13" t="s">
        <v>142</v>
      </c>
      <c r="BM514" s="227" t="s">
        <v>1380</v>
      </c>
    </row>
    <row r="515" spans="2:65" s="1" customFormat="1" ht="24" customHeight="1">
      <c r="B515" s="34"/>
      <c r="C515" s="216" t="s">
        <v>1381</v>
      </c>
      <c r="D515" s="216" t="s">
        <v>138</v>
      </c>
      <c r="E515" s="217" t="s">
        <v>1382</v>
      </c>
      <c r="F515" s="218" t="s">
        <v>1383</v>
      </c>
      <c r="G515" s="219" t="s">
        <v>189</v>
      </c>
      <c r="H515" s="220">
        <v>1</v>
      </c>
      <c r="I515" s="221"/>
      <c r="J515" s="222">
        <f>ROUND(I515*H515,2)</f>
        <v>0</v>
      </c>
      <c r="K515" s="218" t="s">
        <v>1</v>
      </c>
      <c r="L515" s="39"/>
      <c r="M515" s="223" t="s">
        <v>1</v>
      </c>
      <c r="N515" s="224" t="s">
        <v>38</v>
      </c>
      <c r="O515" s="82"/>
      <c r="P515" s="225">
        <f>O515*H515</f>
        <v>0</v>
      </c>
      <c r="Q515" s="225">
        <v>0</v>
      </c>
      <c r="R515" s="225">
        <f>Q515*H515</f>
        <v>0</v>
      </c>
      <c r="S515" s="225">
        <v>0</v>
      </c>
      <c r="T515" s="226">
        <f>S515*H515</f>
        <v>0</v>
      </c>
      <c r="AR515" s="227" t="s">
        <v>142</v>
      </c>
      <c r="AT515" s="227" t="s">
        <v>138</v>
      </c>
      <c r="AU515" s="227" t="s">
        <v>82</v>
      </c>
      <c r="AY515" s="13" t="s">
        <v>136</v>
      </c>
      <c r="BE515" s="228">
        <f>IF(N515="základní",J515,0)</f>
        <v>0</v>
      </c>
      <c r="BF515" s="228">
        <f>IF(N515="snížená",J515,0)</f>
        <v>0</v>
      </c>
      <c r="BG515" s="228">
        <f>IF(N515="zákl. přenesená",J515,0)</f>
        <v>0</v>
      </c>
      <c r="BH515" s="228">
        <f>IF(N515="sníž. přenesená",J515,0)</f>
        <v>0</v>
      </c>
      <c r="BI515" s="228">
        <f>IF(N515="nulová",J515,0)</f>
        <v>0</v>
      </c>
      <c r="BJ515" s="13" t="s">
        <v>80</v>
      </c>
      <c r="BK515" s="228">
        <f>ROUND(I515*H515,2)</f>
        <v>0</v>
      </c>
      <c r="BL515" s="13" t="s">
        <v>142</v>
      </c>
      <c r="BM515" s="227" t="s">
        <v>1384</v>
      </c>
    </row>
    <row r="516" spans="2:65" s="1" customFormat="1" ht="24" customHeight="1">
      <c r="B516" s="34"/>
      <c r="C516" s="216" t="s">
        <v>760</v>
      </c>
      <c r="D516" s="216" t="s">
        <v>138</v>
      </c>
      <c r="E516" s="217" t="s">
        <v>1385</v>
      </c>
      <c r="F516" s="218" t="s">
        <v>1386</v>
      </c>
      <c r="G516" s="219" t="s">
        <v>189</v>
      </c>
      <c r="H516" s="220">
        <v>1</v>
      </c>
      <c r="I516" s="221"/>
      <c r="J516" s="222">
        <f>ROUND(I516*H516,2)</f>
        <v>0</v>
      </c>
      <c r="K516" s="218" t="s">
        <v>1</v>
      </c>
      <c r="L516" s="39"/>
      <c r="M516" s="223" t="s">
        <v>1</v>
      </c>
      <c r="N516" s="224" t="s">
        <v>38</v>
      </c>
      <c r="O516" s="82"/>
      <c r="P516" s="225">
        <f>O516*H516</f>
        <v>0</v>
      </c>
      <c r="Q516" s="225">
        <v>0</v>
      </c>
      <c r="R516" s="225">
        <f>Q516*H516</f>
        <v>0</v>
      </c>
      <c r="S516" s="225">
        <v>0</v>
      </c>
      <c r="T516" s="226">
        <f>S516*H516</f>
        <v>0</v>
      </c>
      <c r="AR516" s="227" t="s">
        <v>142</v>
      </c>
      <c r="AT516" s="227" t="s">
        <v>138</v>
      </c>
      <c r="AU516" s="227" t="s">
        <v>82</v>
      </c>
      <c r="AY516" s="13" t="s">
        <v>136</v>
      </c>
      <c r="BE516" s="228">
        <f>IF(N516="základní",J516,0)</f>
        <v>0</v>
      </c>
      <c r="BF516" s="228">
        <f>IF(N516="snížená",J516,0)</f>
        <v>0</v>
      </c>
      <c r="BG516" s="228">
        <f>IF(N516="zákl. přenesená",J516,0)</f>
        <v>0</v>
      </c>
      <c r="BH516" s="228">
        <f>IF(N516="sníž. přenesená",J516,0)</f>
        <v>0</v>
      </c>
      <c r="BI516" s="228">
        <f>IF(N516="nulová",J516,0)</f>
        <v>0</v>
      </c>
      <c r="BJ516" s="13" t="s">
        <v>80</v>
      </c>
      <c r="BK516" s="228">
        <f>ROUND(I516*H516,2)</f>
        <v>0</v>
      </c>
      <c r="BL516" s="13" t="s">
        <v>142</v>
      </c>
      <c r="BM516" s="227" t="s">
        <v>1387</v>
      </c>
    </row>
    <row r="517" spans="2:65" s="1" customFormat="1" ht="24" customHeight="1">
      <c r="B517" s="34"/>
      <c r="C517" s="216" t="s">
        <v>1388</v>
      </c>
      <c r="D517" s="216" t="s">
        <v>138</v>
      </c>
      <c r="E517" s="217" t="s">
        <v>1389</v>
      </c>
      <c r="F517" s="218" t="s">
        <v>1390</v>
      </c>
      <c r="G517" s="219" t="s">
        <v>1391</v>
      </c>
      <c r="H517" s="239"/>
      <c r="I517" s="221"/>
      <c r="J517" s="222">
        <f>ROUND(I517*H517,2)</f>
        <v>0</v>
      </c>
      <c r="K517" s="218" t="s">
        <v>1</v>
      </c>
      <c r="L517" s="39"/>
      <c r="M517" s="223" t="s">
        <v>1</v>
      </c>
      <c r="N517" s="224" t="s">
        <v>38</v>
      </c>
      <c r="O517" s="82"/>
      <c r="P517" s="225">
        <f>O517*H517</f>
        <v>0</v>
      </c>
      <c r="Q517" s="225">
        <v>0</v>
      </c>
      <c r="R517" s="225">
        <f>Q517*H517</f>
        <v>0</v>
      </c>
      <c r="S517" s="225">
        <v>0</v>
      </c>
      <c r="T517" s="226">
        <f>S517*H517</f>
        <v>0</v>
      </c>
      <c r="AR517" s="227" t="s">
        <v>142</v>
      </c>
      <c r="AT517" s="227" t="s">
        <v>138</v>
      </c>
      <c r="AU517" s="227" t="s">
        <v>82</v>
      </c>
      <c r="AY517" s="13" t="s">
        <v>136</v>
      </c>
      <c r="BE517" s="228">
        <f>IF(N517="základní",J517,0)</f>
        <v>0</v>
      </c>
      <c r="BF517" s="228">
        <f>IF(N517="snížená",J517,0)</f>
        <v>0</v>
      </c>
      <c r="BG517" s="228">
        <f>IF(N517="zákl. přenesená",J517,0)</f>
        <v>0</v>
      </c>
      <c r="BH517" s="228">
        <f>IF(N517="sníž. přenesená",J517,0)</f>
        <v>0</v>
      </c>
      <c r="BI517" s="228">
        <f>IF(N517="nulová",J517,0)</f>
        <v>0</v>
      </c>
      <c r="BJ517" s="13" t="s">
        <v>80</v>
      </c>
      <c r="BK517" s="228">
        <f>ROUND(I517*H517,2)</f>
        <v>0</v>
      </c>
      <c r="BL517" s="13" t="s">
        <v>142</v>
      </c>
      <c r="BM517" s="227" t="s">
        <v>1392</v>
      </c>
    </row>
    <row r="518" spans="2:63" s="11" customFormat="1" ht="22.8" customHeight="1">
      <c r="B518" s="200"/>
      <c r="C518" s="201"/>
      <c r="D518" s="202" t="s">
        <v>72</v>
      </c>
      <c r="E518" s="214" t="s">
        <v>1393</v>
      </c>
      <c r="F518" s="214" t="s">
        <v>1394</v>
      </c>
      <c r="G518" s="201"/>
      <c r="H518" s="201"/>
      <c r="I518" s="204"/>
      <c r="J518" s="215">
        <f>BK518</f>
        <v>0</v>
      </c>
      <c r="K518" s="201"/>
      <c r="L518" s="206"/>
      <c r="M518" s="207"/>
      <c r="N518" s="208"/>
      <c r="O518" s="208"/>
      <c r="P518" s="209">
        <f>SUM(P519:P525)</f>
        <v>0</v>
      </c>
      <c r="Q518" s="208"/>
      <c r="R518" s="209">
        <f>SUM(R519:R525)</f>
        <v>0</v>
      </c>
      <c r="S518" s="208"/>
      <c r="T518" s="210">
        <f>SUM(T519:T525)</f>
        <v>0</v>
      </c>
      <c r="AR518" s="211" t="s">
        <v>80</v>
      </c>
      <c r="AT518" s="212" t="s">
        <v>72</v>
      </c>
      <c r="AU518" s="212" t="s">
        <v>80</v>
      </c>
      <c r="AY518" s="211" t="s">
        <v>136</v>
      </c>
      <c r="BK518" s="213">
        <f>SUM(BK519:BK525)</f>
        <v>0</v>
      </c>
    </row>
    <row r="519" spans="2:65" s="1" customFormat="1" ht="36" customHeight="1">
      <c r="B519" s="34"/>
      <c r="C519" s="216" t="s">
        <v>763</v>
      </c>
      <c r="D519" s="216" t="s">
        <v>138</v>
      </c>
      <c r="E519" s="217" t="s">
        <v>1395</v>
      </c>
      <c r="F519" s="218" t="s">
        <v>1396</v>
      </c>
      <c r="G519" s="219" t="s">
        <v>189</v>
      </c>
      <c r="H519" s="220">
        <v>2</v>
      </c>
      <c r="I519" s="221"/>
      <c r="J519" s="222">
        <f>ROUND(I519*H519,2)</f>
        <v>0</v>
      </c>
      <c r="K519" s="218" t="s">
        <v>1</v>
      </c>
      <c r="L519" s="39"/>
      <c r="M519" s="223" t="s">
        <v>1</v>
      </c>
      <c r="N519" s="224" t="s">
        <v>38</v>
      </c>
      <c r="O519" s="82"/>
      <c r="P519" s="225">
        <f>O519*H519</f>
        <v>0</v>
      </c>
      <c r="Q519" s="225">
        <v>0</v>
      </c>
      <c r="R519" s="225">
        <f>Q519*H519</f>
        <v>0</v>
      </c>
      <c r="S519" s="225">
        <v>0</v>
      </c>
      <c r="T519" s="226">
        <f>S519*H519</f>
        <v>0</v>
      </c>
      <c r="AR519" s="227" t="s">
        <v>142</v>
      </c>
      <c r="AT519" s="227" t="s">
        <v>138</v>
      </c>
      <c r="AU519" s="227" t="s">
        <v>82</v>
      </c>
      <c r="AY519" s="13" t="s">
        <v>136</v>
      </c>
      <c r="BE519" s="228">
        <f>IF(N519="základní",J519,0)</f>
        <v>0</v>
      </c>
      <c r="BF519" s="228">
        <f>IF(N519="snížená",J519,0)</f>
        <v>0</v>
      </c>
      <c r="BG519" s="228">
        <f>IF(N519="zákl. přenesená",J519,0)</f>
        <v>0</v>
      </c>
      <c r="BH519" s="228">
        <f>IF(N519="sníž. přenesená",J519,0)</f>
        <v>0</v>
      </c>
      <c r="BI519" s="228">
        <f>IF(N519="nulová",J519,0)</f>
        <v>0</v>
      </c>
      <c r="BJ519" s="13" t="s">
        <v>80</v>
      </c>
      <c r="BK519" s="228">
        <f>ROUND(I519*H519,2)</f>
        <v>0</v>
      </c>
      <c r="BL519" s="13" t="s">
        <v>142</v>
      </c>
      <c r="BM519" s="227" t="s">
        <v>1397</v>
      </c>
    </row>
    <row r="520" spans="2:65" s="1" customFormat="1" ht="36" customHeight="1">
      <c r="B520" s="34"/>
      <c r="C520" s="216" t="s">
        <v>1398</v>
      </c>
      <c r="D520" s="216" t="s">
        <v>138</v>
      </c>
      <c r="E520" s="217" t="s">
        <v>1399</v>
      </c>
      <c r="F520" s="218" t="s">
        <v>1400</v>
      </c>
      <c r="G520" s="219" t="s">
        <v>189</v>
      </c>
      <c r="H520" s="220">
        <v>1</v>
      </c>
      <c r="I520" s="221"/>
      <c r="J520" s="222">
        <f>ROUND(I520*H520,2)</f>
        <v>0</v>
      </c>
      <c r="K520" s="218" t="s">
        <v>1</v>
      </c>
      <c r="L520" s="39"/>
      <c r="M520" s="223" t="s">
        <v>1</v>
      </c>
      <c r="N520" s="224" t="s">
        <v>38</v>
      </c>
      <c r="O520" s="82"/>
      <c r="P520" s="225">
        <f>O520*H520</f>
        <v>0</v>
      </c>
      <c r="Q520" s="225">
        <v>0</v>
      </c>
      <c r="R520" s="225">
        <f>Q520*H520</f>
        <v>0</v>
      </c>
      <c r="S520" s="225">
        <v>0</v>
      </c>
      <c r="T520" s="226">
        <f>S520*H520</f>
        <v>0</v>
      </c>
      <c r="AR520" s="227" t="s">
        <v>142</v>
      </c>
      <c r="AT520" s="227" t="s">
        <v>138</v>
      </c>
      <c r="AU520" s="227" t="s">
        <v>82</v>
      </c>
      <c r="AY520" s="13" t="s">
        <v>136</v>
      </c>
      <c r="BE520" s="228">
        <f>IF(N520="základní",J520,0)</f>
        <v>0</v>
      </c>
      <c r="BF520" s="228">
        <f>IF(N520="snížená",J520,0)</f>
        <v>0</v>
      </c>
      <c r="BG520" s="228">
        <f>IF(N520="zákl. přenesená",J520,0)</f>
        <v>0</v>
      </c>
      <c r="BH520" s="228">
        <f>IF(N520="sníž. přenesená",J520,0)</f>
        <v>0</v>
      </c>
      <c r="BI520" s="228">
        <f>IF(N520="nulová",J520,0)</f>
        <v>0</v>
      </c>
      <c r="BJ520" s="13" t="s">
        <v>80</v>
      </c>
      <c r="BK520" s="228">
        <f>ROUND(I520*H520,2)</f>
        <v>0</v>
      </c>
      <c r="BL520" s="13" t="s">
        <v>142</v>
      </c>
      <c r="BM520" s="227" t="s">
        <v>1401</v>
      </c>
    </row>
    <row r="521" spans="2:65" s="1" customFormat="1" ht="36" customHeight="1">
      <c r="B521" s="34"/>
      <c r="C521" s="216" t="s">
        <v>767</v>
      </c>
      <c r="D521" s="216" t="s">
        <v>138</v>
      </c>
      <c r="E521" s="217" t="s">
        <v>1402</v>
      </c>
      <c r="F521" s="218" t="s">
        <v>1403</v>
      </c>
      <c r="G521" s="219" t="s">
        <v>189</v>
      </c>
      <c r="H521" s="220">
        <v>2</v>
      </c>
      <c r="I521" s="221"/>
      <c r="J521" s="222">
        <f>ROUND(I521*H521,2)</f>
        <v>0</v>
      </c>
      <c r="K521" s="218" t="s">
        <v>1</v>
      </c>
      <c r="L521" s="39"/>
      <c r="M521" s="223" t="s">
        <v>1</v>
      </c>
      <c r="N521" s="224" t="s">
        <v>38</v>
      </c>
      <c r="O521" s="82"/>
      <c r="P521" s="225">
        <f>O521*H521</f>
        <v>0</v>
      </c>
      <c r="Q521" s="225">
        <v>0</v>
      </c>
      <c r="R521" s="225">
        <f>Q521*H521</f>
        <v>0</v>
      </c>
      <c r="S521" s="225">
        <v>0</v>
      </c>
      <c r="T521" s="226">
        <f>S521*H521</f>
        <v>0</v>
      </c>
      <c r="AR521" s="227" t="s">
        <v>142</v>
      </c>
      <c r="AT521" s="227" t="s">
        <v>138</v>
      </c>
      <c r="AU521" s="227" t="s">
        <v>82</v>
      </c>
      <c r="AY521" s="13" t="s">
        <v>136</v>
      </c>
      <c r="BE521" s="228">
        <f>IF(N521="základní",J521,0)</f>
        <v>0</v>
      </c>
      <c r="BF521" s="228">
        <f>IF(N521="snížená",J521,0)</f>
        <v>0</v>
      </c>
      <c r="BG521" s="228">
        <f>IF(N521="zákl. přenesená",J521,0)</f>
        <v>0</v>
      </c>
      <c r="BH521" s="228">
        <f>IF(N521="sníž. přenesená",J521,0)</f>
        <v>0</v>
      </c>
      <c r="BI521" s="228">
        <f>IF(N521="nulová",J521,0)</f>
        <v>0</v>
      </c>
      <c r="BJ521" s="13" t="s">
        <v>80</v>
      </c>
      <c r="BK521" s="228">
        <f>ROUND(I521*H521,2)</f>
        <v>0</v>
      </c>
      <c r="BL521" s="13" t="s">
        <v>142</v>
      </c>
      <c r="BM521" s="227" t="s">
        <v>1404</v>
      </c>
    </row>
    <row r="522" spans="2:65" s="1" customFormat="1" ht="36" customHeight="1">
      <c r="B522" s="34"/>
      <c r="C522" s="216" t="s">
        <v>1405</v>
      </c>
      <c r="D522" s="216" t="s">
        <v>138</v>
      </c>
      <c r="E522" s="217" t="s">
        <v>1406</v>
      </c>
      <c r="F522" s="218" t="s">
        <v>1407</v>
      </c>
      <c r="G522" s="219" t="s">
        <v>189</v>
      </c>
      <c r="H522" s="220">
        <v>2</v>
      </c>
      <c r="I522" s="221"/>
      <c r="J522" s="222">
        <f>ROUND(I522*H522,2)</f>
        <v>0</v>
      </c>
      <c r="K522" s="218" t="s">
        <v>1</v>
      </c>
      <c r="L522" s="39"/>
      <c r="M522" s="223" t="s">
        <v>1</v>
      </c>
      <c r="N522" s="224" t="s">
        <v>38</v>
      </c>
      <c r="O522" s="82"/>
      <c r="P522" s="225">
        <f>O522*H522</f>
        <v>0</v>
      </c>
      <c r="Q522" s="225">
        <v>0</v>
      </c>
      <c r="R522" s="225">
        <f>Q522*H522</f>
        <v>0</v>
      </c>
      <c r="S522" s="225">
        <v>0</v>
      </c>
      <c r="T522" s="226">
        <f>S522*H522</f>
        <v>0</v>
      </c>
      <c r="AR522" s="227" t="s">
        <v>142</v>
      </c>
      <c r="AT522" s="227" t="s">
        <v>138</v>
      </c>
      <c r="AU522" s="227" t="s">
        <v>82</v>
      </c>
      <c r="AY522" s="13" t="s">
        <v>136</v>
      </c>
      <c r="BE522" s="228">
        <f>IF(N522="základní",J522,0)</f>
        <v>0</v>
      </c>
      <c r="BF522" s="228">
        <f>IF(N522="snížená",J522,0)</f>
        <v>0</v>
      </c>
      <c r="BG522" s="228">
        <f>IF(N522="zákl. přenesená",J522,0)</f>
        <v>0</v>
      </c>
      <c r="BH522" s="228">
        <f>IF(N522="sníž. přenesená",J522,0)</f>
        <v>0</v>
      </c>
      <c r="BI522" s="228">
        <f>IF(N522="nulová",J522,0)</f>
        <v>0</v>
      </c>
      <c r="BJ522" s="13" t="s">
        <v>80</v>
      </c>
      <c r="BK522" s="228">
        <f>ROUND(I522*H522,2)</f>
        <v>0</v>
      </c>
      <c r="BL522" s="13" t="s">
        <v>142</v>
      </c>
      <c r="BM522" s="227" t="s">
        <v>1408</v>
      </c>
    </row>
    <row r="523" spans="2:65" s="1" customFormat="1" ht="24" customHeight="1">
      <c r="B523" s="34"/>
      <c r="C523" s="216" t="s">
        <v>770</v>
      </c>
      <c r="D523" s="216" t="s">
        <v>138</v>
      </c>
      <c r="E523" s="217" t="s">
        <v>1409</v>
      </c>
      <c r="F523" s="218" t="s">
        <v>1410</v>
      </c>
      <c r="G523" s="219" t="s">
        <v>212</v>
      </c>
      <c r="H523" s="220">
        <v>106.212</v>
      </c>
      <c r="I523" s="221"/>
      <c r="J523" s="222">
        <f>ROUND(I523*H523,2)</f>
        <v>0</v>
      </c>
      <c r="K523" s="218" t="s">
        <v>1</v>
      </c>
      <c r="L523" s="39"/>
      <c r="M523" s="223" t="s">
        <v>1</v>
      </c>
      <c r="N523" s="224" t="s">
        <v>38</v>
      </c>
      <c r="O523" s="82"/>
      <c r="P523" s="225">
        <f>O523*H523</f>
        <v>0</v>
      </c>
      <c r="Q523" s="225">
        <v>0</v>
      </c>
      <c r="R523" s="225">
        <f>Q523*H523</f>
        <v>0</v>
      </c>
      <c r="S523" s="225">
        <v>0</v>
      </c>
      <c r="T523" s="226">
        <f>S523*H523</f>
        <v>0</v>
      </c>
      <c r="AR523" s="227" t="s">
        <v>142</v>
      </c>
      <c r="AT523" s="227" t="s">
        <v>138</v>
      </c>
      <c r="AU523" s="227" t="s">
        <v>82</v>
      </c>
      <c r="AY523" s="13" t="s">
        <v>136</v>
      </c>
      <c r="BE523" s="228">
        <f>IF(N523="základní",J523,0)</f>
        <v>0</v>
      </c>
      <c r="BF523" s="228">
        <f>IF(N523="snížená",J523,0)</f>
        <v>0</v>
      </c>
      <c r="BG523" s="228">
        <f>IF(N523="zákl. přenesená",J523,0)</f>
        <v>0</v>
      </c>
      <c r="BH523" s="228">
        <f>IF(N523="sníž. přenesená",J523,0)</f>
        <v>0</v>
      </c>
      <c r="BI523" s="228">
        <f>IF(N523="nulová",J523,0)</f>
        <v>0</v>
      </c>
      <c r="BJ523" s="13" t="s">
        <v>80</v>
      </c>
      <c r="BK523" s="228">
        <f>ROUND(I523*H523,2)</f>
        <v>0</v>
      </c>
      <c r="BL523" s="13" t="s">
        <v>142</v>
      </c>
      <c r="BM523" s="227" t="s">
        <v>1411</v>
      </c>
    </row>
    <row r="524" spans="2:65" s="1" customFormat="1" ht="24" customHeight="1">
      <c r="B524" s="34"/>
      <c r="C524" s="216" t="s">
        <v>1412</v>
      </c>
      <c r="D524" s="216" t="s">
        <v>138</v>
      </c>
      <c r="E524" s="217" t="s">
        <v>1413</v>
      </c>
      <c r="F524" s="218" t="s">
        <v>1414</v>
      </c>
      <c r="G524" s="219" t="s">
        <v>212</v>
      </c>
      <c r="H524" s="220">
        <v>1732.29</v>
      </c>
      <c r="I524" s="221"/>
      <c r="J524" s="222">
        <f>ROUND(I524*H524,2)</f>
        <v>0</v>
      </c>
      <c r="K524" s="218" t="s">
        <v>1</v>
      </c>
      <c r="L524" s="39"/>
      <c r="M524" s="223" t="s">
        <v>1</v>
      </c>
      <c r="N524" s="224" t="s">
        <v>38</v>
      </c>
      <c r="O524" s="82"/>
      <c r="P524" s="225">
        <f>O524*H524</f>
        <v>0</v>
      </c>
      <c r="Q524" s="225">
        <v>0</v>
      </c>
      <c r="R524" s="225">
        <f>Q524*H524</f>
        <v>0</v>
      </c>
      <c r="S524" s="225">
        <v>0</v>
      </c>
      <c r="T524" s="226">
        <f>S524*H524</f>
        <v>0</v>
      </c>
      <c r="AR524" s="227" t="s">
        <v>142</v>
      </c>
      <c r="AT524" s="227" t="s">
        <v>138</v>
      </c>
      <c r="AU524" s="227" t="s">
        <v>82</v>
      </c>
      <c r="AY524" s="13" t="s">
        <v>136</v>
      </c>
      <c r="BE524" s="228">
        <f>IF(N524="základní",J524,0)</f>
        <v>0</v>
      </c>
      <c r="BF524" s="228">
        <f>IF(N524="snížená",J524,0)</f>
        <v>0</v>
      </c>
      <c r="BG524" s="228">
        <f>IF(N524="zákl. přenesená",J524,0)</f>
        <v>0</v>
      </c>
      <c r="BH524" s="228">
        <f>IF(N524="sníž. přenesená",J524,0)</f>
        <v>0</v>
      </c>
      <c r="BI524" s="228">
        <f>IF(N524="nulová",J524,0)</f>
        <v>0</v>
      </c>
      <c r="BJ524" s="13" t="s">
        <v>80</v>
      </c>
      <c r="BK524" s="228">
        <f>ROUND(I524*H524,2)</f>
        <v>0</v>
      </c>
      <c r="BL524" s="13" t="s">
        <v>142</v>
      </c>
      <c r="BM524" s="227" t="s">
        <v>1415</v>
      </c>
    </row>
    <row r="525" spans="2:65" s="1" customFormat="1" ht="24" customHeight="1">
      <c r="B525" s="34"/>
      <c r="C525" s="216" t="s">
        <v>776</v>
      </c>
      <c r="D525" s="216" t="s">
        <v>138</v>
      </c>
      <c r="E525" s="217" t="s">
        <v>1416</v>
      </c>
      <c r="F525" s="218" t="s">
        <v>1417</v>
      </c>
      <c r="G525" s="219" t="s">
        <v>1391</v>
      </c>
      <c r="H525" s="239"/>
      <c r="I525" s="221"/>
      <c r="J525" s="222">
        <f>ROUND(I525*H525,2)</f>
        <v>0</v>
      </c>
      <c r="K525" s="218" t="s">
        <v>1</v>
      </c>
      <c r="L525" s="39"/>
      <c r="M525" s="223" t="s">
        <v>1</v>
      </c>
      <c r="N525" s="224" t="s">
        <v>38</v>
      </c>
      <c r="O525" s="82"/>
      <c r="P525" s="225">
        <f>O525*H525</f>
        <v>0</v>
      </c>
      <c r="Q525" s="225">
        <v>0</v>
      </c>
      <c r="R525" s="225">
        <f>Q525*H525</f>
        <v>0</v>
      </c>
      <c r="S525" s="225">
        <v>0</v>
      </c>
      <c r="T525" s="226">
        <f>S525*H525</f>
        <v>0</v>
      </c>
      <c r="AR525" s="227" t="s">
        <v>142</v>
      </c>
      <c r="AT525" s="227" t="s">
        <v>138</v>
      </c>
      <c r="AU525" s="227" t="s">
        <v>82</v>
      </c>
      <c r="AY525" s="13" t="s">
        <v>136</v>
      </c>
      <c r="BE525" s="228">
        <f>IF(N525="základní",J525,0)</f>
        <v>0</v>
      </c>
      <c r="BF525" s="228">
        <f>IF(N525="snížená",J525,0)</f>
        <v>0</v>
      </c>
      <c r="BG525" s="228">
        <f>IF(N525="zákl. přenesená",J525,0)</f>
        <v>0</v>
      </c>
      <c r="BH525" s="228">
        <f>IF(N525="sníž. přenesená",J525,0)</f>
        <v>0</v>
      </c>
      <c r="BI525" s="228">
        <f>IF(N525="nulová",J525,0)</f>
        <v>0</v>
      </c>
      <c r="BJ525" s="13" t="s">
        <v>80</v>
      </c>
      <c r="BK525" s="228">
        <f>ROUND(I525*H525,2)</f>
        <v>0</v>
      </c>
      <c r="BL525" s="13" t="s">
        <v>142</v>
      </c>
      <c r="BM525" s="227" t="s">
        <v>1418</v>
      </c>
    </row>
    <row r="526" spans="2:63" s="11" customFormat="1" ht="22.8" customHeight="1">
      <c r="B526" s="200"/>
      <c r="C526" s="201"/>
      <c r="D526" s="202" t="s">
        <v>72</v>
      </c>
      <c r="E526" s="214" t="s">
        <v>1419</v>
      </c>
      <c r="F526" s="214" t="s">
        <v>1420</v>
      </c>
      <c r="G526" s="201"/>
      <c r="H526" s="201"/>
      <c r="I526" s="204"/>
      <c r="J526" s="215">
        <f>BK526</f>
        <v>0</v>
      </c>
      <c r="K526" s="201"/>
      <c r="L526" s="206"/>
      <c r="M526" s="207"/>
      <c r="N526" s="208"/>
      <c r="O526" s="208"/>
      <c r="P526" s="209">
        <f>SUM(P527:P539)</f>
        <v>0</v>
      </c>
      <c r="Q526" s="208"/>
      <c r="R526" s="209">
        <f>SUM(R527:R539)</f>
        <v>0</v>
      </c>
      <c r="S526" s="208"/>
      <c r="T526" s="210">
        <f>SUM(T527:T539)</f>
        <v>0</v>
      </c>
      <c r="AR526" s="211" t="s">
        <v>80</v>
      </c>
      <c r="AT526" s="212" t="s">
        <v>72</v>
      </c>
      <c r="AU526" s="212" t="s">
        <v>80</v>
      </c>
      <c r="AY526" s="211" t="s">
        <v>136</v>
      </c>
      <c r="BK526" s="213">
        <f>SUM(BK527:BK539)</f>
        <v>0</v>
      </c>
    </row>
    <row r="527" spans="2:65" s="1" customFormat="1" ht="24" customHeight="1">
      <c r="B527" s="34"/>
      <c r="C527" s="216" t="s">
        <v>1421</v>
      </c>
      <c r="D527" s="216" t="s">
        <v>138</v>
      </c>
      <c r="E527" s="217" t="s">
        <v>1422</v>
      </c>
      <c r="F527" s="218" t="s">
        <v>1423</v>
      </c>
      <c r="G527" s="219" t="s">
        <v>141</v>
      </c>
      <c r="H527" s="220">
        <v>43.751</v>
      </c>
      <c r="I527" s="221"/>
      <c r="J527" s="222">
        <f>ROUND(I527*H527,2)</f>
        <v>0</v>
      </c>
      <c r="K527" s="218" t="s">
        <v>1</v>
      </c>
      <c r="L527" s="39"/>
      <c r="M527" s="223" t="s">
        <v>1</v>
      </c>
      <c r="N527" s="224" t="s">
        <v>38</v>
      </c>
      <c r="O527" s="82"/>
      <c r="P527" s="225">
        <f>O527*H527</f>
        <v>0</v>
      </c>
      <c r="Q527" s="225">
        <v>0</v>
      </c>
      <c r="R527" s="225">
        <f>Q527*H527</f>
        <v>0</v>
      </c>
      <c r="S527" s="225">
        <v>0</v>
      </c>
      <c r="T527" s="226">
        <f>S527*H527</f>
        <v>0</v>
      </c>
      <c r="AR527" s="227" t="s">
        <v>142</v>
      </c>
      <c r="AT527" s="227" t="s">
        <v>138</v>
      </c>
      <c r="AU527" s="227" t="s">
        <v>82</v>
      </c>
      <c r="AY527" s="13" t="s">
        <v>136</v>
      </c>
      <c r="BE527" s="228">
        <f>IF(N527="základní",J527,0)</f>
        <v>0</v>
      </c>
      <c r="BF527" s="228">
        <f>IF(N527="snížená",J527,0)</f>
        <v>0</v>
      </c>
      <c r="BG527" s="228">
        <f>IF(N527="zákl. přenesená",J527,0)</f>
        <v>0</v>
      </c>
      <c r="BH527" s="228">
        <f>IF(N527="sníž. přenesená",J527,0)</f>
        <v>0</v>
      </c>
      <c r="BI527" s="228">
        <f>IF(N527="nulová",J527,0)</f>
        <v>0</v>
      </c>
      <c r="BJ527" s="13" t="s">
        <v>80</v>
      </c>
      <c r="BK527" s="228">
        <f>ROUND(I527*H527,2)</f>
        <v>0</v>
      </c>
      <c r="BL527" s="13" t="s">
        <v>142</v>
      </c>
      <c r="BM527" s="227" t="s">
        <v>1424</v>
      </c>
    </row>
    <row r="528" spans="2:65" s="1" customFormat="1" ht="24" customHeight="1">
      <c r="B528" s="34"/>
      <c r="C528" s="216" t="s">
        <v>779</v>
      </c>
      <c r="D528" s="216" t="s">
        <v>138</v>
      </c>
      <c r="E528" s="217" t="s">
        <v>1425</v>
      </c>
      <c r="F528" s="218" t="s">
        <v>1426</v>
      </c>
      <c r="G528" s="219" t="s">
        <v>141</v>
      </c>
      <c r="H528" s="220">
        <v>43.751</v>
      </c>
      <c r="I528" s="221"/>
      <c r="J528" s="222">
        <f>ROUND(I528*H528,2)</f>
        <v>0</v>
      </c>
      <c r="K528" s="218" t="s">
        <v>1</v>
      </c>
      <c r="L528" s="39"/>
      <c r="M528" s="223" t="s">
        <v>1</v>
      </c>
      <c r="N528" s="224" t="s">
        <v>38</v>
      </c>
      <c r="O528" s="82"/>
      <c r="P528" s="225">
        <f>O528*H528</f>
        <v>0</v>
      </c>
      <c r="Q528" s="225">
        <v>0</v>
      </c>
      <c r="R528" s="225">
        <f>Q528*H528</f>
        <v>0</v>
      </c>
      <c r="S528" s="225">
        <v>0</v>
      </c>
      <c r="T528" s="226">
        <f>S528*H528</f>
        <v>0</v>
      </c>
      <c r="AR528" s="227" t="s">
        <v>142</v>
      </c>
      <c r="AT528" s="227" t="s">
        <v>138</v>
      </c>
      <c r="AU528" s="227" t="s">
        <v>82</v>
      </c>
      <c r="AY528" s="13" t="s">
        <v>136</v>
      </c>
      <c r="BE528" s="228">
        <f>IF(N528="základní",J528,0)</f>
        <v>0</v>
      </c>
      <c r="BF528" s="228">
        <f>IF(N528="snížená",J528,0)</f>
        <v>0</v>
      </c>
      <c r="BG528" s="228">
        <f>IF(N528="zákl. přenesená",J528,0)</f>
        <v>0</v>
      </c>
      <c r="BH528" s="228">
        <f>IF(N528="sníž. přenesená",J528,0)</f>
        <v>0</v>
      </c>
      <c r="BI528" s="228">
        <f>IF(N528="nulová",J528,0)</f>
        <v>0</v>
      </c>
      <c r="BJ528" s="13" t="s">
        <v>80</v>
      </c>
      <c r="BK528" s="228">
        <f>ROUND(I528*H528,2)</f>
        <v>0</v>
      </c>
      <c r="BL528" s="13" t="s">
        <v>142</v>
      </c>
      <c r="BM528" s="227" t="s">
        <v>1427</v>
      </c>
    </row>
    <row r="529" spans="2:65" s="1" customFormat="1" ht="24" customHeight="1">
      <c r="B529" s="34"/>
      <c r="C529" s="216" t="s">
        <v>1428</v>
      </c>
      <c r="D529" s="216" t="s">
        <v>138</v>
      </c>
      <c r="E529" s="217" t="s">
        <v>1429</v>
      </c>
      <c r="F529" s="218" t="s">
        <v>1430</v>
      </c>
      <c r="G529" s="219" t="s">
        <v>141</v>
      </c>
      <c r="H529" s="220">
        <v>32</v>
      </c>
      <c r="I529" s="221"/>
      <c r="J529" s="222">
        <f>ROUND(I529*H529,2)</f>
        <v>0</v>
      </c>
      <c r="K529" s="218" t="s">
        <v>1</v>
      </c>
      <c r="L529" s="39"/>
      <c r="M529" s="223" t="s">
        <v>1</v>
      </c>
      <c r="N529" s="224" t="s">
        <v>38</v>
      </c>
      <c r="O529" s="82"/>
      <c r="P529" s="225">
        <f>O529*H529</f>
        <v>0</v>
      </c>
      <c r="Q529" s="225">
        <v>0</v>
      </c>
      <c r="R529" s="225">
        <f>Q529*H529</f>
        <v>0</v>
      </c>
      <c r="S529" s="225">
        <v>0</v>
      </c>
      <c r="T529" s="226">
        <f>S529*H529</f>
        <v>0</v>
      </c>
      <c r="AR529" s="227" t="s">
        <v>142</v>
      </c>
      <c r="AT529" s="227" t="s">
        <v>138</v>
      </c>
      <c r="AU529" s="227" t="s">
        <v>82</v>
      </c>
      <c r="AY529" s="13" t="s">
        <v>136</v>
      </c>
      <c r="BE529" s="228">
        <f>IF(N529="základní",J529,0)</f>
        <v>0</v>
      </c>
      <c r="BF529" s="228">
        <f>IF(N529="snížená",J529,0)</f>
        <v>0</v>
      </c>
      <c r="BG529" s="228">
        <f>IF(N529="zákl. přenesená",J529,0)</f>
        <v>0</v>
      </c>
      <c r="BH529" s="228">
        <f>IF(N529="sníž. přenesená",J529,0)</f>
        <v>0</v>
      </c>
      <c r="BI529" s="228">
        <f>IF(N529="nulová",J529,0)</f>
        <v>0</v>
      </c>
      <c r="BJ529" s="13" t="s">
        <v>80</v>
      </c>
      <c r="BK529" s="228">
        <f>ROUND(I529*H529,2)</f>
        <v>0</v>
      </c>
      <c r="BL529" s="13" t="s">
        <v>142</v>
      </c>
      <c r="BM529" s="227" t="s">
        <v>1431</v>
      </c>
    </row>
    <row r="530" spans="2:65" s="1" customFormat="1" ht="16.5" customHeight="1">
      <c r="B530" s="34"/>
      <c r="C530" s="216" t="s">
        <v>783</v>
      </c>
      <c r="D530" s="216" t="s">
        <v>138</v>
      </c>
      <c r="E530" s="217" t="s">
        <v>1432</v>
      </c>
      <c r="F530" s="218" t="s">
        <v>1433</v>
      </c>
      <c r="G530" s="219" t="s">
        <v>141</v>
      </c>
      <c r="H530" s="220">
        <v>43.751</v>
      </c>
      <c r="I530" s="221"/>
      <c r="J530" s="222">
        <f>ROUND(I530*H530,2)</f>
        <v>0</v>
      </c>
      <c r="K530" s="218" t="s">
        <v>1</v>
      </c>
      <c r="L530" s="39"/>
      <c r="M530" s="223" t="s">
        <v>1</v>
      </c>
      <c r="N530" s="224" t="s">
        <v>38</v>
      </c>
      <c r="O530" s="82"/>
      <c r="P530" s="225">
        <f>O530*H530</f>
        <v>0</v>
      </c>
      <c r="Q530" s="225">
        <v>0</v>
      </c>
      <c r="R530" s="225">
        <f>Q530*H530</f>
        <v>0</v>
      </c>
      <c r="S530" s="225">
        <v>0</v>
      </c>
      <c r="T530" s="226">
        <f>S530*H530</f>
        <v>0</v>
      </c>
      <c r="AR530" s="227" t="s">
        <v>142</v>
      </c>
      <c r="AT530" s="227" t="s">
        <v>138</v>
      </c>
      <c r="AU530" s="227" t="s">
        <v>82</v>
      </c>
      <c r="AY530" s="13" t="s">
        <v>136</v>
      </c>
      <c r="BE530" s="228">
        <f>IF(N530="základní",J530,0)</f>
        <v>0</v>
      </c>
      <c r="BF530" s="228">
        <f>IF(N530="snížená",J530,0)</f>
        <v>0</v>
      </c>
      <c r="BG530" s="228">
        <f>IF(N530="zákl. přenesená",J530,0)</f>
        <v>0</v>
      </c>
      <c r="BH530" s="228">
        <f>IF(N530="sníž. přenesená",J530,0)</f>
        <v>0</v>
      </c>
      <c r="BI530" s="228">
        <f>IF(N530="nulová",J530,0)</f>
        <v>0</v>
      </c>
      <c r="BJ530" s="13" t="s">
        <v>80</v>
      </c>
      <c r="BK530" s="228">
        <f>ROUND(I530*H530,2)</f>
        <v>0</v>
      </c>
      <c r="BL530" s="13" t="s">
        <v>142</v>
      </c>
      <c r="BM530" s="227" t="s">
        <v>1434</v>
      </c>
    </row>
    <row r="531" spans="2:65" s="1" customFormat="1" ht="36" customHeight="1">
      <c r="B531" s="34"/>
      <c r="C531" s="229" t="s">
        <v>1435</v>
      </c>
      <c r="D531" s="229" t="s">
        <v>209</v>
      </c>
      <c r="E531" s="230" t="s">
        <v>1436</v>
      </c>
      <c r="F531" s="231" t="s">
        <v>1437</v>
      </c>
      <c r="G531" s="232" t="s">
        <v>141</v>
      </c>
      <c r="H531" s="233">
        <v>50.548</v>
      </c>
      <c r="I531" s="234"/>
      <c r="J531" s="235">
        <f>ROUND(I531*H531,2)</f>
        <v>0</v>
      </c>
      <c r="K531" s="231" t="s">
        <v>1</v>
      </c>
      <c r="L531" s="236"/>
      <c r="M531" s="237" t="s">
        <v>1</v>
      </c>
      <c r="N531" s="238" t="s">
        <v>38</v>
      </c>
      <c r="O531" s="82"/>
      <c r="P531" s="225">
        <f>O531*H531</f>
        <v>0</v>
      </c>
      <c r="Q531" s="225">
        <v>0</v>
      </c>
      <c r="R531" s="225">
        <f>Q531*H531</f>
        <v>0</v>
      </c>
      <c r="S531" s="225">
        <v>0</v>
      </c>
      <c r="T531" s="226">
        <f>S531*H531</f>
        <v>0</v>
      </c>
      <c r="AR531" s="227" t="s">
        <v>152</v>
      </c>
      <c r="AT531" s="227" t="s">
        <v>209</v>
      </c>
      <c r="AU531" s="227" t="s">
        <v>82</v>
      </c>
      <c r="AY531" s="13" t="s">
        <v>136</v>
      </c>
      <c r="BE531" s="228">
        <f>IF(N531="základní",J531,0)</f>
        <v>0</v>
      </c>
      <c r="BF531" s="228">
        <f>IF(N531="snížená",J531,0)</f>
        <v>0</v>
      </c>
      <c r="BG531" s="228">
        <f>IF(N531="zákl. přenesená",J531,0)</f>
        <v>0</v>
      </c>
      <c r="BH531" s="228">
        <f>IF(N531="sníž. přenesená",J531,0)</f>
        <v>0</v>
      </c>
      <c r="BI531" s="228">
        <f>IF(N531="nulová",J531,0)</f>
        <v>0</v>
      </c>
      <c r="BJ531" s="13" t="s">
        <v>80</v>
      </c>
      <c r="BK531" s="228">
        <f>ROUND(I531*H531,2)</f>
        <v>0</v>
      </c>
      <c r="BL531" s="13" t="s">
        <v>142</v>
      </c>
      <c r="BM531" s="227" t="s">
        <v>1438</v>
      </c>
    </row>
    <row r="532" spans="2:65" s="1" customFormat="1" ht="24" customHeight="1">
      <c r="B532" s="34"/>
      <c r="C532" s="216" t="s">
        <v>786</v>
      </c>
      <c r="D532" s="216" t="s">
        <v>138</v>
      </c>
      <c r="E532" s="217" t="s">
        <v>1439</v>
      </c>
      <c r="F532" s="218" t="s">
        <v>1440</v>
      </c>
      <c r="G532" s="219" t="s">
        <v>233</v>
      </c>
      <c r="H532" s="220">
        <v>36.459</v>
      </c>
      <c r="I532" s="221"/>
      <c r="J532" s="222">
        <f>ROUND(I532*H532,2)</f>
        <v>0</v>
      </c>
      <c r="K532" s="218" t="s">
        <v>1</v>
      </c>
      <c r="L532" s="39"/>
      <c r="M532" s="223" t="s">
        <v>1</v>
      </c>
      <c r="N532" s="224" t="s">
        <v>38</v>
      </c>
      <c r="O532" s="82"/>
      <c r="P532" s="225">
        <f>O532*H532</f>
        <v>0</v>
      </c>
      <c r="Q532" s="225">
        <v>0</v>
      </c>
      <c r="R532" s="225">
        <f>Q532*H532</f>
        <v>0</v>
      </c>
      <c r="S532" s="225">
        <v>0</v>
      </c>
      <c r="T532" s="226">
        <f>S532*H532</f>
        <v>0</v>
      </c>
      <c r="AR532" s="227" t="s">
        <v>142</v>
      </c>
      <c r="AT532" s="227" t="s">
        <v>138</v>
      </c>
      <c r="AU532" s="227" t="s">
        <v>82</v>
      </c>
      <c r="AY532" s="13" t="s">
        <v>136</v>
      </c>
      <c r="BE532" s="228">
        <f>IF(N532="základní",J532,0)</f>
        <v>0</v>
      </c>
      <c r="BF532" s="228">
        <f>IF(N532="snížená",J532,0)</f>
        <v>0</v>
      </c>
      <c r="BG532" s="228">
        <f>IF(N532="zákl. přenesená",J532,0)</f>
        <v>0</v>
      </c>
      <c r="BH532" s="228">
        <f>IF(N532="sníž. přenesená",J532,0)</f>
        <v>0</v>
      </c>
      <c r="BI532" s="228">
        <f>IF(N532="nulová",J532,0)</f>
        <v>0</v>
      </c>
      <c r="BJ532" s="13" t="s">
        <v>80</v>
      </c>
      <c r="BK532" s="228">
        <f>ROUND(I532*H532,2)</f>
        <v>0</v>
      </c>
      <c r="BL532" s="13" t="s">
        <v>142</v>
      </c>
      <c r="BM532" s="227" t="s">
        <v>1441</v>
      </c>
    </row>
    <row r="533" spans="2:65" s="1" customFormat="1" ht="16.5" customHeight="1">
      <c r="B533" s="34"/>
      <c r="C533" s="216" t="s">
        <v>1442</v>
      </c>
      <c r="D533" s="216" t="s">
        <v>138</v>
      </c>
      <c r="E533" s="217" t="s">
        <v>1443</v>
      </c>
      <c r="F533" s="218" t="s">
        <v>1444</v>
      </c>
      <c r="G533" s="219" t="s">
        <v>233</v>
      </c>
      <c r="H533" s="220">
        <v>10.8</v>
      </c>
      <c r="I533" s="221"/>
      <c r="J533" s="222">
        <f>ROUND(I533*H533,2)</f>
        <v>0</v>
      </c>
      <c r="K533" s="218" t="s">
        <v>1</v>
      </c>
      <c r="L533" s="39"/>
      <c r="M533" s="223" t="s">
        <v>1</v>
      </c>
      <c r="N533" s="224" t="s">
        <v>38</v>
      </c>
      <c r="O533" s="82"/>
      <c r="P533" s="225">
        <f>O533*H533</f>
        <v>0</v>
      </c>
      <c r="Q533" s="225">
        <v>0</v>
      </c>
      <c r="R533" s="225">
        <f>Q533*H533</f>
        <v>0</v>
      </c>
      <c r="S533" s="225">
        <v>0</v>
      </c>
      <c r="T533" s="226">
        <f>S533*H533</f>
        <v>0</v>
      </c>
      <c r="AR533" s="227" t="s">
        <v>142</v>
      </c>
      <c r="AT533" s="227" t="s">
        <v>138</v>
      </c>
      <c r="AU533" s="227" t="s">
        <v>82</v>
      </c>
      <c r="AY533" s="13" t="s">
        <v>136</v>
      </c>
      <c r="BE533" s="228">
        <f>IF(N533="základní",J533,0)</f>
        <v>0</v>
      </c>
      <c r="BF533" s="228">
        <f>IF(N533="snížená",J533,0)</f>
        <v>0</v>
      </c>
      <c r="BG533" s="228">
        <f>IF(N533="zákl. přenesená",J533,0)</f>
        <v>0</v>
      </c>
      <c r="BH533" s="228">
        <f>IF(N533="sníž. přenesená",J533,0)</f>
        <v>0</v>
      </c>
      <c r="BI533" s="228">
        <f>IF(N533="nulová",J533,0)</f>
        <v>0</v>
      </c>
      <c r="BJ533" s="13" t="s">
        <v>80</v>
      </c>
      <c r="BK533" s="228">
        <f>ROUND(I533*H533,2)</f>
        <v>0</v>
      </c>
      <c r="BL533" s="13" t="s">
        <v>142</v>
      </c>
      <c r="BM533" s="227" t="s">
        <v>1445</v>
      </c>
    </row>
    <row r="534" spans="2:65" s="1" customFormat="1" ht="16.5" customHeight="1">
      <c r="B534" s="34"/>
      <c r="C534" s="216" t="s">
        <v>790</v>
      </c>
      <c r="D534" s="216" t="s">
        <v>138</v>
      </c>
      <c r="E534" s="217" t="s">
        <v>1446</v>
      </c>
      <c r="F534" s="218" t="s">
        <v>1447</v>
      </c>
      <c r="G534" s="219" t="s">
        <v>233</v>
      </c>
      <c r="H534" s="220">
        <v>14.68</v>
      </c>
      <c r="I534" s="221"/>
      <c r="J534" s="222">
        <f>ROUND(I534*H534,2)</f>
        <v>0</v>
      </c>
      <c r="K534" s="218" t="s">
        <v>1</v>
      </c>
      <c r="L534" s="39"/>
      <c r="M534" s="223" t="s">
        <v>1</v>
      </c>
      <c r="N534" s="224" t="s">
        <v>38</v>
      </c>
      <c r="O534" s="82"/>
      <c r="P534" s="225">
        <f>O534*H534</f>
        <v>0</v>
      </c>
      <c r="Q534" s="225">
        <v>0</v>
      </c>
      <c r="R534" s="225">
        <f>Q534*H534</f>
        <v>0</v>
      </c>
      <c r="S534" s="225">
        <v>0</v>
      </c>
      <c r="T534" s="226">
        <f>S534*H534</f>
        <v>0</v>
      </c>
      <c r="AR534" s="227" t="s">
        <v>142</v>
      </c>
      <c r="AT534" s="227" t="s">
        <v>138</v>
      </c>
      <c r="AU534" s="227" t="s">
        <v>82</v>
      </c>
      <c r="AY534" s="13" t="s">
        <v>136</v>
      </c>
      <c r="BE534" s="228">
        <f>IF(N534="základní",J534,0)</f>
        <v>0</v>
      </c>
      <c r="BF534" s="228">
        <f>IF(N534="snížená",J534,0)</f>
        <v>0</v>
      </c>
      <c r="BG534" s="228">
        <f>IF(N534="zákl. přenesená",J534,0)</f>
        <v>0</v>
      </c>
      <c r="BH534" s="228">
        <f>IF(N534="sníž. přenesená",J534,0)</f>
        <v>0</v>
      </c>
      <c r="BI534" s="228">
        <f>IF(N534="nulová",J534,0)</f>
        <v>0</v>
      </c>
      <c r="BJ534" s="13" t="s">
        <v>80</v>
      </c>
      <c r="BK534" s="228">
        <f>ROUND(I534*H534,2)</f>
        <v>0</v>
      </c>
      <c r="BL534" s="13" t="s">
        <v>142</v>
      </c>
      <c r="BM534" s="227" t="s">
        <v>1448</v>
      </c>
    </row>
    <row r="535" spans="2:65" s="1" customFormat="1" ht="24" customHeight="1">
      <c r="B535" s="34"/>
      <c r="C535" s="229" t="s">
        <v>1449</v>
      </c>
      <c r="D535" s="229" t="s">
        <v>209</v>
      </c>
      <c r="E535" s="230" t="s">
        <v>1450</v>
      </c>
      <c r="F535" s="231" t="s">
        <v>1451</v>
      </c>
      <c r="G535" s="232" t="s">
        <v>233</v>
      </c>
      <c r="H535" s="233">
        <v>16.148</v>
      </c>
      <c r="I535" s="234"/>
      <c r="J535" s="235">
        <f>ROUND(I535*H535,2)</f>
        <v>0</v>
      </c>
      <c r="K535" s="231" t="s">
        <v>1</v>
      </c>
      <c r="L535" s="236"/>
      <c r="M535" s="237" t="s">
        <v>1</v>
      </c>
      <c r="N535" s="238" t="s">
        <v>38</v>
      </c>
      <c r="O535" s="82"/>
      <c r="P535" s="225">
        <f>O535*H535</f>
        <v>0</v>
      </c>
      <c r="Q535" s="225">
        <v>0</v>
      </c>
      <c r="R535" s="225">
        <f>Q535*H535</f>
        <v>0</v>
      </c>
      <c r="S535" s="225">
        <v>0</v>
      </c>
      <c r="T535" s="226">
        <f>S535*H535</f>
        <v>0</v>
      </c>
      <c r="AR535" s="227" t="s">
        <v>152</v>
      </c>
      <c r="AT535" s="227" t="s">
        <v>209</v>
      </c>
      <c r="AU535" s="227" t="s">
        <v>82</v>
      </c>
      <c r="AY535" s="13" t="s">
        <v>136</v>
      </c>
      <c r="BE535" s="228">
        <f>IF(N535="základní",J535,0)</f>
        <v>0</v>
      </c>
      <c r="BF535" s="228">
        <f>IF(N535="snížená",J535,0)</f>
        <v>0</v>
      </c>
      <c r="BG535" s="228">
        <f>IF(N535="zákl. přenesená",J535,0)</f>
        <v>0</v>
      </c>
      <c r="BH535" s="228">
        <f>IF(N535="sníž. přenesená",J535,0)</f>
        <v>0</v>
      </c>
      <c r="BI535" s="228">
        <f>IF(N535="nulová",J535,0)</f>
        <v>0</v>
      </c>
      <c r="BJ535" s="13" t="s">
        <v>80</v>
      </c>
      <c r="BK535" s="228">
        <f>ROUND(I535*H535,2)</f>
        <v>0</v>
      </c>
      <c r="BL535" s="13" t="s">
        <v>142</v>
      </c>
      <c r="BM535" s="227" t="s">
        <v>1452</v>
      </c>
    </row>
    <row r="536" spans="2:65" s="1" customFormat="1" ht="16.5" customHeight="1">
      <c r="B536" s="34"/>
      <c r="C536" s="216" t="s">
        <v>793</v>
      </c>
      <c r="D536" s="216" t="s">
        <v>138</v>
      </c>
      <c r="E536" s="217" t="s">
        <v>1453</v>
      </c>
      <c r="F536" s="218" t="s">
        <v>1454</v>
      </c>
      <c r="G536" s="219" t="s">
        <v>233</v>
      </c>
      <c r="H536" s="220">
        <v>14</v>
      </c>
      <c r="I536" s="221"/>
      <c r="J536" s="222">
        <f>ROUND(I536*H536,2)</f>
        <v>0</v>
      </c>
      <c r="K536" s="218" t="s">
        <v>1</v>
      </c>
      <c r="L536" s="39"/>
      <c r="M536" s="223" t="s">
        <v>1</v>
      </c>
      <c r="N536" s="224" t="s">
        <v>38</v>
      </c>
      <c r="O536" s="82"/>
      <c r="P536" s="225">
        <f>O536*H536</f>
        <v>0</v>
      </c>
      <c r="Q536" s="225">
        <v>0</v>
      </c>
      <c r="R536" s="225">
        <f>Q536*H536</f>
        <v>0</v>
      </c>
      <c r="S536" s="225">
        <v>0</v>
      </c>
      <c r="T536" s="226">
        <f>S536*H536</f>
        <v>0</v>
      </c>
      <c r="AR536" s="227" t="s">
        <v>142</v>
      </c>
      <c r="AT536" s="227" t="s">
        <v>138</v>
      </c>
      <c r="AU536" s="227" t="s">
        <v>82</v>
      </c>
      <c r="AY536" s="13" t="s">
        <v>136</v>
      </c>
      <c r="BE536" s="228">
        <f>IF(N536="základní",J536,0)</f>
        <v>0</v>
      </c>
      <c r="BF536" s="228">
        <f>IF(N536="snížená",J536,0)</f>
        <v>0</v>
      </c>
      <c r="BG536" s="228">
        <f>IF(N536="zákl. přenesená",J536,0)</f>
        <v>0</v>
      </c>
      <c r="BH536" s="228">
        <f>IF(N536="sníž. přenesená",J536,0)</f>
        <v>0</v>
      </c>
      <c r="BI536" s="228">
        <f>IF(N536="nulová",J536,0)</f>
        <v>0</v>
      </c>
      <c r="BJ536" s="13" t="s">
        <v>80</v>
      </c>
      <c r="BK536" s="228">
        <f>ROUND(I536*H536,2)</f>
        <v>0</v>
      </c>
      <c r="BL536" s="13" t="s">
        <v>142</v>
      </c>
      <c r="BM536" s="227" t="s">
        <v>1455</v>
      </c>
    </row>
    <row r="537" spans="2:65" s="1" customFormat="1" ht="16.5" customHeight="1">
      <c r="B537" s="34"/>
      <c r="C537" s="229" t="s">
        <v>1456</v>
      </c>
      <c r="D537" s="229" t="s">
        <v>209</v>
      </c>
      <c r="E537" s="230" t="s">
        <v>1457</v>
      </c>
      <c r="F537" s="231" t="s">
        <v>1458</v>
      </c>
      <c r="G537" s="232" t="s">
        <v>233</v>
      </c>
      <c r="H537" s="233">
        <v>15.4</v>
      </c>
      <c r="I537" s="234"/>
      <c r="J537" s="235">
        <f>ROUND(I537*H537,2)</f>
        <v>0</v>
      </c>
      <c r="K537" s="231" t="s">
        <v>1</v>
      </c>
      <c r="L537" s="236"/>
      <c r="M537" s="237" t="s">
        <v>1</v>
      </c>
      <c r="N537" s="238" t="s">
        <v>38</v>
      </c>
      <c r="O537" s="82"/>
      <c r="P537" s="225">
        <f>O537*H537</f>
        <v>0</v>
      </c>
      <c r="Q537" s="225">
        <v>0</v>
      </c>
      <c r="R537" s="225">
        <f>Q537*H537</f>
        <v>0</v>
      </c>
      <c r="S537" s="225">
        <v>0</v>
      </c>
      <c r="T537" s="226">
        <f>S537*H537</f>
        <v>0</v>
      </c>
      <c r="AR537" s="227" t="s">
        <v>152</v>
      </c>
      <c r="AT537" s="227" t="s">
        <v>209</v>
      </c>
      <c r="AU537" s="227" t="s">
        <v>82</v>
      </c>
      <c r="AY537" s="13" t="s">
        <v>136</v>
      </c>
      <c r="BE537" s="228">
        <f>IF(N537="základní",J537,0)</f>
        <v>0</v>
      </c>
      <c r="BF537" s="228">
        <f>IF(N537="snížená",J537,0)</f>
        <v>0</v>
      </c>
      <c r="BG537" s="228">
        <f>IF(N537="zákl. přenesená",J537,0)</f>
        <v>0</v>
      </c>
      <c r="BH537" s="228">
        <f>IF(N537="sníž. přenesená",J537,0)</f>
        <v>0</v>
      </c>
      <c r="BI537" s="228">
        <f>IF(N537="nulová",J537,0)</f>
        <v>0</v>
      </c>
      <c r="BJ537" s="13" t="s">
        <v>80</v>
      </c>
      <c r="BK537" s="228">
        <f>ROUND(I537*H537,2)</f>
        <v>0</v>
      </c>
      <c r="BL537" s="13" t="s">
        <v>142</v>
      </c>
      <c r="BM537" s="227" t="s">
        <v>1459</v>
      </c>
    </row>
    <row r="538" spans="2:65" s="1" customFormat="1" ht="16.5" customHeight="1">
      <c r="B538" s="34"/>
      <c r="C538" s="216" t="s">
        <v>797</v>
      </c>
      <c r="D538" s="216" t="s">
        <v>138</v>
      </c>
      <c r="E538" s="217" t="s">
        <v>1460</v>
      </c>
      <c r="F538" s="218" t="s">
        <v>1461</v>
      </c>
      <c r="G538" s="219" t="s">
        <v>233</v>
      </c>
      <c r="H538" s="220">
        <v>14</v>
      </c>
      <c r="I538" s="221"/>
      <c r="J538" s="222">
        <f>ROUND(I538*H538,2)</f>
        <v>0</v>
      </c>
      <c r="K538" s="218" t="s">
        <v>1</v>
      </c>
      <c r="L538" s="39"/>
      <c r="M538" s="223" t="s">
        <v>1</v>
      </c>
      <c r="N538" s="224" t="s">
        <v>38</v>
      </c>
      <c r="O538" s="82"/>
      <c r="P538" s="225">
        <f>O538*H538</f>
        <v>0</v>
      </c>
      <c r="Q538" s="225">
        <v>0</v>
      </c>
      <c r="R538" s="225">
        <f>Q538*H538</f>
        <v>0</v>
      </c>
      <c r="S538" s="225">
        <v>0</v>
      </c>
      <c r="T538" s="226">
        <f>S538*H538</f>
        <v>0</v>
      </c>
      <c r="AR538" s="227" t="s">
        <v>142</v>
      </c>
      <c r="AT538" s="227" t="s">
        <v>138</v>
      </c>
      <c r="AU538" s="227" t="s">
        <v>82</v>
      </c>
      <c r="AY538" s="13" t="s">
        <v>136</v>
      </c>
      <c r="BE538" s="228">
        <f>IF(N538="základní",J538,0)</f>
        <v>0</v>
      </c>
      <c r="BF538" s="228">
        <f>IF(N538="snížená",J538,0)</f>
        <v>0</v>
      </c>
      <c r="BG538" s="228">
        <f>IF(N538="zákl. přenesená",J538,0)</f>
        <v>0</v>
      </c>
      <c r="BH538" s="228">
        <f>IF(N538="sníž. přenesená",J538,0)</f>
        <v>0</v>
      </c>
      <c r="BI538" s="228">
        <f>IF(N538="nulová",J538,0)</f>
        <v>0</v>
      </c>
      <c r="BJ538" s="13" t="s">
        <v>80</v>
      </c>
      <c r="BK538" s="228">
        <f>ROUND(I538*H538,2)</f>
        <v>0</v>
      </c>
      <c r="BL538" s="13" t="s">
        <v>142</v>
      </c>
      <c r="BM538" s="227" t="s">
        <v>1462</v>
      </c>
    </row>
    <row r="539" spans="2:65" s="1" customFormat="1" ht="24" customHeight="1">
      <c r="B539" s="34"/>
      <c r="C539" s="216" t="s">
        <v>1463</v>
      </c>
      <c r="D539" s="216" t="s">
        <v>138</v>
      </c>
      <c r="E539" s="217" t="s">
        <v>1464</v>
      </c>
      <c r="F539" s="218" t="s">
        <v>1465</v>
      </c>
      <c r="G539" s="219" t="s">
        <v>156</v>
      </c>
      <c r="H539" s="220">
        <v>0.474</v>
      </c>
      <c r="I539" s="221"/>
      <c r="J539" s="222">
        <f>ROUND(I539*H539,2)</f>
        <v>0</v>
      </c>
      <c r="K539" s="218" t="s">
        <v>1</v>
      </c>
      <c r="L539" s="39"/>
      <c r="M539" s="223" t="s">
        <v>1</v>
      </c>
      <c r="N539" s="224" t="s">
        <v>38</v>
      </c>
      <c r="O539" s="82"/>
      <c r="P539" s="225">
        <f>O539*H539</f>
        <v>0</v>
      </c>
      <c r="Q539" s="225">
        <v>0</v>
      </c>
      <c r="R539" s="225">
        <f>Q539*H539</f>
        <v>0</v>
      </c>
      <c r="S539" s="225">
        <v>0</v>
      </c>
      <c r="T539" s="226">
        <f>S539*H539</f>
        <v>0</v>
      </c>
      <c r="AR539" s="227" t="s">
        <v>142</v>
      </c>
      <c r="AT539" s="227" t="s">
        <v>138</v>
      </c>
      <c r="AU539" s="227" t="s">
        <v>82</v>
      </c>
      <c r="AY539" s="13" t="s">
        <v>136</v>
      </c>
      <c r="BE539" s="228">
        <f>IF(N539="základní",J539,0)</f>
        <v>0</v>
      </c>
      <c r="BF539" s="228">
        <f>IF(N539="snížená",J539,0)</f>
        <v>0</v>
      </c>
      <c r="BG539" s="228">
        <f>IF(N539="zákl. přenesená",J539,0)</f>
        <v>0</v>
      </c>
      <c r="BH539" s="228">
        <f>IF(N539="sníž. přenesená",J539,0)</f>
        <v>0</v>
      </c>
      <c r="BI539" s="228">
        <f>IF(N539="nulová",J539,0)</f>
        <v>0</v>
      </c>
      <c r="BJ539" s="13" t="s">
        <v>80</v>
      </c>
      <c r="BK539" s="228">
        <f>ROUND(I539*H539,2)</f>
        <v>0</v>
      </c>
      <c r="BL539" s="13" t="s">
        <v>142</v>
      </c>
      <c r="BM539" s="227" t="s">
        <v>1466</v>
      </c>
    </row>
    <row r="540" spans="2:63" s="11" customFormat="1" ht="22.8" customHeight="1">
      <c r="B540" s="200"/>
      <c r="C540" s="201"/>
      <c r="D540" s="202" t="s">
        <v>72</v>
      </c>
      <c r="E540" s="214" t="s">
        <v>1467</v>
      </c>
      <c r="F540" s="214" t="s">
        <v>1468</v>
      </c>
      <c r="G540" s="201"/>
      <c r="H540" s="201"/>
      <c r="I540" s="204"/>
      <c r="J540" s="215">
        <f>BK540</f>
        <v>0</v>
      </c>
      <c r="K540" s="201"/>
      <c r="L540" s="206"/>
      <c r="M540" s="207"/>
      <c r="N540" s="208"/>
      <c r="O540" s="208"/>
      <c r="P540" s="209">
        <f>SUM(P541:P554)</f>
        <v>0</v>
      </c>
      <c r="Q540" s="208"/>
      <c r="R540" s="209">
        <f>SUM(R541:R554)</f>
        <v>0</v>
      </c>
      <c r="S540" s="208"/>
      <c r="T540" s="210">
        <f>SUM(T541:T554)</f>
        <v>0</v>
      </c>
      <c r="AR540" s="211" t="s">
        <v>80</v>
      </c>
      <c r="AT540" s="212" t="s">
        <v>72</v>
      </c>
      <c r="AU540" s="212" t="s">
        <v>80</v>
      </c>
      <c r="AY540" s="211" t="s">
        <v>136</v>
      </c>
      <c r="BK540" s="213">
        <f>SUM(BK541:BK554)</f>
        <v>0</v>
      </c>
    </row>
    <row r="541" spans="2:65" s="1" customFormat="1" ht="24" customHeight="1">
      <c r="B541" s="34"/>
      <c r="C541" s="216" t="s">
        <v>800</v>
      </c>
      <c r="D541" s="216" t="s">
        <v>138</v>
      </c>
      <c r="E541" s="217" t="s">
        <v>1469</v>
      </c>
      <c r="F541" s="218" t="s">
        <v>1470</v>
      </c>
      <c r="G541" s="219" t="s">
        <v>141</v>
      </c>
      <c r="H541" s="220">
        <v>811.705</v>
      </c>
      <c r="I541" s="221"/>
      <c r="J541" s="222">
        <f>ROUND(I541*H541,2)</f>
        <v>0</v>
      </c>
      <c r="K541" s="218" t="s">
        <v>1</v>
      </c>
      <c r="L541" s="39"/>
      <c r="M541" s="223" t="s">
        <v>1</v>
      </c>
      <c r="N541" s="224" t="s">
        <v>38</v>
      </c>
      <c r="O541" s="82"/>
      <c r="P541" s="225">
        <f>O541*H541</f>
        <v>0</v>
      </c>
      <c r="Q541" s="225">
        <v>0</v>
      </c>
      <c r="R541" s="225">
        <f>Q541*H541</f>
        <v>0</v>
      </c>
      <c r="S541" s="225">
        <v>0</v>
      </c>
      <c r="T541" s="226">
        <f>S541*H541</f>
        <v>0</v>
      </c>
      <c r="AR541" s="227" t="s">
        <v>142</v>
      </c>
      <c r="AT541" s="227" t="s">
        <v>138</v>
      </c>
      <c r="AU541" s="227" t="s">
        <v>82</v>
      </c>
      <c r="AY541" s="13" t="s">
        <v>136</v>
      </c>
      <c r="BE541" s="228">
        <f>IF(N541="základní",J541,0)</f>
        <v>0</v>
      </c>
      <c r="BF541" s="228">
        <f>IF(N541="snížená",J541,0)</f>
        <v>0</v>
      </c>
      <c r="BG541" s="228">
        <f>IF(N541="zákl. přenesená",J541,0)</f>
        <v>0</v>
      </c>
      <c r="BH541" s="228">
        <f>IF(N541="sníž. přenesená",J541,0)</f>
        <v>0</v>
      </c>
      <c r="BI541" s="228">
        <f>IF(N541="nulová",J541,0)</f>
        <v>0</v>
      </c>
      <c r="BJ541" s="13" t="s">
        <v>80</v>
      </c>
      <c r="BK541" s="228">
        <f>ROUND(I541*H541,2)</f>
        <v>0</v>
      </c>
      <c r="BL541" s="13" t="s">
        <v>142</v>
      </c>
      <c r="BM541" s="227" t="s">
        <v>1471</v>
      </c>
    </row>
    <row r="542" spans="2:65" s="1" customFormat="1" ht="24" customHeight="1">
      <c r="B542" s="34"/>
      <c r="C542" s="216" t="s">
        <v>1472</v>
      </c>
      <c r="D542" s="216" t="s">
        <v>138</v>
      </c>
      <c r="E542" s="217" t="s">
        <v>1473</v>
      </c>
      <c r="F542" s="218" t="s">
        <v>1474</v>
      </c>
      <c r="G542" s="219" t="s">
        <v>141</v>
      </c>
      <c r="H542" s="220">
        <v>605.529</v>
      </c>
      <c r="I542" s="221"/>
      <c r="J542" s="222">
        <f>ROUND(I542*H542,2)</f>
        <v>0</v>
      </c>
      <c r="K542" s="218" t="s">
        <v>1</v>
      </c>
      <c r="L542" s="39"/>
      <c r="M542" s="223" t="s">
        <v>1</v>
      </c>
      <c r="N542" s="224" t="s">
        <v>38</v>
      </c>
      <c r="O542" s="82"/>
      <c r="P542" s="225">
        <f>O542*H542</f>
        <v>0</v>
      </c>
      <c r="Q542" s="225">
        <v>0</v>
      </c>
      <c r="R542" s="225">
        <f>Q542*H542</f>
        <v>0</v>
      </c>
      <c r="S542" s="225">
        <v>0</v>
      </c>
      <c r="T542" s="226">
        <f>S542*H542</f>
        <v>0</v>
      </c>
      <c r="AR542" s="227" t="s">
        <v>142</v>
      </c>
      <c r="AT542" s="227" t="s">
        <v>138</v>
      </c>
      <c r="AU542" s="227" t="s">
        <v>82</v>
      </c>
      <c r="AY542" s="13" t="s">
        <v>136</v>
      </c>
      <c r="BE542" s="228">
        <f>IF(N542="základní",J542,0)</f>
        <v>0</v>
      </c>
      <c r="BF542" s="228">
        <f>IF(N542="snížená",J542,0)</f>
        <v>0</v>
      </c>
      <c r="BG542" s="228">
        <f>IF(N542="zákl. přenesená",J542,0)</f>
        <v>0</v>
      </c>
      <c r="BH542" s="228">
        <f>IF(N542="sníž. přenesená",J542,0)</f>
        <v>0</v>
      </c>
      <c r="BI542" s="228">
        <f>IF(N542="nulová",J542,0)</f>
        <v>0</v>
      </c>
      <c r="BJ542" s="13" t="s">
        <v>80</v>
      </c>
      <c r="BK542" s="228">
        <f>ROUND(I542*H542,2)</f>
        <v>0</v>
      </c>
      <c r="BL542" s="13" t="s">
        <v>142</v>
      </c>
      <c r="BM542" s="227" t="s">
        <v>1475</v>
      </c>
    </row>
    <row r="543" spans="2:65" s="1" customFormat="1" ht="24" customHeight="1">
      <c r="B543" s="34"/>
      <c r="C543" s="216" t="s">
        <v>804</v>
      </c>
      <c r="D543" s="216" t="s">
        <v>138</v>
      </c>
      <c r="E543" s="217" t="s">
        <v>1476</v>
      </c>
      <c r="F543" s="218" t="s">
        <v>1477</v>
      </c>
      <c r="G543" s="219" t="s">
        <v>141</v>
      </c>
      <c r="H543" s="220">
        <v>811.705</v>
      </c>
      <c r="I543" s="221"/>
      <c r="J543" s="222">
        <f>ROUND(I543*H543,2)</f>
        <v>0</v>
      </c>
      <c r="K543" s="218" t="s">
        <v>1</v>
      </c>
      <c r="L543" s="39"/>
      <c r="M543" s="223" t="s">
        <v>1</v>
      </c>
      <c r="N543" s="224" t="s">
        <v>38</v>
      </c>
      <c r="O543" s="82"/>
      <c r="P543" s="225">
        <f>O543*H543</f>
        <v>0</v>
      </c>
      <c r="Q543" s="225">
        <v>0</v>
      </c>
      <c r="R543" s="225">
        <f>Q543*H543</f>
        <v>0</v>
      </c>
      <c r="S543" s="225">
        <v>0</v>
      </c>
      <c r="T543" s="226">
        <f>S543*H543</f>
        <v>0</v>
      </c>
      <c r="AR543" s="227" t="s">
        <v>142</v>
      </c>
      <c r="AT543" s="227" t="s">
        <v>138</v>
      </c>
      <c r="AU543" s="227" t="s">
        <v>82</v>
      </c>
      <c r="AY543" s="13" t="s">
        <v>136</v>
      </c>
      <c r="BE543" s="228">
        <f>IF(N543="základní",J543,0)</f>
        <v>0</v>
      </c>
      <c r="BF543" s="228">
        <f>IF(N543="snížená",J543,0)</f>
        <v>0</v>
      </c>
      <c r="BG543" s="228">
        <f>IF(N543="zákl. přenesená",J543,0)</f>
        <v>0</v>
      </c>
      <c r="BH543" s="228">
        <f>IF(N543="sníž. přenesená",J543,0)</f>
        <v>0</v>
      </c>
      <c r="BI543" s="228">
        <f>IF(N543="nulová",J543,0)</f>
        <v>0</v>
      </c>
      <c r="BJ543" s="13" t="s">
        <v>80</v>
      </c>
      <c r="BK543" s="228">
        <f>ROUND(I543*H543,2)</f>
        <v>0</v>
      </c>
      <c r="BL543" s="13" t="s">
        <v>142</v>
      </c>
      <c r="BM543" s="227" t="s">
        <v>1478</v>
      </c>
    </row>
    <row r="544" spans="2:65" s="1" customFormat="1" ht="24" customHeight="1">
      <c r="B544" s="34"/>
      <c r="C544" s="216" t="s">
        <v>1479</v>
      </c>
      <c r="D544" s="216" t="s">
        <v>138</v>
      </c>
      <c r="E544" s="217" t="s">
        <v>1480</v>
      </c>
      <c r="F544" s="218" t="s">
        <v>1481</v>
      </c>
      <c r="G544" s="219" t="s">
        <v>141</v>
      </c>
      <c r="H544" s="220">
        <v>160.396</v>
      </c>
      <c r="I544" s="221"/>
      <c r="J544" s="222">
        <f>ROUND(I544*H544,2)</f>
        <v>0</v>
      </c>
      <c r="K544" s="218" t="s">
        <v>1</v>
      </c>
      <c r="L544" s="39"/>
      <c r="M544" s="223" t="s">
        <v>1</v>
      </c>
      <c r="N544" s="224" t="s">
        <v>38</v>
      </c>
      <c r="O544" s="82"/>
      <c r="P544" s="225">
        <f>O544*H544</f>
        <v>0</v>
      </c>
      <c r="Q544" s="225">
        <v>0</v>
      </c>
      <c r="R544" s="225">
        <f>Q544*H544</f>
        <v>0</v>
      </c>
      <c r="S544" s="225">
        <v>0</v>
      </c>
      <c r="T544" s="226">
        <f>S544*H544</f>
        <v>0</v>
      </c>
      <c r="AR544" s="227" t="s">
        <v>142</v>
      </c>
      <c r="AT544" s="227" t="s">
        <v>138</v>
      </c>
      <c r="AU544" s="227" t="s">
        <v>82</v>
      </c>
      <c r="AY544" s="13" t="s">
        <v>136</v>
      </c>
      <c r="BE544" s="228">
        <f>IF(N544="základní",J544,0)</f>
        <v>0</v>
      </c>
      <c r="BF544" s="228">
        <f>IF(N544="snížená",J544,0)</f>
        <v>0</v>
      </c>
      <c r="BG544" s="228">
        <f>IF(N544="zákl. přenesená",J544,0)</f>
        <v>0</v>
      </c>
      <c r="BH544" s="228">
        <f>IF(N544="sníž. přenesená",J544,0)</f>
        <v>0</v>
      </c>
      <c r="BI544" s="228">
        <f>IF(N544="nulová",J544,0)</f>
        <v>0</v>
      </c>
      <c r="BJ544" s="13" t="s">
        <v>80</v>
      </c>
      <c r="BK544" s="228">
        <f>ROUND(I544*H544,2)</f>
        <v>0</v>
      </c>
      <c r="BL544" s="13" t="s">
        <v>142</v>
      </c>
      <c r="BM544" s="227" t="s">
        <v>1482</v>
      </c>
    </row>
    <row r="545" spans="2:65" s="1" customFormat="1" ht="24" customHeight="1">
      <c r="B545" s="34"/>
      <c r="C545" s="216" t="s">
        <v>807</v>
      </c>
      <c r="D545" s="216" t="s">
        <v>138</v>
      </c>
      <c r="E545" s="217" t="s">
        <v>1483</v>
      </c>
      <c r="F545" s="218" t="s">
        <v>1484</v>
      </c>
      <c r="G545" s="219" t="s">
        <v>141</v>
      </c>
      <c r="H545" s="220">
        <v>33.922</v>
      </c>
      <c r="I545" s="221"/>
      <c r="J545" s="222">
        <f>ROUND(I545*H545,2)</f>
        <v>0</v>
      </c>
      <c r="K545" s="218" t="s">
        <v>1</v>
      </c>
      <c r="L545" s="39"/>
      <c r="M545" s="223" t="s">
        <v>1</v>
      </c>
      <c r="N545" s="224" t="s">
        <v>38</v>
      </c>
      <c r="O545" s="82"/>
      <c r="P545" s="225">
        <f>O545*H545</f>
        <v>0</v>
      </c>
      <c r="Q545" s="225">
        <v>0</v>
      </c>
      <c r="R545" s="225">
        <f>Q545*H545</f>
        <v>0</v>
      </c>
      <c r="S545" s="225">
        <v>0</v>
      </c>
      <c r="T545" s="226">
        <f>S545*H545</f>
        <v>0</v>
      </c>
      <c r="AR545" s="227" t="s">
        <v>142</v>
      </c>
      <c r="AT545" s="227" t="s">
        <v>138</v>
      </c>
      <c r="AU545" s="227" t="s">
        <v>82</v>
      </c>
      <c r="AY545" s="13" t="s">
        <v>136</v>
      </c>
      <c r="BE545" s="228">
        <f>IF(N545="základní",J545,0)</f>
        <v>0</v>
      </c>
      <c r="BF545" s="228">
        <f>IF(N545="snížená",J545,0)</f>
        <v>0</v>
      </c>
      <c r="BG545" s="228">
        <f>IF(N545="zákl. přenesená",J545,0)</f>
        <v>0</v>
      </c>
      <c r="BH545" s="228">
        <f>IF(N545="sníž. přenesená",J545,0)</f>
        <v>0</v>
      </c>
      <c r="BI545" s="228">
        <f>IF(N545="nulová",J545,0)</f>
        <v>0</v>
      </c>
      <c r="BJ545" s="13" t="s">
        <v>80</v>
      </c>
      <c r="BK545" s="228">
        <f>ROUND(I545*H545,2)</f>
        <v>0</v>
      </c>
      <c r="BL545" s="13" t="s">
        <v>142</v>
      </c>
      <c r="BM545" s="227" t="s">
        <v>1485</v>
      </c>
    </row>
    <row r="546" spans="2:65" s="1" customFormat="1" ht="24" customHeight="1">
      <c r="B546" s="34"/>
      <c r="C546" s="216" t="s">
        <v>1486</v>
      </c>
      <c r="D546" s="216" t="s">
        <v>138</v>
      </c>
      <c r="E546" s="217" t="s">
        <v>1487</v>
      </c>
      <c r="F546" s="218" t="s">
        <v>1488</v>
      </c>
      <c r="G546" s="219" t="s">
        <v>141</v>
      </c>
      <c r="H546" s="220">
        <v>33.922</v>
      </c>
      <c r="I546" s="221"/>
      <c r="J546" s="222">
        <f>ROUND(I546*H546,2)</f>
        <v>0</v>
      </c>
      <c r="K546" s="218" t="s">
        <v>1</v>
      </c>
      <c r="L546" s="39"/>
      <c r="M546" s="223" t="s">
        <v>1</v>
      </c>
      <c r="N546" s="224" t="s">
        <v>38</v>
      </c>
      <c r="O546" s="82"/>
      <c r="P546" s="225">
        <f>O546*H546</f>
        <v>0</v>
      </c>
      <c r="Q546" s="225">
        <v>0</v>
      </c>
      <c r="R546" s="225">
        <f>Q546*H546</f>
        <v>0</v>
      </c>
      <c r="S546" s="225">
        <v>0</v>
      </c>
      <c r="T546" s="226">
        <f>S546*H546</f>
        <v>0</v>
      </c>
      <c r="AR546" s="227" t="s">
        <v>142</v>
      </c>
      <c r="AT546" s="227" t="s">
        <v>138</v>
      </c>
      <c r="AU546" s="227" t="s">
        <v>82</v>
      </c>
      <c r="AY546" s="13" t="s">
        <v>136</v>
      </c>
      <c r="BE546" s="228">
        <f>IF(N546="základní",J546,0)</f>
        <v>0</v>
      </c>
      <c r="BF546" s="228">
        <f>IF(N546="snížená",J546,0)</f>
        <v>0</v>
      </c>
      <c r="BG546" s="228">
        <f>IF(N546="zákl. přenesená",J546,0)</f>
        <v>0</v>
      </c>
      <c r="BH546" s="228">
        <f>IF(N546="sníž. přenesená",J546,0)</f>
        <v>0</v>
      </c>
      <c r="BI546" s="228">
        <f>IF(N546="nulová",J546,0)</f>
        <v>0</v>
      </c>
      <c r="BJ546" s="13" t="s">
        <v>80</v>
      </c>
      <c r="BK546" s="228">
        <f>ROUND(I546*H546,2)</f>
        <v>0</v>
      </c>
      <c r="BL546" s="13" t="s">
        <v>142</v>
      </c>
      <c r="BM546" s="227" t="s">
        <v>1489</v>
      </c>
    </row>
    <row r="547" spans="2:65" s="1" customFormat="1" ht="24" customHeight="1">
      <c r="B547" s="34"/>
      <c r="C547" s="216" t="s">
        <v>813</v>
      </c>
      <c r="D547" s="216" t="s">
        <v>138</v>
      </c>
      <c r="E547" s="217" t="s">
        <v>1490</v>
      </c>
      <c r="F547" s="218" t="s">
        <v>1491</v>
      </c>
      <c r="G547" s="219" t="s">
        <v>141</v>
      </c>
      <c r="H547" s="220">
        <v>549.942</v>
      </c>
      <c r="I547" s="221"/>
      <c r="J547" s="222">
        <f>ROUND(I547*H547,2)</f>
        <v>0</v>
      </c>
      <c r="K547" s="218" t="s">
        <v>1</v>
      </c>
      <c r="L547" s="39"/>
      <c r="M547" s="223" t="s">
        <v>1</v>
      </c>
      <c r="N547" s="224" t="s">
        <v>38</v>
      </c>
      <c r="O547" s="82"/>
      <c r="P547" s="225">
        <f>O547*H547</f>
        <v>0</v>
      </c>
      <c r="Q547" s="225">
        <v>0</v>
      </c>
      <c r="R547" s="225">
        <f>Q547*H547</f>
        <v>0</v>
      </c>
      <c r="S547" s="225">
        <v>0</v>
      </c>
      <c r="T547" s="226">
        <f>S547*H547</f>
        <v>0</v>
      </c>
      <c r="AR547" s="227" t="s">
        <v>142</v>
      </c>
      <c r="AT547" s="227" t="s">
        <v>138</v>
      </c>
      <c r="AU547" s="227" t="s">
        <v>82</v>
      </c>
      <c r="AY547" s="13" t="s">
        <v>136</v>
      </c>
      <c r="BE547" s="228">
        <f>IF(N547="základní",J547,0)</f>
        <v>0</v>
      </c>
      <c r="BF547" s="228">
        <f>IF(N547="snížená",J547,0)</f>
        <v>0</v>
      </c>
      <c r="BG547" s="228">
        <f>IF(N547="zákl. přenesená",J547,0)</f>
        <v>0</v>
      </c>
      <c r="BH547" s="228">
        <f>IF(N547="sníž. přenesená",J547,0)</f>
        <v>0</v>
      </c>
      <c r="BI547" s="228">
        <f>IF(N547="nulová",J547,0)</f>
        <v>0</v>
      </c>
      <c r="BJ547" s="13" t="s">
        <v>80</v>
      </c>
      <c r="BK547" s="228">
        <f>ROUND(I547*H547,2)</f>
        <v>0</v>
      </c>
      <c r="BL547" s="13" t="s">
        <v>142</v>
      </c>
      <c r="BM547" s="227" t="s">
        <v>1492</v>
      </c>
    </row>
    <row r="548" spans="2:65" s="1" customFormat="1" ht="24" customHeight="1">
      <c r="B548" s="34"/>
      <c r="C548" s="216" t="s">
        <v>1493</v>
      </c>
      <c r="D548" s="216" t="s">
        <v>138</v>
      </c>
      <c r="E548" s="217" t="s">
        <v>1494</v>
      </c>
      <c r="F548" s="218" t="s">
        <v>1495</v>
      </c>
      <c r="G548" s="219" t="s">
        <v>141</v>
      </c>
      <c r="H548" s="220">
        <v>224.626</v>
      </c>
      <c r="I548" s="221"/>
      <c r="J548" s="222">
        <f>ROUND(I548*H548,2)</f>
        <v>0</v>
      </c>
      <c r="K548" s="218" t="s">
        <v>1</v>
      </c>
      <c r="L548" s="39"/>
      <c r="M548" s="223" t="s">
        <v>1</v>
      </c>
      <c r="N548" s="224" t="s">
        <v>38</v>
      </c>
      <c r="O548" s="82"/>
      <c r="P548" s="225">
        <f>O548*H548</f>
        <v>0</v>
      </c>
      <c r="Q548" s="225">
        <v>0</v>
      </c>
      <c r="R548" s="225">
        <f>Q548*H548</f>
        <v>0</v>
      </c>
      <c r="S548" s="225">
        <v>0</v>
      </c>
      <c r="T548" s="226">
        <f>S548*H548</f>
        <v>0</v>
      </c>
      <c r="AR548" s="227" t="s">
        <v>142</v>
      </c>
      <c r="AT548" s="227" t="s">
        <v>138</v>
      </c>
      <c r="AU548" s="227" t="s">
        <v>82</v>
      </c>
      <c r="AY548" s="13" t="s">
        <v>136</v>
      </c>
      <c r="BE548" s="228">
        <f>IF(N548="základní",J548,0)</f>
        <v>0</v>
      </c>
      <c r="BF548" s="228">
        <f>IF(N548="snížená",J548,0)</f>
        <v>0</v>
      </c>
      <c r="BG548" s="228">
        <f>IF(N548="zákl. přenesená",J548,0)</f>
        <v>0</v>
      </c>
      <c r="BH548" s="228">
        <f>IF(N548="sníž. přenesená",J548,0)</f>
        <v>0</v>
      </c>
      <c r="BI548" s="228">
        <f>IF(N548="nulová",J548,0)</f>
        <v>0</v>
      </c>
      <c r="BJ548" s="13" t="s">
        <v>80</v>
      </c>
      <c r="BK548" s="228">
        <f>ROUND(I548*H548,2)</f>
        <v>0</v>
      </c>
      <c r="BL548" s="13" t="s">
        <v>142</v>
      </c>
      <c r="BM548" s="227" t="s">
        <v>1496</v>
      </c>
    </row>
    <row r="549" spans="2:65" s="1" customFormat="1" ht="36" customHeight="1">
      <c r="B549" s="34"/>
      <c r="C549" s="216" t="s">
        <v>820</v>
      </c>
      <c r="D549" s="216" t="s">
        <v>138</v>
      </c>
      <c r="E549" s="217" t="s">
        <v>1497</v>
      </c>
      <c r="F549" s="218" t="s">
        <v>1498</v>
      </c>
      <c r="G549" s="219" t="s">
        <v>141</v>
      </c>
      <c r="H549" s="220">
        <v>33.694</v>
      </c>
      <c r="I549" s="221"/>
      <c r="J549" s="222">
        <f>ROUND(I549*H549,2)</f>
        <v>0</v>
      </c>
      <c r="K549" s="218" t="s">
        <v>1</v>
      </c>
      <c r="L549" s="39"/>
      <c r="M549" s="223" t="s">
        <v>1</v>
      </c>
      <c r="N549" s="224" t="s">
        <v>38</v>
      </c>
      <c r="O549" s="82"/>
      <c r="P549" s="225">
        <f>O549*H549</f>
        <v>0</v>
      </c>
      <c r="Q549" s="225">
        <v>0</v>
      </c>
      <c r="R549" s="225">
        <f>Q549*H549</f>
        <v>0</v>
      </c>
      <c r="S549" s="225">
        <v>0</v>
      </c>
      <c r="T549" s="226">
        <f>S549*H549</f>
        <v>0</v>
      </c>
      <c r="AR549" s="227" t="s">
        <v>142</v>
      </c>
      <c r="AT549" s="227" t="s">
        <v>138</v>
      </c>
      <c r="AU549" s="227" t="s">
        <v>82</v>
      </c>
      <c r="AY549" s="13" t="s">
        <v>136</v>
      </c>
      <c r="BE549" s="228">
        <f>IF(N549="základní",J549,0)</f>
        <v>0</v>
      </c>
      <c r="BF549" s="228">
        <f>IF(N549="snížená",J549,0)</f>
        <v>0</v>
      </c>
      <c r="BG549" s="228">
        <f>IF(N549="zákl. přenesená",J549,0)</f>
        <v>0</v>
      </c>
      <c r="BH549" s="228">
        <f>IF(N549="sníž. přenesená",J549,0)</f>
        <v>0</v>
      </c>
      <c r="BI549" s="228">
        <f>IF(N549="nulová",J549,0)</f>
        <v>0</v>
      </c>
      <c r="BJ549" s="13" t="s">
        <v>80</v>
      </c>
      <c r="BK549" s="228">
        <f>ROUND(I549*H549,2)</f>
        <v>0</v>
      </c>
      <c r="BL549" s="13" t="s">
        <v>142</v>
      </c>
      <c r="BM549" s="227" t="s">
        <v>1499</v>
      </c>
    </row>
    <row r="550" spans="2:65" s="1" customFormat="1" ht="24" customHeight="1">
      <c r="B550" s="34"/>
      <c r="C550" s="216" t="s">
        <v>1500</v>
      </c>
      <c r="D550" s="216" t="s">
        <v>138</v>
      </c>
      <c r="E550" s="217" t="s">
        <v>1501</v>
      </c>
      <c r="F550" s="218" t="s">
        <v>1502</v>
      </c>
      <c r="G550" s="219" t="s">
        <v>141</v>
      </c>
      <c r="H550" s="220">
        <v>549.942</v>
      </c>
      <c r="I550" s="221"/>
      <c r="J550" s="222">
        <f>ROUND(I550*H550,2)</f>
        <v>0</v>
      </c>
      <c r="K550" s="218" t="s">
        <v>1</v>
      </c>
      <c r="L550" s="39"/>
      <c r="M550" s="223" t="s">
        <v>1</v>
      </c>
      <c r="N550" s="224" t="s">
        <v>38</v>
      </c>
      <c r="O550" s="82"/>
      <c r="P550" s="225">
        <f>O550*H550</f>
        <v>0</v>
      </c>
      <c r="Q550" s="225">
        <v>0</v>
      </c>
      <c r="R550" s="225">
        <f>Q550*H550</f>
        <v>0</v>
      </c>
      <c r="S550" s="225">
        <v>0</v>
      </c>
      <c r="T550" s="226">
        <f>S550*H550</f>
        <v>0</v>
      </c>
      <c r="AR550" s="227" t="s">
        <v>142</v>
      </c>
      <c r="AT550" s="227" t="s">
        <v>138</v>
      </c>
      <c r="AU550" s="227" t="s">
        <v>82</v>
      </c>
      <c r="AY550" s="13" t="s">
        <v>136</v>
      </c>
      <c r="BE550" s="228">
        <f>IF(N550="základní",J550,0)</f>
        <v>0</v>
      </c>
      <c r="BF550" s="228">
        <f>IF(N550="snížená",J550,0)</f>
        <v>0</v>
      </c>
      <c r="BG550" s="228">
        <f>IF(N550="zákl. přenesená",J550,0)</f>
        <v>0</v>
      </c>
      <c r="BH550" s="228">
        <f>IF(N550="sníž. přenesená",J550,0)</f>
        <v>0</v>
      </c>
      <c r="BI550" s="228">
        <f>IF(N550="nulová",J550,0)</f>
        <v>0</v>
      </c>
      <c r="BJ550" s="13" t="s">
        <v>80</v>
      </c>
      <c r="BK550" s="228">
        <f>ROUND(I550*H550,2)</f>
        <v>0</v>
      </c>
      <c r="BL550" s="13" t="s">
        <v>142</v>
      </c>
      <c r="BM550" s="227" t="s">
        <v>1503</v>
      </c>
    </row>
    <row r="551" spans="2:65" s="1" customFormat="1" ht="24" customHeight="1">
      <c r="B551" s="34"/>
      <c r="C551" s="216" t="s">
        <v>824</v>
      </c>
      <c r="D551" s="216" t="s">
        <v>138</v>
      </c>
      <c r="E551" s="217" t="s">
        <v>1504</v>
      </c>
      <c r="F551" s="218" t="s">
        <v>1505</v>
      </c>
      <c r="G551" s="219" t="s">
        <v>141</v>
      </c>
      <c r="H551" s="220">
        <v>224.626</v>
      </c>
      <c r="I551" s="221"/>
      <c r="J551" s="222">
        <f>ROUND(I551*H551,2)</f>
        <v>0</v>
      </c>
      <c r="K551" s="218" t="s">
        <v>1</v>
      </c>
      <c r="L551" s="39"/>
      <c r="M551" s="223" t="s">
        <v>1</v>
      </c>
      <c r="N551" s="224" t="s">
        <v>38</v>
      </c>
      <c r="O551" s="82"/>
      <c r="P551" s="225">
        <f>O551*H551</f>
        <v>0</v>
      </c>
      <c r="Q551" s="225">
        <v>0</v>
      </c>
      <c r="R551" s="225">
        <f>Q551*H551</f>
        <v>0</v>
      </c>
      <c r="S551" s="225">
        <v>0</v>
      </c>
      <c r="T551" s="226">
        <f>S551*H551</f>
        <v>0</v>
      </c>
      <c r="AR551" s="227" t="s">
        <v>142</v>
      </c>
      <c r="AT551" s="227" t="s">
        <v>138</v>
      </c>
      <c r="AU551" s="227" t="s">
        <v>82</v>
      </c>
      <c r="AY551" s="13" t="s">
        <v>136</v>
      </c>
      <c r="BE551" s="228">
        <f>IF(N551="základní",J551,0)</f>
        <v>0</v>
      </c>
      <c r="BF551" s="228">
        <f>IF(N551="snížená",J551,0)</f>
        <v>0</v>
      </c>
      <c r="BG551" s="228">
        <f>IF(N551="zákl. přenesená",J551,0)</f>
        <v>0</v>
      </c>
      <c r="BH551" s="228">
        <f>IF(N551="sníž. přenesená",J551,0)</f>
        <v>0</v>
      </c>
      <c r="BI551" s="228">
        <f>IF(N551="nulová",J551,0)</f>
        <v>0</v>
      </c>
      <c r="BJ551" s="13" t="s">
        <v>80</v>
      </c>
      <c r="BK551" s="228">
        <f>ROUND(I551*H551,2)</f>
        <v>0</v>
      </c>
      <c r="BL551" s="13" t="s">
        <v>142</v>
      </c>
      <c r="BM551" s="227" t="s">
        <v>1506</v>
      </c>
    </row>
    <row r="552" spans="2:65" s="1" customFormat="1" ht="24" customHeight="1">
      <c r="B552" s="34"/>
      <c r="C552" s="216" t="s">
        <v>1507</v>
      </c>
      <c r="D552" s="216" t="s">
        <v>138</v>
      </c>
      <c r="E552" s="217" t="s">
        <v>1508</v>
      </c>
      <c r="F552" s="218" t="s">
        <v>1509</v>
      </c>
      <c r="G552" s="219" t="s">
        <v>141</v>
      </c>
      <c r="H552" s="220">
        <v>224.626</v>
      </c>
      <c r="I552" s="221"/>
      <c r="J552" s="222">
        <f>ROUND(I552*H552,2)</f>
        <v>0</v>
      </c>
      <c r="K552" s="218" t="s">
        <v>1</v>
      </c>
      <c r="L552" s="39"/>
      <c r="M552" s="223" t="s">
        <v>1</v>
      </c>
      <c r="N552" s="224" t="s">
        <v>38</v>
      </c>
      <c r="O552" s="82"/>
      <c r="P552" s="225">
        <f>O552*H552</f>
        <v>0</v>
      </c>
      <c r="Q552" s="225">
        <v>0</v>
      </c>
      <c r="R552" s="225">
        <f>Q552*H552</f>
        <v>0</v>
      </c>
      <c r="S552" s="225">
        <v>0</v>
      </c>
      <c r="T552" s="226">
        <f>S552*H552</f>
        <v>0</v>
      </c>
      <c r="AR552" s="227" t="s">
        <v>142</v>
      </c>
      <c r="AT552" s="227" t="s">
        <v>138</v>
      </c>
      <c r="AU552" s="227" t="s">
        <v>82</v>
      </c>
      <c r="AY552" s="13" t="s">
        <v>136</v>
      </c>
      <c r="BE552" s="228">
        <f>IF(N552="základní",J552,0)</f>
        <v>0</v>
      </c>
      <c r="BF552" s="228">
        <f>IF(N552="snížená",J552,0)</f>
        <v>0</v>
      </c>
      <c r="BG552" s="228">
        <f>IF(N552="zákl. přenesená",J552,0)</f>
        <v>0</v>
      </c>
      <c r="BH552" s="228">
        <f>IF(N552="sníž. přenesená",J552,0)</f>
        <v>0</v>
      </c>
      <c r="BI552" s="228">
        <f>IF(N552="nulová",J552,0)</f>
        <v>0</v>
      </c>
      <c r="BJ552" s="13" t="s">
        <v>80</v>
      </c>
      <c r="BK552" s="228">
        <f>ROUND(I552*H552,2)</f>
        <v>0</v>
      </c>
      <c r="BL552" s="13" t="s">
        <v>142</v>
      </c>
      <c r="BM552" s="227" t="s">
        <v>1510</v>
      </c>
    </row>
    <row r="553" spans="2:65" s="1" customFormat="1" ht="24" customHeight="1">
      <c r="B553" s="34"/>
      <c r="C553" s="216" t="s">
        <v>829</v>
      </c>
      <c r="D553" s="216" t="s">
        <v>138</v>
      </c>
      <c r="E553" s="217" t="s">
        <v>1511</v>
      </c>
      <c r="F553" s="218" t="s">
        <v>1512</v>
      </c>
      <c r="G553" s="219" t="s">
        <v>141</v>
      </c>
      <c r="H553" s="220">
        <v>12.727</v>
      </c>
      <c r="I553" s="221"/>
      <c r="J553" s="222">
        <f>ROUND(I553*H553,2)</f>
        <v>0</v>
      </c>
      <c r="K553" s="218" t="s">
        <v>1</v>
      </c>
      <c r="L553" s="39"/>
      <c r="M553" s="223" t="s">
        <v>1</v>
      </c>
      <c r="N553" s="224" t="s">
        <v>38</v>
      </c>
      <c r="O553" s="82"/>
      <c r="P553" s="225">
        <f>O553*H553</f>
        <v>0</v>
      </c>
      <c r="Q553" s="225">
        <v>0</v>
      </c>
      <c r="R553" s="225">
        <f>Q553*H553</f>
        <v>0</v>
      </c>
      <c r="S553" s="225">
        <v>0</v>
      </c>
      <c r="T553" s="226">
        <f>S553*H553</f>
        <v>0</v>
      </c>
      <c r="AR553" s="227" t="s">
        <v>142</v>
      </c>
      <c r="AT553" s="227" t="s">
        <v>138</v>
      </c>
      <c r="AU553" s="227" t="s">
        <v>82</v>
      </c>
      <c r="AY553" s="13" t="s">
        <v>136</v>
      </c>
      <c r="BE553" s="228">
        <f>IF(N553="základní",J553,0)</f>
        <v>0</v>
      </c>
      <c r="BF553" s="228">
        <f>IF(N553="snížená",J553,0)</f>
        <v>0</v>
      </c>
      <c r="BG553" s="228">
        <f>IF(N553="zákl. přenesená",J553,0)</f>
        <v>0</v>
      </c>
      <c r="BH553" s="228">
        <f>IF(N553="sníž. přenesená",J553,0)</f>
        <v>0</v>
      </c>
      <c r="BI553" s="228">
        <f>IF(N553="nulová",J553,0)</f>
        <v>0</v>
      </c>
      <c r="BJ553" s="13" t="s">
        <v>80</v>
      </c>
      <c r="BK553" s="228">
        <f>ROUND(I553*H553,2)</f>
        <v>0</v>
      </c>
      <c r="BL553" s="13" t="s">
        <v>142</v>
      </c>
      <c r="BM553" s="227" t="s">
        <v>1513</v>
      </c>
    </row>
    <row r="554" spans="2:65" s="1" customFormat="1" ht="24" customHeight="1">
      <c r="B554" s="34"/>
      <c r="C554" s="216" t="s">
        <v>1514</v>
      </c>
      <c r="D554" s="216" t="s">
        <v>138</v>
      </c>
      <c r="E554" s="217" t="s">
        <v>1515</v>
      </c>
      <c r="F554" s="218" t="s">
        <v>1516</v>
      </c>
      <c r="G554" s="219" t="s">
        <v>141</v>
      </c>
      <c r="H554" s="220">
        <v>132.293</v>
      </c>
      <c r="I554" s="221"/>
      <c r="J554" s="222">
        <f>ROUND(I554*H554,2)</f>
        <v>0</v>
      </c>
      <c r="K554" s="218" t="s">
        <v>1</v>
      </c>
      <c r="L554" s="39"/>
      <c r="M554" s="223" t="s">
        <v>1</v>
      </c>
      <c r="N554" s="224" t="s">
        <v>38</v>
      </c>
      <c r="O554" s="82"/>
      <c r="P554" s="225">
        <f>O554*H554</f>
        <v>0</v>
      </c>
      <c r="Q554" s="225">
        <v>0</v>
      </c>
      <c r="R554" s="225">
        <f>Q554*H554</f>
        <v>0</v>
      </c>
      <c r="S554" s="225">
        <v>0</v>
      </c>
      <c r="T554" s="226">
        <f>S554*H554</f>
        <v>0</v>
      </c>
      <c r="AR554" s="227" t="s">
        <v>142</v>
      </c>
      <c r="AT554" s="227" t="s">
        <v>138</v>
      </c>
      <c r="AU554" s="227" t="s">
        <v>82</v>
      </c>
      <c r="AY554" s="13" t="s">
        <v>136</v>
      </c>
      <c r="BE554" s="228">
        <f>IF(N554="základní",J554,0)</f>
        <v>0</v>
      </c>
      <c r="BF554" s="228">
        <f>IF(N554="snížená",J554,0)</f>
        <v>0</v>
      </c>
      <c r="BG554" s="228">
        <f>IF(N554="zákl. přenesená",J554,0)</f>
        <v>0</v>
      </c>
      <c r="BH554" s="228">
        <f>IF(N554="sníž. přenesená",J554,0)</f>
        <v>0</v>
      </c>
      <c r="BI554" s="228">
        <f>IF(N554="nulová",J554,0)</f>
        <v>0</v>
      </c>
      <c r="BJ554" s="13" t="s">
        <v>80</v>
      </c>
      <c r="BK554" s="228">
        <f>ROUND(I554*H554,2)</f>
        <v>0</v>
      </c>
      <c r="BL554" s="13" t="s">
        <v>142</v>
      </c>
      <c r="BM554" s="227" t="s">
        <v>879</v>
      </c>
    </row>
    <row r="555" spans="2:63" s="11" customFormat="1" ht="22.8" customHeight="1">
      <c r="B555" s="200"/>
      <c r="C555" s="201"/>
      <c r="D555" s="202" t="s">
        <v>72</v>
      </c>
      <c r="E555" s="214" t="s">
        <v>1517</v>
      </c>
      <c r="F555" s="214" t="s">
        <v>1518</v>
      </c>
      <c r="G555" s="201"/>
      <c r="H555" s="201"/>
      <c r="I555" s="204"/>
      <c r="J555" s="215">
        <f>BK555</f>
        <v>0</v>
      </c>
      <c r="K555" s="201"/>
      <c r="L555" s="206"/>
      <c r="M555" s="207"/>
      <c r="N555" s="208"/>
      <c r="O555" s="208"/>
      <c r="P555" s="209">
        <f>SUM(P556:P558)</f>
        <v>0</v>
      </c>
      <c r="Q555" s="208"/>
      <c r="R555" s="209">
        <f>SUM(R556:R558)</f>
        <v>0</v>
      </c>
      <c r="S555" s="208"/>
      <c r="T555" s="210">
        <f>SUM(T556:T558)</f>
        <v>0</v>
      </c>
      <c r="AR555" s="211" t="s">
        <v>80</v>
      </c>
      <c r="AT555" s="212" t="s">
        <v>72</v>
      </c>
      <c r="AU555" s="212" t="s">
        <v>80</v>
      </c>
      <c r="AY555" s="211" t="s">
        <v>136</v>
      </c>
      <c r="BK555" s="213">
        <f>SUM(BK556:BK558)</f>
        <v>0</v>
      </c>
    </row>
    <row r="556" spans="2:65" s="1" customFormat="1" ht="24" customHeight="1">
      <c r="B556" s="34"/>
      <c r="C556" s="216" t="s">
        <v>833</v>
      </c>
      <c r="D556" s="216" t="s">
        <v>138</v>
      </c>
      <c r="E556" s="217" t="s">
        <v>1519</v>
      </c>
      <c r="F556" s="218" t="s">
        <v>1520</v>
      </c>
      <c r="G556" s="219" t="s">
        <v>141</v>
      </c>
      <c r="H556" s="220">
        <v>982.778</v>
      </c>
      <c r="I556" s="221"/>
      <c r="J556" s="222">
        <f>ROUND(I556*H556,2)</f>
        <v>0</v>
      </c>
      <c r="K556" s="218" t="s">
        <v>1</v>
      </c>
      <c r="L556" s="39"/>
      <c r="M556" s="223" t="s">
        <v>1</v>
      </c>
      <c r="N556" s="224" t="s">
        <v>38</v>
      </c>
      <c r="O556" s="82"/>
      <c r="P556" s="225">
        <f>O556*H556</f>
        <v>0</v>
      </c>
      <c r="Q556" s="225">
        <v>0</v>
      </c>
      <c r="R556" s="225">
        <f>Q556*H556</f>
        <v>0</v>
      </c>
      <c r="S556" s="225">
        <v>0</v>
      </c>
      <c r="T556" s="226">
        <f>S556*H556</f>
        <v>0</v>
      </c>
      <c r="AR556" s="227" t="s">
        <v>142</v>
      </c>
      <c r="AT556" s="227" t="s">
        <v>138</v>
      </c>
      <c r="AU556" s="227" t="s">
        <v>82</v>
      </c>
      <c r="AY556" s="13" t="s">
        <v>136</v>
      </c>
      <c r="BE556" s="228">
        <f>IF(N556="základní",J556,0)</f>
        <v>0</v>
      </c>
      <c r="BF556" s="228">
        <f>IF(N556="snížená",J556,0)</f>
        <v>0</v>
      </c>
      <c r="BG556" s="228">
        <f>IF(N556="zákl. přenesená",J556,0)</f>
        <v>0</v>
      </c>
      <c r="BH556" s="228">
        <f>IF(N556="sníž. přenesená",J556,0)</f>
        <v>0</v>
      </c>
      <c r="BI556" s="228">
        <f>IF(N556="nulová",J556,0)</f>
        <v>0</v>
      </c>
      <c r="BJ556" s="13" t="s">
        <v>80</v>
      </c>
      <c r="BK556" s="228">
        <f>ROUND(I556*H556,2)</f>
        <v>0</v>
      </c>
      <c r="BL556" s="13" t="s">
        <v>142</v>
      </c>
      <c r="BM556" s="227" t="s">
        <v>1049</v>
      </c>
    </row>
    <row r="557" spans="2:65" s="1" customFormat="1" ht="24" customHeight="1">
      <c r="B557" s="34"/>
      <c r="C557" s="216" t="s">
        <v>1521</v>
      </c>
      <c r="D557" s="216" t="s">
        <v>138</v>
      </c>
      <c r="E557" s="217" t="s">
        <v>1522</v>
      </c>
      <c r="F557" s="218" t="s">
        <v>1523</v>
      </c>
      <c r="G557" s="219" t="s">
        <v>141</v>
      </c>
      <c r="H557" s="220">
        <v>1042.147</v>
      </c>
      <c r="I557" s="221"/>
      <c r="J557" s="222">
        <f>ROUND(I557*H557,2)</f>
        <v>0</v>
      </c>
      <c r="K557" s="218" t="s">
        <v>1</v>
      </c>
      <c r="L557" s="39"/>
      <c r="M557" s="223" t="s">
        <v>1</v>
      </c>
      <c r="N557" s="224" t="s">
        <v>38</v>
      </c>
      <c r="O557" s="82"/>
      <c r="P557" s="225">
        <f>O557*H557</f>
        <v>0</v>
      </c>
      <c r="Q557" s="225">
        <v>0</v>
      </c>
      <c r="R557" s="225">
        <f>Q557*H557</f>
        <v>0</v>
      </c>
      <c r="S557" s="225">
        <v>0</v>
      </c>
      <c r="T557" s="226">
        <f>S557*H557</f>
        <v>0</v>
      </c>
      <c r="AR557" s="227" t="s">
        <v>142</v>
      </c>
      <c r="AT557" s="227" t="s">
        <v>138</v>
      </c>
      <c r="AU557" s="227" t="s">
        <v>82</v>
      </c>
      <c r="AY557" s="13" t="s">
        <v>136</v>
      </c>
      <c r="BE557" s="228">
        <f>IF(N557="základní",J557,0)</f>
        <v>0</v>
      </c>
      <c r="BF557" s="228">
        <f>IF(N557="snížená",J557,0)</f>
        <v>0</v>
      </c>
      <c r="BG557" s="228">
        <f>IF(N557="zákl. přenesená",J557,0)</f>
        <v>0</v>
      </c>
      <c r="BH557" s="228">
        <f>IF(N557="sníž. přenesená",J557,0)</f>
        <v>0</v>
      </c>
      <c r="BI557" s="228">
        <f>IF(N557="nulová",J557,0)</f>
        <v>0</v>
      </c>
      <c r="BJ557" s="13" t="s">
        <v>80</v>
      </c>
      <c r="BK557" s="228">
        <f>ROUND(I557*H557,2)</f>
        <v>0</v>
      </c>
      <c r="BL557" s="13" t="s">
        <v>142</v>
      </c>
      <c r="BM557" s="227" t="s">
        <v>1348</v>
      </c>
    </row>
    <row r="558" spans="2:65" s="1" customFormat="1" ht="24" customHeight="1">
      <c r="B558" s="34"/>
      <c r="C558" s="216" t="s">
        <v>836</v>
      </c>
      <c r="D558" s="216" t="s">
        <v>138</v>
      </c>
      <c r="E558" s="217" t="s">
        <v>1524</v>
      </c>
      <c r="F558" s="218" t="s">
        <v>1525</v>
      </c>
      <c r="G558" s="219" t="s">
        <v>141</v>
      </c>
      <c r="H558" s="220">
        <v>1042.147</v>
      </c>
      <c r="I558" s="221"/>
      <c r="J558" s="222">
        <f>ROUND(I558*H558,2)</f>
        <v>0</v>
      </c>
      <c r="K558" s="218" t="s">
        <v>1</v>
      </c>
      <c r="L558" s="39"/>
      <c r="M558" s="223" t="s">
        <v>1</v>
      </c>
      <c r="N558" s="224" t="s">
        <v>38</v>
      </c>
      <c r="O558" s="82"/>
      <c r="P558" s="225">
        <f>O558*H558</f>
        <v>0</v>
      </c>
      <c r="Q558" s="225">
        <v>0</v>
      </c>
      <c r="R558" s="225">
        <f>Q558*H558</f>
        <v>0</v>
      </c>
      <c r="S558" s="225">
        <v>0</v>
      </c>
      <c r="T558" s="226">
        <f>S558*H558</f>
        <v>0</v>
      </c>
      <c r="AR558" s="227" t="s">
        <v>142</v>
      </c>
      <c r="AT558" s="227" t="s">
        <v>138</v>
      </c>
      <c r="AU558" s="227" t="s">
        <v>82</v>
      </c>
      <c r="AY558" s="13" t="s">
        <v>136</v>
      </c>
      <c r="BE558" s="228">
        <f>IF(N558="základní",J558,0)</f>
        <v>0</v>
      </c>
      <c r="BF558" s="228">
        <f>IF(N558="snížená",J558,0)</f>
        <v>0</v>
      </c>
      <c r="BG558" s="228">
        <f>IF(N558="zákl. přenesená",J558,0)</f>
        <v>0</v>
      </c>
      <c r="BH558" s="228">
        <f>IF(N558="sníž. přenesená",J558,0)</f>
        <v>0</v>
      </c>
      <c r="BI558" s="228">
        <f>IF(N558="nulová",J558,0)</f>
        <v>0</v>
      </c>
      <c r="BJ558" s="13" t="s">
        <v>80</v>
      </c>
      <c r="BK558" s="228">
        <f>ROUND(I558*H558,2)</f>
        <v>0</v>
      </c>
      <c r="BL558" s="13" t="s">
        <v>142</v>
      </c>
      <c r="BM558" s="227" t="s">
        <v>1526</v>
      </c>
    </row>
    <row r="559" spans="2:63" s="11" customFormat="1" ht="25.9" customHeight="1">
      <c r="B559" s="200"/>
      <c r="C559" s="201"/>
      <c r="D559" s="202" t="s">
        <v>72</v>
      </c>
      <c r="E559" s="203" t="s">
        <v>1527</v>
      </c>
      <c r="F559" s="203" t="s">
        <v>1528</v>
      </c>
      <c r="G559" s="201"/>
      <c r="H559" s="201"/>
      <c r="I559" s="204"/>
      <c r="J559" s="205">
        <f>BK559</f>
        <v>0</v>
      </c>
      <c r="K559" s="201"/>
      <c r="L559" s="206"/>
      <c r="M559" s="207"/>
      <c r="N559" s="208"/>
      <c r="O559" s="208"/>
      <c r="P559" s="209">
        <f>P560</f>
        <v>0</v>
      </c>
      <c r="Q559" s="208"/>
      <c r="R559" s="209">
        <f>R560</f>
        <v>0</v>
      </c>
      <c r="S559" s="208"/>
      <c r="T559" s="210">
        <f>T560</f>
        <v>0</v>
      </c>
      <c r="AR559" s="211" t="s">
        <v>80</v>
      </c>
      <c r="AT559" s="212" t="s">
        <v>72</v>
      </c>
      <c r="AU559" s="212" t="s">
        <v>73</v>
      </c>
      <c r="AY559" s="211" t="s">
        <v>136</v>
      </c>
      <c r="BK559" s="213">
        <f>BK560</f>
        <v>0</v>
      </c>
    </row>
    <row r="560" spans="2:63" s="11" customFormat="1" ht="22.8" customHeight="1">
      <c r="B560" s="200"/>
      <c r="C560" s="201"/>
      <c r="D560" s="202" t="s">
        <v>72</v>
      </c>
      <c r="E560" s="214" t="s">
        <v>1529</v>
      </c>
      <c r="F560" s="214" t="s">
        <v>1530</v>
      </c>
      <c r="G560" s="201"/>
      <c r="H560" s="201"/>
      <c r="I560" s="204"/>
      <c r="J560" s="215">
        <f>BK560</f>
        <v>0</v>
      </c>
      <c r="K560" s="201"/>
      <c r="L560" s="206"/>
      <c r="M560" s="207"/>
      <c r="N560" s="208"/>
      <c r="O560" s="208"/>
      <c r="P560" s="209">
        <f>SUM(P561:P566)</f>
        <v>0</v>
      </c>
      <c r="Q560" s="208"/>
      <c r="R560" s="209">
        <f>SUM(R561:R566)</f>
        <v>0</v>
      </c>
      <c r="S560" s="208"/>
      <c r="T560" s="210">
        <f>SUM(T561:T566)</f>
        <v>0</v>
      </c>
      <c r="AR560" s="211" t="s">
        <v>153</v>
      </c>
      <c r="AT560" s="212" t="s">
        <v>72</v>
      </c>
      <c r="AU560" s="212" t="s">
        <v>80</v>
      </c>
      <c r="AY560" s="211" t="s">
        <v>136</v>
      </c>
      <c r="BK560" s="213">
        <f>SUM(BK561:BK566)</f>
        <v>0</v>
      </c>
    </row>
    <row r="561" spans="2:65" s="1" customFormat="1" ht="60" customHeight="1">
      <c r="B561" s="34"/>
      <c r="C561" s="216" t="s">
        <v>843</v>
      </c>
      <c r="D561" s="216" t="s">
        <v>138</v>
      </c>
      <c r="E561" s="217" t="s">
        <v>1531</v>
      </c>
      <c r="F561" s="218" t="s">
        <v>1532</v>
      </c>
      <c r="G561" s="219" t="s">
        <v>189</v>
      </c>
      <c r="H561" s="220">
        <v>1</v>
      </c>
      <c r="I561" s="221"/>
      <c r="J561" s="222">
        <f>ROUND(I561*H561,2)</f>
        <v>0</v>
      </c>
      <c r="K561" s="218" t="s">
        <v>1</v>
      </c>
      <c r="L561" s="39"/>
      <c r="M561" s="223" t="s">
        <v>1</v>
      </c>
      <c r="N561" s="224" t="s">
        <v>38</v>
      </c>
      <c r="O561" s="82"/>
      <c r="P561" s="225">
        <f>O561*H561</f>
        <v>0</v>
      </c>
      <c r="Q561" s="225">
        <v>0</v>
      </c>
      <c r="R561" s="225">
        <f>Q561*H561</f>
        <v>0</v>
      </c>
      <c r="S561" s="225">
        <v>0</v>
      </c>
      <c r="T561" s="226">
        <f>S561*H561</f>
        <v>0</v>
      </c>
      <c r="AR561" s="227" t="s">
        <v>1533</v>
      </c>
      <c r="AT561" s="227" t="s">
        <v>138</v>
      </c>
      <c r="AU561" s="227" t="s">
        <v>82</v>
      </c>
      <c r="AY561" s="13" t="s">
        <v>136</v>
      </c>
      <c r="BE561" s="228">
        <f>IF(N561="základní",J561,0)</f>
        <v>0</v>
      </c>
      <c r="BF561" s="228">
        <f>IF(N561="snížená",J561,0)</f>
        <v>0</v>
      </c>
      <c r="BG561" s="228">
        <f>IF(N561="zákl. přenesená",J561,0)</f>
        <v>0</v>
      </c>
      <c r="BH561" s="228">
        <f>IF(N561="sníž. přenesená",J561,0)</f>
        <v>0</v>
      </c>
      <c r="BI561" s="228">
        <f>IF(N561="nulová",J561,0)</f>
        <v>0</v>
      </c>
      <c r="BJ561" s="13" t="s">
        <v>80</v>
      </c>
      <c r="BK561" s="228">
        <f>ROUND(I561*H561,2)</f>
        <v>0</v>
      </c>
      <c r="BL561" s="13" t="s">
        <v>1533</v>
      </c>
      <c r="BM561" s="227" t="s">
        <v>1534</v>
      </c>
    </row>
    <row r="562" spans="2:65" s="1" customFormat="1" ht="48" customHeight="1">
      <c r="B562" s="34"/>
      <c r="C562" s="216" t="s">
        <v>1535</v>
      </c>
      <c r="D562" s="216" t="s">
        <v>138</v>
      </c>
      <c r="E562" s="217" t="s">
        <v>1536</v>
      </c>
      <c r="F562" s="218" t="s">
        <v>1537</v>
      </c>
      <c r="G562" s="219" t="s">
        <v>189</v>
      </c>
      <c r="H562" s="220">
        <v>1</v>
      </c>
      <c r="I562" s="221"/>
      <c r="J562" s="222">
        <f>ROUND(I562*H562,2)</f>
        <v>0</v>
      </c>
      <c r="K562" s="218" t="s">
        <v>1</v>
      </c>
      <c r="L562" s="39"/>
      <c r="M562" s="223" t="s">
        <v>1</v>
      </c>
      <c r="N562" s="224" t="s">
        <v>38</v>
      </c>
      <c r="O562" s="82"/>
      <c r="P562" s="225">
        <f>O562*H562</f>
        <v>0</v>
      </c>
      <c r="Q562" s="225">
        <v>0</v>
      </c>
      <c r="R562" s="225">
        <f>Q562*H562</f>
        <v>0</v>
      </c>
      <c r="S562" s="225">
        <v>0</v>
      </c>
      <c r="T562" s="226">
        <f>S562*H562</f>
        <v>0</v>
      </c>
      <c r="AR562" s="227" t="s">
        <v>1533</v>
      </c>
      <c r="AT562" s="227" t="s">
        <v>138</v>
      </c>
      <c r="AU562" s="227" t="s">
        <v>82</v>
      </c>
      <c r="AY562" s="13" t="s">
        <v>136</v>
      </c>
      <c r="BE562" s="228">
        <f>IF(N562="základní",J562,0)</f>
        <v>0</v>
      </c>
      <c r="BF562" s="228">
        <f>IF(N562="snížená",J562,0)</f>
        <v>0</v>
      </c>
      <c r="BG562" s="228">
        <f>IF(N562="zákl. přenesená",J562,0)</f>
        <v>0</v>
      </c>
      <c r="BH562" s="228">
        <f>IF(N562="sníž. přenesená",J562,0)</f>
        <v>0</v>
      </c>
      <c r="BI562" s="228">
        <f>IF(N562="nulová",J562,0)</f>
        <v>0</v>
      </c>
      <c r="BJ562" s="13" t="s">
        <v>80</v>
      </c>
      <c r="BK562" s="228">
        <f>ROUND(I562*H562,2)</f>
        <v>0</v>
      </c>
      <c r="BL562" s="13" t="s">
        <v>1533</v>
      </c>
      <c r="BM562" s="227" t="s">
        <v>1538</v>
      </c>
    </row>
    <row r="563" spans="2:65" s="1" customFormat="1" ht="24" customHeight="1">
      <c r="B563" s="34"/>
      <c r="C563" s="216" t="s">
        <v>847</v>
      </c>
      <c r="D563" s="216" t="s">
        <v>138</v>
      </c>
      <c r="E563" s="217" t="s">
        <v>1539</v>
      </c>
      <c r="F563" s="218" t="s">
        <v>1540</v>
      </c>
      <c r="G563" s="219" t="s">
        <v>189</v>
      </c>
      <c r="H563" s="220">
        <v>1</v>
      </c>
      <c r="I563" s="221"/>
      <c r="J563" s="222">
        <f>ROUND(I563*H563,2)</f>
        <v>0</v>
      </c>
      <c r="K563" s="218" t="s">
        <v>1</v>
      </c>
      <c r="L563" s="39"/>
      <c r="M563" s="223" t="s">
        <v>1</v>
      </c>
      <c r="N563" s="224" t="s">
        <v>38</v>
      </c>
      <c r="O563" s="82"/>
      <c r="P563" s="225">
        <f>O563*H563</f>
        <v>0</v>
      </c>
      <c r="Q563" s="225">
        <v>0</v>
      </c>
      <c r="R563" s="225">
        <f>Q563*H563</f>
        <v>0</v>
      </c>
      <c r="S563" s="225">
        <v>0</v>
      </c>
      <c r="T563" s="226">
        <f>S563*H563</f>
        <v>0</v>
      </c>
      <c r="AR563" s="227" t="s">
        <v>1533</v>
      </c>
      <c r="AT563" s="227" t="s">
        <v>138</v>
      </c>
      <c r="AU563" s="227" t="s">
        <v>82</v>
      </c>
      <c r="AY563" s="13" t="s">
        <v>136</v>
      </c>
      <c r="BE563" s="228">
        <f>IF(N563="základní",J563,0)</f>
        <v>0</v>
      </c>
      <c r="BF563" s="228">
        <f>IF(N563="snížená",J563,0)</f>
        <v>0</v>
      </c>
      <c r="BG563" s="228">
        <f>IF(N563="zákl. přenesená",J563,0)</f>
        <v>0</v>
      </c>
      <c r="BH563" s="228">
        <f>IF(N563="sníž. přenesená",J563,0)</f>
        <v>0</v>
      </c>
      <c r="BI563" s="228">
        <f>IF(N563="nulová",J563,0)</f>
        <v>0</v>
      </c>
      <c r="BJ563" s="13" t="s">
        <v>80</v>
      </c>
      <c r="BK563" s="228">
        <f>ROUND(I563*H563,2)</f>
        <v>0</v>
      </c>
      <c r="BL563" s="13" t="s">
        <v>1533</v>
      </c>
      <c r="BM563" s="227" t="s">
        <v>1541</v>
      </c>
    </row>
    <row r="564" spans="2:65" s="1" customFormat="1" ht="24" customHeight="1">
      <c r="B564" s="34"/>
      <c r="C564" s="216" t="s">
        <v>850</v>
      </c>
      <c r="D564" s="216" t="s">
        <v>138</v>
      </c>
      <c r="E564" s="217" t="s">
        <v>1542</v>
      </c>
      <c r="F564" s="218" t="s">
        <v>1543</v>
      </c>
      <c r="G564" s="219" t="s">
        <v>189</v>
      </c>
      <c r="H564" s="220">
        <v>1</v>
      </c>
      <c r="I564" s="221"/>
      <c r="J564" s="222">
        <f>ROUND(I564*H564,2)</f>
        <v>0</v>
      </c>
      <c r="K564" s="218" t="s">
        <v>1</v>
      </c>
      <c r="L564" s="39"/>
      <c r="M564" s="223" t="s">
        <v>1</v>
      </c>
      <c r="N564" s="224" t="s">
        <v>38</v>
      </c>
      <c r="O564" s="82"/>
      <c r="P564" s="225">
        <f>O564*H564</f>
        <v>0</v>
      </c>
      <c r="Q564" s="225">
        <v>0</v>
      </c>
      <c r="R564" s="225">
        <f>Q564*H564</f>
        <v>0</v>
      </c>
      <c r="S564" s="225">
        <v>0</v>
      </c>
      <c r="T564" s="226">
        <f>S564*H564</f>
        <v>0</v>
      </c>
      <c r="AR564" s="227" t="s">
        <v>1533</v>
      </c>
      <c r="AT564" s="227" t="s">
        <v>138</v>
      </c>
      <c r="AU564" s="227" t="s">
        <v>82</v>
      </c>
      <c r="AY564" s="13" t="s">
        <v>136</v>
      </c>
      <c r="BE564" s="228">
        <f>IF(N564="základní",J564,0)</f>
        <v>0</v>
      </c>
      <c r="BF564" s="228">
        <f>IF(N564="snížená",J564,0)</f>
        <v>0</v>
      </c>
      <c r="BG564" s="228">
        <f>IF(N564="zákl. přenesená",J564,0)</f>
        <v>0</v>
      </c>
      <c r="BH564" s="228">
        <f>IF(N564="sníž. přenesená",J564,0)</f>
        <v>0</v>
      </c>
      <c r="BI564" s="228">
        <f>IF(N564="nulová",J564,0)</f>
        <v>0</v>
      </c>
      <c r="BJ564" s="13" t="s">
        <v>80</v>
      </c>
      <c r="BK564" s="228">
        <f>ROUND(I564*H564,2)</f>
        <v>0</v>
      </c>
      <c r="BL564" s="13" t="s">
        <v>1533</v>
      </c>
      <c r="BM564" s="227" t="s">
        <v>1544</v>
      </c>
    </row>
    <row r="565" spans="2:65" s="1" customFormat="1" ht="36" customHeight="1">
      <c r="B565" s="34"/>
      <c r="C565" s="216" t="s">
        <v>1545</v>
      </c>
      <c r="D565" s="216" t="s">
        <v>138</v>
      </c>
      <c r="E565" s="217" t="s">
        <v>1546</v>
      </c>
      <c r="F565" s="218" t="s">
        <v>1547</v>
      </c>
      <c r="G565" s="219" t="s">
        <v>189</v>
      </c>
      <c r="H565" s="220">
        <v>1</v>
      </c>
      <c r="I565" s="221"/>
      <c r="J565" s="222">
        <f>ROUND(I565*H565,2)</f>
        <v>0</v>
      </c>
      <c r="K565" s="218" t="s">
        <v>1</v>
      </c>
      <c r="L565" s="39"/>
      <c r="M565" s="223" t="s">
        <v>1</v>
      </c>
      <c r="N565" s="224" t="s">
        <v>38</v>
      </c>
      <c r="O565" s="82"/>
      <c r="P565" s="225">
        <f>O565*H565</f>
        <v>0</v>
      </c>
      <c r="Q565" s="225">
        <v>0</v>
      </c>
      <c r="R565" s="225">
        <f>Q565*H565</f>
        <v>0</v>
      </c>
      <c r="S565" s="225">
        <v>0</v>
      </c>
      <c r="T565" s="226">
        <f>S565*H565</f>
        <v>0</v>
      </c>
      <c r="AR565" s="227" t="s">
        <v>1533</v>
      </c>
      <c r="AT565" s="227" t="s">
        <v>138</v>
      </c>
      <c r="AU565" s="227" t="s">
        <v>82</v>
      </c>
      <c r="AY565" s="13" t="s">
        <v>136</v>
      </c>
      <c r="BE565" s="228">
        <f>IF(N565="základní",J565,0)</f>
        <v>0</v>
      </c>
      <c r="BF565" s="228">
        <f>IF(N565="snížená",J565,0)</f>
        <v>0</v>
      </c>
      <c r="BG565" s="228">
        <f>IF(N565="zákl. přenesená",J565,0)</f>
        <v>0</v>
      </c>
      <c r="BH565" s="228">
        <f>IF(N565="sníž. přenesená",J565,0)</f>
        <v>0</v>
      </c>
      <c r="BI565" s="228">
        <f>IF(N565="nulová",J565,0)</f>
        <v>0</v>
      </c>
      <c r="BJ565" s="13" t="s">
        <v>80</v>
      </c>
      <c r="BK565" s="228">
        <f>ROUND(I565*H565,2)</f>
        <v>0</v>
      </c>
      <c r="BL565" s="13" t="s">
        <v>1533</v>
      </c>
      <c r="BM565" s="227" t="s">
        <v>1548</v>
      </c>
    </row>
    <row r="566" spans="2:65" s="1" customFormat="1" ht="36" customHeight="1">
      <c r="B566" s="34"/>
      <c r="C566" s="216" t="s">
        <v>854</v>
      </c>
      <c r="D566" s="216" t="s">
        <v>138</v>
      </c>
      <c r="E566" s="217" t="s">
        <v>1549</v>
      </c>
      <c r="F566" s="218" t="s">
        <v>1550</v>
      </c>
      <c r="G566" s="219" t="s">
        <v>189</v>
      </c>
      <c r="H566" s="220">
        <v>1</v>
      </c>
      <c r="I566" s="221"/>
      <c r="J566" s="222">
        <f>ROUND(I566*H566,2)</f>
        <v>0</v>
      </c>
      <c r="K566" s="218" t="s">
        <v>1</v>
      </c>
      <c r="L566" s="39"/>
      <c r="M566" s="240" t="s">
        <v>1</v>
      </c>
      <c r="N566" s="241" t="s">
        <v>38</v>
      </c>
      <c r="O566" s="242"/>
      <c r="P566" s="243">
        <f>O566*H566</f>
        <v>0</v>
      </c>
      <c r="Q566" s="243">
        <v>0</v>
      </c>
      <c r="R566" s="243">
        <f>Q566*H566</f>
        <v>0</v>
      </c>
      <c r="S566" s="243">
        <v>0</v>
      </c>
      <c r="T566" s="244">
        <f>S566*H566</f>
        <v>0</v>
      </c>
      <c r="AR566" s="227" t="s">
        <v>1533</v>
      </c>
      <c r="AT566" s="227" t="s">
        <v>138</v>
      </c>
      <c r="AU566" s="227" t="s">
        <v>82</v>
      </c>
      <c r="AY566" s="13" t="s">
        <v>136</v>
      </c>
      <c r="BE566" s="228">
        <f>IF(N566="základní",J566,0)</f>
        <v>0</v>
      </c>
      <c r="BF566" s="228">
        <f>IF(N566="snížená",J566,0)</f>
        <v>0</v>
      </c>
      <c r="BG566" s="228">
        <f>IF(N566="zákl. přenesená",J566,0)</f>
        <v>0</v>
      </c>
      <c r="BH566" s="228">
        <f>IF(N566="sníž. přenesená",J566,0)</f>
        <v>0</v>
      </c>
      <c r="BI566" s="228">
        <f>IF(N566="nulová",J566,0)</f>
        <v>0</v>
      </c>
      <c r="BJ566" s="13" t="s">
        <v>80</v>
      </c>
      <c r="BK566" s="228">
        <f>ROUND(I566*H566,2)</f>
        <v>0</v>
      </c>
      <c r="BL566" s="13" t="s">
        <v>1533</v>
      </c>
      <c r="BM566" s="227" t="s">
        <v>1551</v>
      </c>
    </row>
    <row r="567" spans="2:12" s="1" customFormat="1" ht="6.95" customHeight="1">
      <c r="B567" s="57"/>
      <c r="C567" s="58"/>
      <c r="D567" s="58"/>
      <c r="E567" s="58"/>
      <c r="F567" s="58"/>
      <c r="G567" s="58"/>
      <c r="H567" s="58"/>
      <c r="I567" s="165"/>
      <c r="J567" s="58"/>
      <c r="K567" s="58"/>
      <c r="L567" s="39"/>
    </row>
  </sheetData>
  <sheetProtection password="CC35" sheet="1" objects="1" scenarios="1" formatColumns="0" formatRows="0" autoFilter="0"/>
  <autoFilter ref="C145:K566"/>
  <mergeCells count="9">
    <mergeCell ref="E7:H7"/>
    <mergeCell ref="E9:H9"/>
    <mergeCell ref="E18:H18"/>
    <mergeCell ref="E27:H27"/>
    <mergeCell ref="E85:H85"/>
    <mergeCell ref="E87:H87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2020-04-23T10:30:43Z</dcterms:created>
  <dcterms:modified xsi:type="dcterms:W3CDTF">2020-04-23T10:30:46Z</dcterms:modified>
  <cp:category/>
  <cp:version/>
  <cp:contentType/>
  <cp:contentStatus/>
</cp:coreProperties>
</file>