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Pol'!$A$1:$U$99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9" i="12"/>
  <c r="F39" i="1" s="1"/>
  <c r="G9" i="12"/>
  <c r="AD89" s="1"/>
  <c r="G39" i="1" s="1"/>
  <c r="G40" s="1"/>
  <c r="G25" s="1"/>
  <c r="G26" s="1"/>
  <c r="I9" i="12"/>
  <c r="K9"/>
  <c r="O9"/>
  <c r="Q9"/>
  <c r="U9"/>
  <c r="G11"/>
  <c r="M11" s="1"/>
  <c r="I11"/>
  <c r="K11"/>
  <c r="O11"/>
  <c r="O8" s="1"/>
  <c r="Q11"/>
  <c r="U11"/>
  <c r="U8" s="1"/>
  <c r="G13"/>
  <c r="I13"/>
  <c r="K13"/>
  <c r="M13"/>
  <c r="O13"/>
  <c r="Q13"/>
  <c r="U13"/>
  <c r="G15"/>
  <c r="M15" s="1"/>
  <c r="I15"/>
  <c r="K15"/>
  <c r="O15"/>
  <c r="Q15"/>
  <c r="U15"/>
  <c r="G17"/>
  <c r="I17"/>
  <c r="K17"/>
  <c r="O17"/>
  <c r="Q17"/>
  <c r="U17"/>
  <c r="G18"/>
  <c r="I18"/>
  <c r="K18"/>
  <c r="M18"/>
  <c r="O18"/>
  <c r="Q18"/>
  <c r="U18"/>
  <c r="G19"/>
  <c r="M19" s="1"/>
  <c r="I19"/>
  <c r="K19"/>
  <c r="O19"/>
  <c r="Q19"/>
  <c r="U19"/>
  <c r="G21"/>
  <c r="I21"/>
  <c r="I20" s="1"/>
  <c r="K21"/>
  <c r="M21"/>
  <c r="O21"/>
  <c r="Q21"/>
  <c r="U21"/>
  <c r="G22"/>
  <c r="I22"/>
  <c r="K22"/>
  <c r="O22"/>
  <c r="Q22"/>
  <c r="U22"/>
  <c r="G23"/>
  <c r="M23" s="1"/>
  <c r="I23"/>
  <c r="K23"/>
  <c r="O23"/>
  <c r="Q23"/>
  <c r="U23"/>
  <c r="K26"/>
  <c r="U26"/>
  <c r="G27"/>
  <c r="G26" s="1"/>
  <c r="I50" i="1" s="1"/>
  <c r="I27" i="12"/>
  <c r="I26" s="1"/>
  <c r="K27"/>
  <c r="M27"/>
  <c r="M26" s="1"/>
  <c r="O27"/>
  <c r="O26" s="1"/>
  <c r="Q27"/>
  <c r="Q26" s="1"/>
  <c r="U27"/>
  <c r="G29"/>
  <c r="M29" s="1"/>
  <c r="M28" s="1"/>
  <c r="I29"/>
  <c r="I28" s="1"/>
  <c r="K29"/>
  <c r="K28" s="1"/>
  <c r="O29"/>
  <c r="O28" s="1"/>
  <c r="Q29"/>
  <c r="Q28" s="1"/>
  <c r="U29"/>
  <c r="U28" s="1"/>
  <c r="G31"/>
  <c r="I31"/>
  <c r="K31"/>
  <c r="M31"/>
  <c r="O31"/>
  <c r="Q31"/>
  <c r="U31"/>
  <c r="G32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9"/>
  <c r="I39"/>
  <c r="K39"/>
  <c r="M39"/>
  <c r="O39"/>
  <c r="Q39"/>
  <c r="U39"/>
  <c r="G41"/>
  <c r="I41"/>
  <c r="K41"/>
  <c r="O41"/>
  <c r="Q41"/>
  <c r="U41"/>
  <c r="G42"/>
  <c r="M42" s="1"/>
  <c r="I42"/>
  <c r="K42"/>
  <c r="O42"/>
  <c r="Q42"/>
  <c r="U42"/>
  <c r="G44"/>
  <c r="M44" s="1"/>
  <c r="I44"/>
  <c r="K44"/>
  <c r="O44"/>
  <c r="Q44"/>
  <c r="U44"/>
  <c r="G46"/>
  <c r="I46"/>
  <c r="K46"/>
  <c r="M46"/>
  <c r="O46"/>
  <c r="Q46"/>
  <c r="U46"/>
  <c r="G48"/>
  <c r="M48" s="1"/>
  <c r="I48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I51"/>
  <c r="K51"/>
  <c r="M51"/>
  <c r="O51"/>
  <c r="Q51"/>
  <c r="U51"/>
  <c r="G52"/>
  <c r="M52" s="1"/>
  <c r="I52"/>
  <c r="K52"/>
  <c r="O52"/>
  <c r="Q52"/>
  <c r="U52"/>
  <c r="G54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I57"/>
  <c r="K57"/>
  <c r="M57"/>
  <c r="O57"/>
  <c r="Q57"/>
  <c r="U57"/>
  <c r="G59"/>
  <c r="M59" s="1"/>
  <c r="I59"/>
  <c r="K59"/>
  <c r="O59"/>
  <c r="Q59"/>
  <c r="U59"/>
  <c r="G60"/>
  <c r="M60" s="1"/>
  <c r="I60"/>
  <c r="K60"/>
  <c r="O60"/>
  <c r="Q60"/>
  <c r="U60"/>
  <c r="G62"/>
  <c r="M62" s="1"/>
  <c r="I62"/>
  <c r="K62"/>
  <c r="O62"/>
  <c r="Q62"/>
  <c r="U62"/>
  <c r="Q63"/>
  <c r="G64"/>
  <c r="G63" s="1"/>
  <c r="I55" i="1" s="1"/>
  <c r="I64" i="12"/>
  <c r="I63" s="1"/>
  <c r="K64"/>
  <c r="K63" s="1"/>
  <c r="O64"/>
  <c r="O63" s="1"/>
  <c r="Q64"/>
  <c r="U64"/>
  <c r="U63" s="1"/>
  <c r="G66"/>
  <c r="I66"/>
  <c r="K66"/>
  <c r="O66"/>
  <c r="Q66"/>
  <c r="U66"/>
  <c r="G67"/>
  <c r="I67"/>
  <c r="K67"/>
  <c r="M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G71"/>
  <c r="M71" s="1"/>
  <c r="I71"/>
  <c r="K71"/>
  <c r="O71"/>
  <c r="Q71"/>
  <c r="U71"/>
  <c r="G72"/>
  <c r="I72"/>
  <c r="K72"/>
  <c r="M72"/>
  <c r="O72"/>
  <c r="Q72"/>
  <c r="U72"/>
  <c r="G74"/>
  <c r="M74" s="1"/>
  <c r="I74"/>
  <c r="K74"/>
  <c r="O74"/>
  <c r="Q74"/>
  <c r="U74"/>
  <c r="G76"/>
  <c r="I76"/>
  <c r="K76"/>
  <c r="O76"/>
  <c r="Q76"/>
  <c r="U76"/>
  <c r="G77"/>
  <c r="I77"/>
  <c r="K77"/>
  <c r="M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0"/>
  <c r="M80" s="1"/>
  <c r="I80"/>
  <c r="K80"/>
  <c r="O80"/>
  <c r="Q80"/>
  <c r="U80"/>
  <c r="G81"/>
  <c r="I81"/>
  <c r="K81"/>
  <c r="M81"/>
  <c r="O81"/>
  <c r="Q81"/>
  <c r="U81"/>
  <c r="G83"/>
  <c r="M83" s="1"/>
  <c r="I83"/>
  <c r="K83"/>
  <c r="O83"/>
  <c r="Q83"/>
  <c r="U83"/>
  <c r="G84"/>
  <c r="I84"/>
  <c r="K84"/>
  <c r="O84"/>
  <c r="O82" s="1"/>
  <c r="Q84"/>
  <c r="U84"/>
  <c r="U82" s="1"/>
  <c r="G85"/>
  <c r="I85"/>
  <c r="K85"/>
  <c r="M85"/>
  <c r="O85"/>
  <c r="Q85"/>
  <c r="U85"/>
  <c r="G87"/>
  <c r="M87" s="1"/>
  <c r="M86" s="1"/>
  <c r="I87"/>
  <c r="I86" s="1"/>
  <c r="K87"/>
  <c r="K86" s="1"/>
  <c r="O87"/>
  <c r="O86" s="1"/>
  <c r="Q87"/>
  <c r="Q86" s="1"/>
  <c r="U87"/>
  <c r="U86" s="1"/>
  <c r="I20" i="1"/>
  <c r="I18"/>
  <c r="G27"/>
  <c r="J28"/>
  <c r="J26"/>
  <c r="G38"/>
  <c r="F38"/>
  <c r="J23"/>
  <c r="J24"/>
  <c r="J25"/>
  <c r="J27"/>
  <c r="E24"/>
  <c r="E26"/>
  <c r="F40" l="1"/>
  <c r="G23" s="1"/>
  <c r="H39"/>
  <c r="H40" s="1"/>
  <c r="G86" i="12"/>
  <c r="I59" i="1" s="1"/>
  <c r="I19" s="1"/>
  <c r="U73" i="12"/>
  <c r="O73"/>
  <c r="Q65"/>
  <c r="I65"/>
  <c r="U65"/>
  <c r="O65"/>
  <c r="K53"/>
  <c r="G53"/>
  <c r="I54" i="1" s="1"/>
  <c r="K38" i="12"/>
  <c r="G38"/>
  <c r="I53" i="1" s="1"/>
  <c r="Q38" i="12"/>
  <c r="I38"/>
  <c r="K30"/>
  <c r="G30"/>
  <c r="I52" i="1" s="1"/>
  <c r="Q30" i="12"/>
  <c r="I30"/>
  <c r="G28"/>
  <c r="I51" i="1" s="1"/>
  <c r="K20" i="12"/>
  <c r="G20"/>
  <c r="I49" i="1" s="1"/>
  <c r="Q20" i="12"/>
  <c r="U16"/>
  <c r="O16"/>
  <c r="K16"/>
  <c r="G16"/>
  <c r="I48" i="1" s="1"/>
  <c r="K82" i="12"/>
  <c r="G82"/>
  <c r="I58" i="1" s="1"/>
  <c r="Q82" i="12"/>
  <c r="I82"/>
  <c r="K73"/>
  <c r="G73"/>
  <c r="I57" i="1" s="1"/>
  <c r="Q73" i="12"/>
  <c r="I73"/>
  <c r="K65"/>
  <c r="G65"/>
  <c r="I56" i="1" s="1"/>
  <c r="I17" s="1"/>
  <c r="Q53" i="12"/>
  <c r="I53"/>
  <c r="U53"/>
  <c r="O53"/>
  <c r="U38"/>
  <c r="O38"/>
  <c r="U30"/>
  <c r="O30"/>
  <c r="U20"/>
  <c r="O20"/>
  <c r="Q16"/>
  <c r="M17"/>
  <c r="M16" s="1"/>
  <c r="I16"/>
  <c r="K8"/>
  <c r="Q8"/>
  <c r="M9"/>
  <c r="I8"/>
  <c r="G24" i="1"/>
  <c r="G29" s="1"/>
  <c r="G28"/>
  <c r="M73" i="12"/>
  <c r="M8"/>
  <c r="M84"/>
  <c r="M82" s="1"/>
  <c r="M76"/>
  <c r="M66"/>
  <c r="M65" s="1"/>
  <c r="M64"/>
  <c r="M63" s="1"/>
  <c r="M54"/>
  <c r="M53" s="1"/>
  <c r="M41"/>
  <c r="M38" s="1"/>
  <c r="M32"/>
  <c r="M30" s="1"/>
  <c r="M22"/>
  <c r="M20" s="1"/>
  <c r="G8"/>
  <c r="I39" i="1"/>
  <c r="I40" s="1"/>
  <c r="J39" s="1"/>
  <c r="J40" s="1"/>
  <c r="G89" i="12" l="1"/>
  <c r="I47" i="1"/>
  <c r="I16" l="1"/>
  <c r="I21" s="1"/>
  <c r="I6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<sst xmlns="http://schemas.openxmlformats.org/spreadsheetml/2006/main" count="446" uniqueCount="242">
  <si>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</si>
  <si>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</si>
  <si>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</si>
  <si>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</si>
  <si>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</si>
  <si>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</si>
  <si>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</si>
  <si>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</si>
  <si>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</si>
  <si>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</si>
  <si>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</si>
  <si>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</si>
  <si>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</si>
  <si>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</si>
  <si>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</si>
  <si>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</si>
  <si>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</si>
  <si>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</si>
  <si>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</si>
  <si>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</si>
  <si>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</si>
  <si>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</si>
  <si>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</si>
  <si>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</si>
  <si>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</si>
  <si>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</si>
  <si>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</si>
  <si>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</si>
  <si>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</si>
  <si>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</si>
  <si>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</si>
  <si>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</si>
  <si>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</si>
  <si>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</si>
  <si>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</si>
  <si>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</si>
  <si>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</si>
  <si>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</si>
  <si>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</si>
  <si>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</si>
  <si>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</si>
  <si>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</si>
  <si>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</si>
  <si>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</si>
  <si>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</si>
  <si>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plynové kotelny - KD Horažďovice</t>
  </si>
  <si>
    <t>Rozpočet</t>
  </si>
  <si>
    <t>Celkem za stavbu</t>
  </si>
  <si>
    <t>CZK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</si>
  <si>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</si>
  <si>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</si>
  <si>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</si>
  <si>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</si>
  <si>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</si>
  <si>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</si>
  <si>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</si>
  <si>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</si>
  <si>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</si>
  <si>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</si>
  <si>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</si>
  <si>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</si>
  <si>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</si>
  <si>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</si>
  <si>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</si>
  <si>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</si>
  <si>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</si>
  <si>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Přesun suti</t>
  </si>
  <si>
    <t>99</t>
  </si>
  <si>
    <t>Staveništní přesun hmot</t>
  </si>
  <si>
    <t>777</t>
  </si>
  <si>
    <t>Podlahy ze syntetických hmot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</si>
  <si>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</si>
  <si>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</si>
  <si>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</si>
  <si>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</si>
  <si>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</si>
  <si>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</si>
  <si>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</si>
  <si>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</si>
  <si>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</si>
  <si>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</si>
  <si>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</si>
  <si>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</si>
  <si>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</si>
  <si>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</si>
  <si>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</si>
  <si>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</si>
  <si>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</si>
  <si>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</si>
  <si>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</si>
  <si>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</si>
  <si>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</si>
  <si>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</si>
  <si>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</si>
  <si>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</si>
  <si>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</si>
  <si>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</si>
  <si>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</si>
  <si>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</si>
  <si>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</si>
  <si>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</si>
  <si>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</si>
  <si>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</si>
  <si>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</si>
  <si>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278381166R00</t>
  </si>
  <si>
    <t>Základ pod kotle plochy do 2,00 m2 z bet. C 25/30</t>
  </si>
  <si>
    <t>m3</t>
  </si>
  <si>
    <t>POL1_0</t>
  </si>
  <si>
    <t>1,2*0,8*0,15</t>
  </si>
  <si>
    <t>VV</t>
  </si>
  <si>
    <t>273361921RT4</t>
  </si>
  <si>
    <t>Výztuž základových desek ze svařovaných sítí, průměr drátu  6,0, oka 100/100 mm KH30</t>
  </si>
  <si>
    <t>t</t>
  </si>
  <si>
    <t>1,2*1,0*4,44*2*1,2/1000</t>
  </si>
  <si>
    <t>380356211R00</t>
  </si>
  <si>
    <t>Bednění kompl.konstr.omítaných pl.rovinných,zříz.</t>
  </si>
  <si>
    <t>m2</t>
  </si>
  <si>
    <t>0,15*(1,2+0,8+1,2)</t>
  </si>
  <si>
    <t>380356212R00</t>
  </si>
  <si>
    <t>Bednění kompl.konstr.omítaných pl.rovinných,odbed.</t>
  </si>
  <si>
    <t>310237251RT1</t>
  </si>
  <si>
    <t>Zazdívka otvorů pl. 0,25 m2 cihlami, tl. zdi 45 cm,  - kouřovod do kom. průduchu</t>
  </si>
  <si>
    <t>kus</t>
  </si>
  <si>
    <t>310237241R00</t>
  </si>
  <si>
    <t>Zazdívka otvorů pl. 0,25 m2 cihlami, tl. zdi 30 cm, - stáv. větrací otvor</t>
  </si>
  <si>
    <t>310236251RT1</t>
  </si>
  <si>
    <t>Zazdívka otvorů pl.0, 09 m2 cihlami, tl. zdi 45 cm, - prostupkouřovodu stěnou prům. 200 mm</t>
  </si>
  <si>
    <t>611421231RT2</t>
  </si>
  <si>
    <t>Oprava váp.omítek stropů do 10% plochy - štukových, s použitím suché maltové směsi</t>
  </si>
  <si>
    <t>612401391RT2</t>
  </si>
  <si>
    <t>Omítka malých ploch vnitřních stěn do 1 m2, vápennou štukovou omítkou</t>
  </si>
  <si>
    <t>612421431-1 R</t>
  </si>
  <si>
    <t>Oprava vápen.omítek stěn do 80 % pl. - štukových</t>
  </si>
  <si>
    <t>3,57*(4,8*2+5,2*2)</t>
  </si>
  <si>
    <t>-0,6*2*2</t>
  </si>
  <si>
    <t>632451421R00</t>
  </si>
  <si>
    <t>Doplnění potěru v ploše do 1 m2, tl.10-20 mm</t>
  </si>
  <si>
    <t>941955004R00</t>
  </si>
  <si>
    <t>Lešení lehké pomocné, výška podlahy do 3,5 m</t>
  </si>
  <si>
    <t>952901411R00</t>
  </si>
  <si>
    <t>Vyčištění ostatních objektů</t>
  </si>
  <si>
    <t>9-100</t>
  </si>
  <si>
    <t>Oprava ocelové plošiny po vybourání její části</t>
  </si>
  <si>
    <t>soubor</t>
  </si>
  <si>
    <t>9-101</t>
  </si>
  <si>
    <t>Oprava ocel. konstrukce transportního poklopu, ve skladu m.č. 0.03 - doplnění ocel. úhelníku</t>
  </si>
  <si>
    <t>9-102</t>
  </si>
  <si>
    <t>Zazdívka konzole pro patní koleno,  vč. dodávky konzole</t>
  </si>
  <si>
    <t>9-103</t>
  </si>
  <si>
    <t>Osazení komínové zděře,  vč. dodávky zděře</t>
  </si>
  <si>
    <t>9-104</t>
  </si>
  <si>
    <t>Dodávka a montáž protipožární ucpávky DN 200 mm</t>
  </si>
  <si>
    <t>9-200</t>
  </si>
  <si>
    <t>Pomocné práce pro řemesla PSV</t>
  </si>
  <si>
    <t>hod</t>
  </si>
  <si>
    <t>961055111R00</t>
  </si>
  <si>
    <t>Bourání základů železobetonových</t>
  </si>
  <si>
    <t>0,15*(1,5+0,5)*1,0</t>
  </si>
  <si>
    <t>965081713RT1</t>
  </si>
  <si>
    <t>Bourání dlažeb keramických tl.10 mm, nad 1 m2, ručně, dlaždice keramické</t>
  </si>
  <si>
    <t>965081702R00</t>
  </si>
  <si>
    <t xml:space="preserve">Bourání soklíků z dlažeb keramických </t>
  </si>
  <si>
    <t>m</t>
  </si>
  <si>
    <t>4,8*2+5,2*2</t>
  </si>
  <si>
    <t>965048515R00</t>
  </si>
  <si>
    <t>Broušení betonových povrchů do tl. 5 mm</t>
  </si>
  <si>
    <t>25-1,76</t>
  </si>
  <si>
    <t>965048516R00</t>
  </si>
  <si>
    <t>Příplatek za každý další 1 mm broušení bet.povrchu</t>
  </si>
  <si>
    <t>5*23,24</t>
  </si>
  <si>
    <t>965048150R00</t>
  </si>
  <si>
    <t>Dočištění povrchu po vybourání dlažeb, tmel do 50%</t>
  </si>
  <si>
    <t>978011121R00</t>
  </si>
  <si>
    <t>Otlučení omítek vnitřních vápenných stropů do 10 %</t>
  </si>
  <si>
    <t xml:space="preserve">978015281-1R </t>
  </si>
  <si>
    <t>Otlučení omítek vnitřních MVC v složit.1-4 do 80 %</t>
  </si>
  <si>
    <t>96-100</t>
  </si>
  <si>
    <t>Odstranění části stáv. ocel. plošiny z pororoštu</t>
  </si>
  <si>
    <t>971033461R00</t>
  </si>
  <si>
    <t>Vybourání otv. zeď cihel. pl.0,25 m2, tl.60cm, MVC</t>
  </si>
  <si>
    <t>979011221R00</t>
  </si>
  <si>
    <t>Svislá doprava suti a vybour. hmot za 1.PP nošením</t>
  </si>
  <si>
    <t>979087212R00</t>
  </si>
  <si>
    <t>Nakládání suti na dopravní prostředky</t>
  </si>
  <si>
    <t>979082111R00</t>
  </si>
  <si>
    <t>Vnitrostaveništní doprava suti do 10 m</t>
  </si>
  <si>
    <t>979082121R00</t>
  </si>
  <si>
    <t>Příplatek k vnitrost. dopravě suti za dalších 5 m</t>
  </si>
  <si>
    <t>2*5,4</t>
  </si>
  <si>
    <t>979081111R00</t>
  </si>
  <si>
    <t>Odvoz suti a vybour. hmot na skládku do 1 km</t>
  </si>
  <si>
    <t>979081121R00</t>
  </si>
  <si>
    <t>Příplatek k odvozu za každý další 1 km</t>
  </si>
  <si>
    <t>19*5,4</t>
  </si>
  <si>
    <t>979990102R00</t>
  </si>
  <si>
    <t>Poplat.za sklád.suti-směs bet.a cihel nad 30x30cm</t>
  </si>
  <si>
    <t>999281105R00</t>
  </si>
  <si>
    <t>Přesun hmot pro opravy a údržbu do výšky 6 m</t>
  </si>
  <si>
    <t>777101101R00</t>
  </si>
  <si>
    <t>Příprava podkladu - vysávání podlah prům.vysavačem</t>
  </si>
  <si>
    <t>777553010R00</t>
  </si>
  <si>
    <t>Penetrace savého podkladu disperzí pod Nivelit</t>
  </si>
  <si>
    <t>777553210RAA</t>
  </si>
  <si>
    <t>Vyrovnání podlah hmotou tl. 2mm ve spádu</t>
  </si>
  <si>
    <t>POL2_0</t>
  </si>
  <si>
    <t>777553219RAA</t>
  </si>
  <si>
    <t>Příplatek za další 2 mm</t>
  </si>
  <si>
    <t>4*25</t>
  </si>
  <si>
    <t>777615214R00</t>
  </si>
  <si>
    <t>Nátěry podlah betonových-2x epoxidový dvousložkový</t>
  </si>
  <si>
    <t>998777101R00</t>
  </si>
  <si>
    <t>Přesun hmot pro podlahy syntetické, výšky do 6 m</t>
  </si>
  <si>
    <t>783903812R00</t>
  </si>
  <si>
    <t>Odmaštění saponáty</t>
  </si>
  <si>
    <t>6+0,59+0,81*2+2</t>
  </si>
  <si>
    <t>783801812R00</t>
  </si>
  <si>
    <t>Odstranění nátěrů z omítek stěn, oškrabáním</t>
  </si>
  <si>
    <t>783201811R00</t>
  </si>
  <si>
    <t>Odstranění nátěrů z kovových konstrukcí oškrábáním</t>
  </si>
  <si>
    <t>783226100R00</t>
  </si>
  <si>
    <t>Nátěr syntetický kovových konstrukcí základní</t>
  </si>
  <si>
    <t>783225600R00</t>
  </si>
  <si>
    <t>Nátěr syntetický kovových konstrukcí 2x email</t>
  </si>
  <si>
    <t>783851217R00</t>
  </si>
  <si>
    <t>Nátěr epoxidový stěn, napuštění</t>
  </si>
  <si>
    <t>783851213R0A</t>
  </si>
  <si>
    <t xml:space="preserve">Nátěr epoxidový stěn 2x </t>
  </si>
  <si>
    <t>784011221RT2</t>
  </si>
  <si>
    <t>Zakrytí předmětů, včetně dodávky fólie tl. 0,04 mm</t>
  </si>
  <si>
    <t>784121101R00</t>
  </si>
  <si>
    <t>Penetrace podkladu  1 x</t>
  </si>
  <si>
    <t>784125212R00</t>
  </si>
  <si>
    <t>Malba bílá, bez penetrace,2x</t>
  </si>
  <si>
    <t>005121010R</t>
  </si>
  <si>
    <t>Zařízení staveniště</t>
  </si>
  <si>
    <t>Soubor</t>
  </si>
  <si>
    <t/>
  </si>
  <si>
    <t>SUM</t>
  </si>
  <si>
    <t>POPUZIV</t>
  </si>
  <si>
    <t>END</t>
  </si>
  <si>
    <t>Město Horaždovice</t>
  </si>
  <si>
    <t xml:space="preserve">Rekonstrukce plynové kotelny - KD Horažďovice, č.p.17-stavební úpravy 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</si>
</sst>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abSelected="1" topLeftCell="B1" zoomScaleSheetLayoutView="75" workbookViewId="0">
      <selection activeCell="N17" sqref="N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>
      <c r="A2" s="4"/>
      <c r="B2" s="81" t="s">
        <v>40</v>
      </c>
      <c r="C2" s="82"/>
      <c r="D2" s="218" t="s">
        <v>241</v>
      </c>
      <c r="E2" s="219"/>
      <c r="F2" s="219"/>
      <c r="G2" s="219"/>
      <c r="H2" s="219"/>
      <c r="I2" s="219"/>
      <c r="J2" s="220"/>
      <c r="O2" s="2"/>
    </row>
    <row r="3" spans="1:15" ht="23.25" hidden="1" customHeight="1">
      <c r="A3" s="4"/>
      <c r="B3" s="83" t="s">
        <v>43</v>
      </c>
      <c r="C3" s="84"/>
      <c r="D3" s="246"/>
      <c r="E3" s="247"/>
      <c r="F3" s="247"/>
      <c r="G3" s="247"/>
      <c r="H3" s="247"/>
      <c r="I3" s="247"/>
      <c r="J3" s="248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240</v>
      </c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>
      <c r="A16" s="141" t="s">
        <v>23</v>
      </c>
      <c r="B16" s="142" t="s">
        <v>23</v>
      </c>
      <c r="C16" s="58"/>
      <c r="D16" s="59"/>
      <c r="E16" s="221"/>
      <c r="F16" s="222"/>
      <c r="G16" s="221"/>
      <c r="H16" s="222"/>
      <c r="I16" s="221">
        <f>SUMIF(F47:F59,A16,I47:I59)+SUMIF(F47:F59,"PSU",I47:I59)</f>
        <v>0</v>
      </c>
      <c r="J16" s="223"/>
    </row>
    <row r="17" spans="1:10" ht="23.25" customHeight="1">
      <c r="A17" s="141" t="s">
        <v>24</v>
      </c>
      <c r="B17" s="142" t="s">
        <v>24</v>
      </c>
      <c r="C17" s="58"/>
      <c r="D17" s="59"/>
      <c r="E17" s="221"/>
      <c r="F17" s="222"/>
      <c r="G17" s="221"/>
      <c r="H17" s="222"/>
      <c r="I17" s="221">
        <f>SUMIF(F47:F59,A17,I47:I59)</f>
        <v>0</v>
      </c>
      <c r="J17" s="223"/>
    </row>
    <row r="18" spans="1:10" ht="23.25" customHeight="1">
      <c r="A18" s="141" t="s">
        <v>25</v>
      </c>
      <c r="B18" s="142" t="s">
        <v>25</v>
      </c>
      <c r="C18" s="58"/>
      <c r="D18" s="59"/>
      <c r="E18" s="221"/>
      <c r="F18" s="222"/>
      <c r="G18" s="221"/>
      <c r="H18" s="222"/>
      <c r="I18" s="221">
        <f>SUMIF(F47:F59,A18,I47:I59)</f>
        <v>0</v>
      </c>
      <c r="J18" s="223"/>
    </row>
    <row r="19" spans="1:10" ht="23.25" customHeight="1">
      <c r="A19" s="141" t="s">
        <v>75</v>
      </c>
      <c r="B19" s="142" t="s">
        <v>26</v>
      </c>
      <c r="C19" s="58"/>
      <c r="D19" s="59"/>
      <c r="E19" s="221"/>
      <c r="F19" s="222"/>
      <c r="G19" s="221"/>
      <c r="H19" s="222"/>
      <c r="I19" s="221">
        <f>SUMIF(F47:F59,A19,I47:I59)</f>
        <v>0</v>
      </c>
      <c r="J19" s="223"/>
    </row>
    <row r="20" spans="1:10" ht="23.25" customHeight="1">
      <c r="A20" s="141" t="s">
        <v>76</v>
      </c>
      <c r="B20" s="142" t="s">
        <v>27</v>
      </c>
      <c r="C20" s="58"/>
      <c r="D20" s="59"/>
      <c r="E20" s="221"/>
      <c r="F20" s="222"/>
      <c r="G20" s="221"/>
      <c r="H20" s="222"/>
      <c r="I20" s="221">
        <f>SUMIF(F47:F59,A20,I47:I59)</f>
        <v>0</v>
      </c>
      <c r="J20" s="223"/>
    </row>
    <row r="21" spans="1:10" ht="23.25" customHeight="1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48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>
      <c r="A39" s="97">
        <v>1</v>
      </c>
      <c r="B39" s="103" t="s">
        <v>46</v>
      </c>
      <c r="C39" s="209" t="s">
        <v>45</v>
      </c>
      <c r="D39" s="210"/>
      <c r="E39" s="210"/>
      <c r="F39" s="108">
        <f>'Rozpočet Pol'!AC89</f>
        <v>0</v>
      </c>
      <c r="G39" s="109">
        <f>'Rozpočet Pol'!AD89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7"/>
      <c r="B40" s="211" t="s">
        <v>47</v>
      </c>
      <c r="C40" s="212"/>
      <c r="D40" s="212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>
      <c r="B44" s="120" t="s">
        <v>49</v>
      </c>
    </row>
    <row r="46" spans="1:10" ht="25.5" customHeight="1">
      <c r="A46" s="121"/>
      <c r="B46" s="125" t="s">
        <v>16</v>
      </c>
      <c r="C46" s="125" t="s">
        <v>5</v>
      </c>
      <c r="D46" s="126"/>
      <c r="E46" s="126"/>
      <c r="F46" s="129" t="s">
        <v>50</v>
      </c>
      <c r="G46" s="129"/>
      <c r="H46" s="129"/>
      <c r="I46" s="214" t="s">
        <v>28</v>
      </c>
      <c r="J46" s="214"/>
    </row>
    <row r="47" spans="1:10" ht="25.5" customHeight="1">
      <c r="A47" s="122"/>
      <c r="B47" s="130" t="s">
        <v>51</v>
      </c>
      <c r="C47" s="216" t="s">
        <v>52</v>
      </c>
      <c r="D47" s="217"/>
      <c r="E47" s="217"/>
      <c r="F47" s="132" t="s">
        <v>23</v>
      </c>
      <c r="G47" s="133"/>
      <c r="H47" s="133"/>
      <c r="I47" s="215">
        <f>'Rozpočet Pol'!G8</f>
        <v>0</v>
      </c>
      <c r="J47" s="215"/>
    </row>
    <row r="48" spans="1:10" ht="25.5" customHeight="1">
      <c r="A48" s="122"/>
      <c r="B48" s="124" t="s">
        <v>53</v>
      </c>
      <c r="C48" s="203" t="s">
        <v>54</v>
      </c>
      <c r="D48" s="204"/>
      <c r="E48" s="204"/>
      <c r="F48" s="134" t="s">
        <v>23</v>
      </c>
      <c r="G48" s="135"/>
      <c r="H48" s="135"/>
      <c r="I48" s="202">
        <f>'Rozpočet Pol'!G16</f>
        <v>0</v>
      </c>
      <c r="J48" s="202"/>
    </row>
    <row r="49" spans="1:10" ht="25.5" customHeight="1">
      <c r="A49" s="122"/>
      <c r="B49" s="124" t="s">
        <v>55</v>
      </c>
      <c r="C49" s="203" t="s">
        <v>56</v>
      </c>
      <c r="D49" s="204"/>
      <c r="E49" s="204"/>
      <c r="F49" s="134" t="s">
        <v>23</v>
      </c>
      <c r="G49" s="135"/>
      <c r="H49" s="135"/>
      <c r="I49" s="202">
        <f>'Rozpočet Pol'!G20</f>
        <v>0</v>
      </c>
      <c r="J49" s="202"/>
    </row>
    <row r="50" spans="1:10" ht="25.5" customHeight="1">
      <c r="A50" s="122"/>
      <c r="B50" s="124" t="s">
        <v>57</v>
      </c>
      <c r="C50" s="203" t="s">
        <v>58</v>
      </c>
      <c r="D50" s="204"/>
      <c r="E50" s="204"/>
      <c r="F50" s="134" t="s">
        <v>23</v>
      </c>
      <c r="G50" s="135"/>
      <c r="H50" s="135"/>
      <c r="I50" s="202">
        <f>'Rozpočet Pol'!G26</f>
        <v>0</v>
      </c>
      <c r="J50" s="202"/>
    </row>
    <row r="51" spans="1:10" ht="25.5" customHeight="1">
      <c r="A51" s="122"/>
      <c r="B51" s="124" t="s">
        <v>59</v>
      </c>
      <c r="C51" s="203" t="s">
        <v>60</v>
      </c>
      <c r="D51" s="204"/>
      <c r="E51" s="204"/>
      <c r="F51" s="134" t="s">
        <v>23</v>
      </c>
      <c r="G51" s="135"/>
      <c r="H51" s="135"/>
      <c r="I51" s="202">
        <f>'Rozpočet Pol'!G28</f>
        <v>0</v>
      </c>
      <c r="J51" s="202"/>
    </row>
    <row r="52" spans="1:10" ht="25.5" customHeight="1">
      <c r="A52" s="122"/>
      <c r="B52" s="124" t="s">
        <v>61</v>
      </c>
      <c r="C52" s="203" t="s">
        <v>62</v>
      </c>
      <c r="D52" s="204"/>
      <c r="E52" s="204"/>
      <c r="F52" s="134" t="s">
        <v>23</v>
      </c>
      <c r="G52" s="135"/>
      <c r="H52" s="135"/>
      <c r="I52" s="202">
        <f>'Rozpočet Pol'!G30</f>
        <v>0</v>
      </c>
      <c r="J52" s="202"/>
    </row>
    <row r="53" spans="1:10" ht="25.5" customHeight="1">
      <c r="A53" s="122"/>
      <c r="B53" s="124" t="s">
        <v>63</v>
      </c>
      <c r="C53" s="203" t="s">
        <v>64</v>
      </c>
      <c r="D53" s="204"/>
      <c r="E53" s="204"/>
      <c r="F53" s="134" t="s">
        <v>23</v>
      </c>
      <c r="G53" s="135"/>
      <c r="H53" s="135"/>
      <c r="I53" s="202">
        <f>'Rozpočet Pol'!G38</f>
        <v>0</v>
      </c>
      <c r="J53" s="202"/>
    </row>
    <row r="54" spans="1:10" ht="25.5" customHeight="1">
      <c r="A54" s="122"/>
      <c r="B54" s="124" t="s">
        <v>65</v>
      </c>
      <c r="C54" s="203" t="s">
        <v>66</v>
      </c>
      <c r="D54" s="204"/>
      <c r="E54" s="204"/>
      <c r="F54" s="134" t="s">
        <v>23</v>
      </c>
      <c r="G54" s="135"/>
      <c r="H54" s="135"/>
      <c r="I54" s="202">
        <f>'Rozpočet Pol'!G53</f>
        <v>0</v>
      </c>
      <c r="J54" s="202"/>
    </row>
    <row r="55" spans="1:10" ht="25.5" customHeight="1">
      <c r="A55" s="122"/>
      <c r="B55" s="124" t="s">
        <v>67</v>
      </c>
      <c r="C55" s="203" t="s">
        <v>68</v>
      </c>
      <c r="D55" s="204"/>
      <c r="E55" s="204"/>
      <c r="F55" s="134" t="s">
        <v>23</v>
      </c>
      <c r="G55" s="135"/>
      <c r="H55" s="135"/>
      <c r="I55" s="202">
        <f>'Rozpočet Pol'!G63</f>
        <v>0</v>
      </c>
      <c r="J55" s="202"/>
    </row>
    <row r="56" spans="1:10" ht="25.5" customHeight="1">
      <c r="A56" s="122"/>
      <c r="B56" s="124" t="s">
        <v>69</v>
      </c>
      <c r="C56" s="203" t="s">
        <v>70</v>
      </c>
      <c r="D56" s="204"/>
      <c r="E56" s="204"/>
      <c r="F56" s="134" t="s">
        <v>24</v>
      </c>
      <c r="G56" s="135"/>
      <c r="H56" s="135"/>
      <c r="I56" s="202">
        <f>'Rozpočet Pol'!G65</f>
        <v>0</v>
      </c>
      <c r="J56" s="202"/>
    </row>
    <row r="57" spans="1:10" ht="25.5" customHeight="1">
      <c r="A57" s="122"/>
      <c r="B57" s="124" t="s">
        <v>71</v>
      </c>
      <c r="C57" s="203" t="s">
        <v>72</v>
      </c>
      <c r="D57" s="204"/>
      <c r="E57" s="204"/>
      <c r="F57" s="134" t="s">
        <v>24</v>
      </c>
      <c r="G57" s="135"/>
      <c r="H57" s="135"/>
      <c r="I57" s="202">
        <f>'Rozpočet Pol'!G73</f>
        <v>0</v>
      </c>
      <c r="J57" s="202"/>
    </row>
    <row r="58" spans="1:10" ht="25.5" customHeight="1">
      <c r="A58" s="122"/>
      <c r="B58" s="124" t="s">
        <v>73</v>
      </c>
      <c r="C58" s="203" t="s">
        <v>74</v>
      </c>
      <c r="D58" s="204"/>
      <c r="E58" s="204"/>
      <c r="F58" s="134" t="s">
        <v>24</v>
      </c>
      <c r="G58" s="135"/>
      <c r="H58" s="135"/>
      <c r="I58" s="202">
        <f>'Rozpočet Pol'!G82</f>
        <v>0</v>
      </c>
      <c r="J58" s="202"/>
    </row>
    <row r="59" spans="1:10" ht="25.5" customHeight="1">
      <c r="A59" s="122"/>
      <c r="B59" s="131" t="s">
        <v>75</v>
      </c>
      <c r="C59" s="206" t="s">
        <v>26</v>
      </c>
      <c r="D59" s="207"/>
      <c r="E59" s="207"/>
      <c r="F59" s="136" t="s">
        <v>75</v>
      </c>
      <c r="G59" s="137"/>
      <c r="H59" s="137"/>
      <c r="I59" s="205">
        <f>'Rozpočet Pol'!G86</f>
        <v>0</v>
      </c>
      <c r="J59" s="205"/>
    </row>
    <row r="60" spans="1:10" ht="25.5" customHeight="1">
      <c r="A60" s="123"/>
      <c r="B60" s="127" t="s">
        <v>1</v>
      </c>
      <c r="C60" s="127"/>
      <c r="D60" s="128"/>
      <c r="E60" s="128"/>
      <c r="F60" s="138"/>
      <c r="G60" s="139"/>
      <c r="H60" s="139"/>
      <c r="I60" s="208">
        <f>SUM(I47:I59)</f>
        <v>0</v>
      </c>
      <c r="J60" s="208"/>
    </row>
    <row r="61" spans="1:10">
      <c r="F61" s="140"/>
      <c r="G61" s="96"/>
      <c r="H61" s="140"/>
      <c r="I61" s="96"/>
      <c r="J61" s="96"/>
    </row>
    <row r="62" spans="1:10">
      <c r="F62" s="140"/>
      <c r="G62" s="96"/>
      <c r="H62" s="140"/>
      <c r="I62" s="96"/>
      <c r="J62" s="96"/>
    </row>
    <row r="63" spans="1:10">
      <c r="F63" s="140"/>
      <c r="G63" s="96"/>
      <c r="H63" s="140"/>
      <c r="I63" s="96"/>
      <c r="J6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>
      <c r="A4" s="79" t="s">
        <v>8</v>
      </c>
      <c r="B4" s="78"/>
      <c r="C4" s="251"/>
      <c r="D4" s="251"/>
      <c r="E4" s="251"/>
      <c r="F4" s="251"/>
      <c r="G4" s="25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9"/>
  <sheetViews>
    <sheetView workbookViewId="0">
      <selection activeCell="C35" sqref="C35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65" t="s">
        <v>6</v>
      </c>
      <c r="B1" s="265"/>
      <c r="C1" s="265"/>
      <c r="D1" s="265"/>
      <c r="E1" s="265"/>
      <c r="F1" s="265"/>
      <c r="G1" s="265"/>
      <c r="AE1" t="s">
        <v>78</v>
      </c>
    </row>
    <row r="2" spans="1:60" ht="24.95" customHeight="1">
      <c r="A2" s="145" t="s">
        <v>77</v>
      </c>
      <c r="B2" s="143"/>
      <c r="C2" s="266" t="s">
        <v>45</v>
      </c>
      <c r="D2" s="267"/>
      <c r="E2" s="267"/>
      <c r="F2" s="267"/>
      <c r="G2" s="268"/>
      <c r="AE2" t="s">
        <v>79</v>
      </c>
    </row>
    <row r="3" spans="1:60" ht="24.95" hidden="1" customHeight="1">
      <c r="A3" s="146" t="s">
        <v>7</v>
      </c>
      <c r="B3" s="144"/>
      <c r="C3" s="269"/>
      <c r="D3" s="270"/>
      <c r="E3" s="270"/>
      <c r="F3" s="270"/>
      <c r="G3" s="271"/>
      <c r="AE3" t="s">
        <v>80</v>
      </c>
    </row>
    <row r="4" spans="1:60" ht="24.95" hidden="1" customHeight="1">
      <c r="A4" s="146" t="s">
        <v>8</v>
      </c>
      <c r="B4" s="144"/>
      <c r="C4" s="269"/>
      <c r="D4" s="270"/>
      <c r="E4" s="270"/>
      <c r="F4" s="270"/>
      <c r="G4" s="271"/>
      <c r="AE4" t="s">
        <v>81</v>
      </c>
    </row>
    <row r="5" spans="1:60" hidden="1">
      <c r="A5" s="147" t="s">
        <v>82</v>
      </c>
      <c r="B5" s="148"/>
      <c r="C5" s="149"/>
      <c r="D5" s="150"/>
      <c r="E5" s="150"/>
      <c r="F5" s="150"/>
      <c r="G5" s="151"/>
      <c r="AE5" t="s">
        <v>83</v>
      </c>
    </row>
    <row r="7" spans="1:60" ht="38.25">
      <c r="A7" s="156" t="s">
        <v>84</v>
      </c>
      <c r="B7" s="157" t="s">
        <v>85</v>
      </c>
      <c r="C7" s="157" t="s">
        <v>86</v>
      </c>
      <c r="D7" s="156" t="s">
        <v>87</v>
      </c>
      <c r="E7" s="156" t="s">
        <v>88</v>
      </c>
      <c r="F7" s="152" t="s">
        <v>89</v>
      </c>
      <c r="G7" s="175" t="s">
        <v>28</v>
      </c>
      <c r="H7" s="176" t="s">
        <v>29</v>
      </c>
      <c r="I7" s="176" t="s">
        <v>90</v>
      </c>
      <c r="J7" s="176" t="s">
        <v>30</v>
      </c>
      <c r="K7" s="176" t="s">
        <v>91</v>
      </c>
      <c r="L7" s="176" t="s">
        <v>92</v>
      </c>
      <c r="M7" s="176" t="s">
        <v>93</v>
      </c>
      <c r="N7" s="176" t="s">
        <v>94</v>
      </c>
      <c r="O7" s="176" t="s">
        <v>95</v>
      </c>
      <c r="P7" s="176" t="s">
        <v>96</v>
      </c>
      <c r="Q7" s="176" t="s">
        <v>97</v>
      </c>
      <c r="R7" s="176" t="s">
        <v>98</v>
      </c>
      <c r="S7" s="176" t="s">
        <v>99</v>
      </c>
      <c r="T7" s="176" t="s">
        <v>100</v>
      </c>
      <c r="U7" s="159" t="s">
        <v>101</v>
      </c>
    </row>
    <row r="8" spans="1:60">
      <c r="A8" s="177" t="s">
        <v>102</v>
      </c>
      <c r="B8" s="178" t="s">
        <v>51</v>
      </c>
      <c r="C8" s="179" t="s">
        <v>52</v>
      </c>
      <c r="D8" s="180"/>
      <c r="E8" s="181"/>
      <c r="F8" s="182"/>
      <c r="G8" s="182">
        <f>SUMIF(AE9:AE15,"&lt;&gt;NOR",G9:G15)</f>
        <v>0</v>
      </c>
      <c r="H8" s="182"/>
      <c r="I8" s="182">
        <f>SUM(I9:I15)</f>
        <v>0</v>
      </c>
      <c r="J8" s="182"/>
      <c r="K8" s="182">
        <f>SUM(K9:K15)</f>
        <v>0</v>
      </c>
      <c r="L8" s="182"/>
      <c r="M8" s="182">
        <f>SUM(M9:M15)</f>
        <v>0</v>
      </c>
      <c r="N8" s="158"/>
      <c r="O8" s="158">
        <f>SUM(O9:O15)</f>
        <v>0.45109999999999995</v>
      </c>
      <c r="P8" s="158"/>
      <c r="Q8" s="158">
        <f>SUM(Q9:Q15)</f>
        <v>0</v>
      </c>
      <c r="R8" s="158"/>
      <c r="S8" s="158"/>
      <c r="T8" s="177"/>
      <c r="U8" s="158">
        <f>SUM(U9:U15)</f>
        <v>2.59</v>
      </c>
      <c r="AE8" t="s">
        <v>103</v>
      </c>
    </row>
    <row r="9" spans="1:60" outlineLevel="1">
      <c r="A9" s="154">
        <v>1</v>
      </c>
      <c r="B9" s="160" t="s">
        <v>104</v>
      </c>
      <c r="C9" s="195" t="s">
        <v>105</v>
      </c>
      <c r="D9" s="162" t="s">
        <v>106</v>
      </c>
      <c r="E9" s="169">
        <v>0.14399999999999999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2.8387799999999999</v>
      </c>
      <c r="O9" s="163">
        <f>ROUND(E9*N9,5)</f>
        <v>0.40877999999999998</v>
      </c>
      <c r="P9" s="163">
        <v>0</v>
      </c>
      <c r="Q9" s="163">
        <f>ROUND(E9*P9,5)</f>
        <v>0</v>
      </c>
      <c r="R9" s="163"/>
      <c r="S9" s="163"/>
      <c r="T9" s="164">
        <v>11.868</v>
      </c>
      <c r="U9" s="163">
        <f>ROUND(E9*T9,2)</f>
        <v>1.71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>
      <c r="A10" s="154"/>
      <c r="B10" s="160"/>
      <c r="C10" s="196" t="s">
        <v>108</v>
      </c>
      <c r="D10" s="165"/>
      <c r="E10" s="170">
        <v>0.14399999999999999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109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>
      <c r="A11" s="154">
        <v>2</v>
      </c>
      <c r="B11" s="160" t="s">
        <v>110</v>
      </c>
      <c r="C11" s="195" t="s">
        <v>111</v>
      </c>
      <c r="D11" s="162" t="s">
        <v>112</v>
      </c>
      <c r="E11" s="169">
        <v>1.27872E-2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1.04548</v>
      </c>
      <c r="O11" s="163">
        <f>ROUND(E11*N11,5)</f>
        <v>1.337E-2</v>
      </c>
      <c r="P11" s="163">
        <v>0</v>
      </c>
      <c r="Q11" s="163">
        <f>ROUND(E11*P11,5)</f>
        <v>0</v>
      </c>
      <c r="R11" s="163"/>
      <c r="S11" s="163"/>
      <c r="T11" s="164">
        <v>15.231</v>
      </c>
      <c r="U11" s="163">
        <f>ROUND(E11*T11,2)</f>
        <v>0.19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107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54"/>
      <c r="B12" s="160"/>
      <c r="C12" s="196" t="s">
        <v>113</v>
      </c>
      <c r="D12" s="165"/>
      <c r="E12" s="170">
        <v>1.27872E-2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109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54">
        <v>3</v>
      </c>
      <c r="B13" s="160" t="s">
        <v>114</v>
      </c>
      <c r="C13" s="195" t="s">
        <v>115</v>
      </c>
      <c r="D13" s="162" t="s">
        <v>116</v>
      </c>
      <c r="E13" s="169">
        <v>0.48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6.0310000000000002E-2</v>
      </c>
      <c r="O13" s="163">
        <f>ROUND(E13*N13,5)</f>
        <v>2.895E-2</v>
      </c>
      <c r="P13" s="163">
        <v>0</v>
      </c>
      <c r="Q13" s="163">
        <f>ROUND(E13*P13,5)</f>
        <v>0</v>
      </c>
      <c r="R13" s="163"/>
      <c r="S13" s="163"/>
      <c r="T13" s="164">
        <v>1.0449999999999999</v>
      </c>
      <c r="U13" s="163">
        <f>ROUND(E13*T13,2)</f>
        <v>0.5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107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54"/>
      <c r="B14" s="160"/>
      <c r="C14" s="196" t="s">
        <v>117</v>
      </c>
      <c r="D14" s="165"/>
      <c r="E14" s="170">
        <v>0.48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109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>
      <c r="A15" s="154">
        <v>4</v>
      </c>
      <c r="B15" s="160" t="s">
        <v>118</v>
      </c>
      <c r="C15" s="195" t="s">
        <v>119</v>
      </c>
      <c r="D15" s="162" t="s">
        <v>116</v>
      </c>
      <c r="E15" s="169">
        <v>0.48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0.39500000000000002</v>
      </c>
      <c r="U15" s="163">
        <f>ROUND(E15*T15,2)</f>
        <v>0.19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>
      <c r="A16" s="155" t="s">
        <v>102</v>
      </c>
      <c r="B16" s="161" t="s">
        <v>53</v>
      </c>
      <c r="C16" s="197" t="s">
        <v>54</v>
      </c>
      <c r="D16" s="166"/>
      <c r="E16" s="171"/>
      <c r="F16" s="174"/>
      <c r="G16" s="174">
        <f>SUMIF(AE17:AE19,"&lt;&gt;NOR",G17:G19)</f>
        <v>0</v>
      </c>
      <c r="H16" s="174"/>
      <c r="I16" s="174">
        <f>SUM(I17:I19)</f>
        <v>0</v>
      </c>
      <c r="J16" s="174"/>
      <c r="K16" s="174">
        <f>SUM(K17:K19)</f>
        <v>0</v>
      </c>
      <c r="L16" s="174"/>
      <c r="M16" s="174">
        <f>SUM(M17:M19)</f>
        <v>0</v>
      </c>
      <c r="N16" s="167"/>
      <c r="O16" s="167">
        <f>SUM(O17:O19)</f>
        <v>0.36470999999999998</v>
      </c>
      <c r="P16" s="167"/>
      <c r="Q16" s="167">
        <f>SUM(Q17:Q19)</f>
        <v>0</v>
      </c>
      <c r="R16" s="167"/>
      <c r="S16" s="167"/>
      <c r="T16" s="168"/>
      <c r="U16" s="167">
        <f>SUM(U17:U19)</f>
        <v>1.69</v>
      </c>
      <c r="AE16" t="s">
        <v>103</v>
      </c>
    </row>
    <row r="17" spans="1:60" ht="22.5" outlineLevel="1">
      <c r="A17" s="154">
        <v>5</v>
      </c>
      <c r="B17" s="160" t="s">
        <v>120</v>
      </c>
      <c r="C17" s="195" t="s">
        <v>121</v>
      </c>
      <c r="D17" s="162" t="s">
        <v>122</v>
      </c>
      <c r="E17" s="169">
        <v>1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0.16803000000000001</v>
      </c>
      <c r="O17" s="163">
        <f>ROUND(E17*N17,5)</f>
        <v>0.16803000000000001</v>
      </c>
      <c r="P17" s="163">
        <v>0</v>
      </c>
      <c r="Q17" s="163">
        <f>ROUND(E17*P17,5)</f>
        <v>0</v>
      </c>
      <c r="R17" s="163"/>
      <c r="S17" s="163"/>
      <c r="T17" s="164">
        <v>0.79025999999999996</v>
      </c>
      <c r="U17" s="163">
        <f>ROUND(E17*T17,2)</f>
        <v>0.79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107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>
      <c r="A18" s="154">
        <v>6</v>
      </c>
      <c r="B18" s="160" t="s">
        <v>123</v>
      </c>
      <c r="C18" s="195" t="s">
        <v>124</v>
      </c>
      <c r="D18" s="162" t="s">
        <v>122</v>
      </c>
      <c r="E18" s="169">
        <v>1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3">
        <v>0.12720000000000001</v>
      </c>
      <c r="O18" s="163">
        <f>ROUND(E18*N18,5)</f>
        <v>0.12720000000000001</v>
      </c>
      <c r="P18" s="163">
        <v>0</v>
      </c>
      <c r="Q18" s="163">
        <f>ROUND(E18*P18,5)</f>
        <v>0</v>
      </c>
      <c r="R18" s="163"/>
      <c r="S18" s="163"/>
      <c r="T18" s="164">
        <v>0.55100000000000005</v>
      </c>
      <c r="U18" s="163">
        <f>ROUND(E18*T18,2)</f>
        <v>0.55000000000000004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107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>
      <c r="A19" s="154">
        <v>7</v>
      </c>
      <c r="B19" s="160" t="s">
        <v>125</v>
      </c>
      <c r="C19" s="195" t="s">
        <v>126</v>
      </c>
      <c r="D19" s="162" t="s">
        <v>122</v>
      </c>
      <c r="E19" s="169">
        <v>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6.948E-2</v>
      </c>
      <c r="O19" s="163">
        <f>ROUND(E19*N19,5)</f>
        <v>6.948E-2</v>
      </c>
      <c r="P19" s="163">
        <v>0</v>
      </c>
      <c r="Q19" s="163">
        <f>ROUND(E19*P19,5)</f>
        <v>0</v>
      </c>
      <c r="R19" s="163"/>
      <c r="S19" s="163"/>
      <c r="T19" s="164">
        <v>0.34510999999999997</v>
      </c>
      <c r="U19" s="163">
        <f>ROUND(E19*T19,2)</f>
        <v>0.35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107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>
      <c r="A20" s="155" t="s">
        <v>102</v>
      </c>
      <c r="B20" s="161" t="s">
        <v>55</v>
      </c>
      <c r="C20" s="197" t="s">
        <v>56</v>
      </c>
      <c r="D20" s="166"/>
      <c r="E20" s="171"/>
      <c r="F20" s="174"/>
      <c r="G20" s="174">
        <f>SUMIF(AE21:AE25,"&lt;&gt;NOR",G21:G25)</f>
        <v>0</v>
      </c>
      <c r="H20" s="174"/>
      <c r="I20" s="174">
        <f>SUM(I21:I25)</f>
        <v>0</v>
      </c>
      <c r="J20" s="174"/>
      <c r="K20" s="174">
        <f>SUM(K21:K25)</f>
        <v>0</v>
      </c>
      <c r="L20" s="174"/>
      <c r="M20" s="174">
        <f>SUM(M21:M25)</f>
        <v>0</v>
      </c>
      <c r="N20" s="167"/>
      <c r="O20" s="167">
        <f>SUM(O21:O25)</f>
        <v>1.97238</v>
      </c>
      <c r="P20" s="167"/>
      <c r="Q20" s="167">
        <f>SUM(Q21:Q25)</f>
        <v>0</v>
      </c>
      <c r="R20" s="167"/>
      <c r="S20" s="167"/>
      <c r="T20" s="168"/>
      <c r="U20" s="167">
        <f>SUM(U21:U25)</f>
        <v>46.79</v>
      </c>
      <c r="AE20" t="s">
        <v>103</v>
      </c>
    </row>
    <row r="21" spans="1:60" ht="22.5" outlineLevel="1">
      <c r="A21" s="154">
        <v>8</v>
      </c>
      <c r="B21" s="160" t="s">
        <v>127</v>
      </c>
      <c r="C21" s="195" t="s">
        <v>128</v>
      </c>
      <c r="D21" s="162" t="s">
        <v>116</v>
      </c>
      <c r="E21" s="169">
        <v>25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3">
        <v>4.1200000000000004E-3</v>
      </c>
      <c r="O21" s="163">
        <f>ROUND(E21*N21,5)</f>
        <v>0.10299999999999999</v>
      </c>
      <c r="P21" s="163">
        <v>0</v>
      </c>
      <c r="Q21" s="163">
        <f>ROUND(E21*P21,5)</f>
        <v>0</v>
      </c>
      <c r="R21" s="163"/>
      <c r="S21" s="163"/>
      <c r="T21" s="164">
        <v>0.19350999999999999</v>
      </c>
      <c r="U21" s="163">
        <f>ROUND(E21*T21,2)</f>
        <v>4.84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107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>
      <c r="A22" s="154">
        <v>9</v>
      </c>
      <c r="B22" s="160" t="s">
        <v>129</v>
      </c>
      <c r="C22" s="195" t="s">
        <v>130</v>
      </c>
      <c r="D22" s="162" t="s">
        <v>122</v>
      </c>
      <c r="E22" s="169">
        <v>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3.5619999999999999E-2</v>
      </c>
      <c r="O22" s="163">
        <f>ROUND(E22*N22,5)</f>
        <v>7.1239999999999998E-2</v>
      </c>
      <c r="P22" s="163">
        <v>0</v>
      </c>
      <c r="Q22" s="163">
        <f>ROUND(E22*P22,5)</f>
        <v>0</v>
      </c>
      <c r="R22" s="163"/>
      <c r="S22" s="163"/>
      <c r="T22" s="164">
        <v>0.88292999999999999</v>
      </c>
      <c r="U22" s="163">
        <f>ROUND(E22*T22,2)</f>
        <v>1.77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107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>
      <c r="A23" s="154">
        <v>10</v>
      </c>
      <c r="B23" s="160" t="s">
        <v>131</v>
      </c>
      <c r="C23" s="195" t="s">
        <v>132</v>
      </c>
      <c r="D23" s="162" t="s">
        <v>116</v>
      </c>
      <c r="E23" s="169">
        <v>69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3">
        <v>2.606E-2</v>
      </c>
      <c r="O23" s="163">
        <f>ROUND(E23*N23,5)</f>
        <v>1.7981400000000001</v>
      </c>
      <c r="P23" s="163">
        <v>0</v>
      </c>
      <c r="Q23" s="163">
        <f>ROUND(E23*P23,5)</f>
        <v>0</v>
      </c>
      <c r="R23" s="163"/>
      <c r="S23" s="163"/>
      <c r="T23" s="164">
        <v>0.58225000000000005</v>
      </c>
      <c r="U23" s="163">
        <f>ROUND(E23*T23,2)</f>
        <v>40.18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>
      <c r="A24" s="154"/>
      <c r="B24" s="160"/>
      <c r="C24" s="196" t="s">
        <v>133</v>
      </c>
      <c r="D24" s="165"/>
      <c r="E24" s="170">
        <v>71.400000000000006</v>
      </c>
      <c r="F24" s="173"/>
      <c r="G24" s="173"/>
      <c r="H24" s="173"/>
      <c r="I24" s="173"/>
      <c r="J24" s="173"/>
      <c r="K24" s="173"/>
      <c r="L24" s="173"/>
      <c r="M24" s="173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109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>
      <c r="A25" s="154"/>
      <c r="B25" s="160"/>
      <c r="C25" s="196" t="s">
        <v>134</v>
      </c>
      <c r="D25" s="165"/>
      <c r="E25" s="170">
        <v>-2.4</v>
      </c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109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>
      <c r="A26" s="155" t="s">
        <v>102</v>
      </c>
      <c r="B26" s="161" t="s">
        <v>57</v>
      </c>
      <c r="C26" s="197" t="s">
        <v>58</v>
      </c>
      <c r="D26" s="166"/>
      <c r="E26" s="171"/>
      <c r="F26" s="174"/>
      <c r="G26" s="174">
        <f>SUMIF(AE27:AE27,"&lt;&gt;NOR",G27:G27)</f>
        <v>0</v>
      </c>
      <c r="H26" s="174"/>
      <c r="I26" s="174">
        <f>SUM(I27:I27)</f>
        <v>0</v>
      </c>
      <c r="J26" s="174"/>
      <c r="K26" s="174">
        <f>SUM(K27:K27)</f>
        <v>0</v>
      </c>
      <c r="L26" s="174"/>
      <c r="M26" s="174">
        <f>SUM(M27:M27)</f>
        <v>0</v>
      </c>
      <c r="N26" s="167"/>
      <c r="O26" s="167">
        <f>SUM(O27:O27)</f>
        <v>0.19950000000000001</v>
      </c>
      <c r="P26" s="167"/>
      <c r="Q26" s="167">
        <f>SUM(Q27:Q27)</f>
        <v>0</v>
      </c>
      <c r="R26" s="167"/>
      <c r="S26" s="167"/>
      <c r="T26" s="168"/>
      <c r="U26" s="167">
        <f>SUM(U27:U27)</f>
        <v>2.15</v>
      </c>
      <c r="AE26" t="s">
        <v>103</v>
      </c>
    </row>
    <row r="27" spans="1:60" outlineLevel="1">
      <c r="A27" s="154">
        <v>11</v>
      </c>
      <c r="B27" s="160" t="s">
        <v>135</v>
      </c>
      <c r="C27" s="195" t="s">
        <v>136</v>
      </c>
      <c r="D27" s="162" t="s">
        <v>116</v>
      </c>
      <c r="E27" s="169">
        <v>5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3.9899999999999998E-2</v>
      </c>
      <c r="O27" s="163">
        <f>ROUND(E27*N27,5)</f>
        <v>0.19950000000000001</v>
      </c>
      <c r="P27" s="163">
        <v>0</v>
      </c>
      <c r="Q27" s="163">
        <f>ROUND(E27*P27,5)</f>
        <v>0</v>
      </c>
      <c r="R27" s="163"/>
      <c r="S27" s="163"/>
      <c r="T27" s="164">
        <v>0.43</v>
      </c>
      <c r="U27" s="163">
        <f>ROUND(E27*T27,2)</f>
        <v>2.15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107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>
      <c r="A28" s="155" t="s">
        <v>102</v>
      </c>
      <c r="B28" s="161" t="s">
        <v>59</v>
      </c>
      <c r="C28" s="197" t="s">
        <v>60</v>
      </c>
      <c r="D28" s="166"/>
      <c r="E28" s="171"/>
      <c r="F28" s="174"/>
      <c r="G28" s="174">
        <f>SUMIF(AE29:AE29,"&lt;&gt;NOR",G29:G29)</f>
        <v>0</v>
      </c>
      <c r="H28" s="174"/>
      <c r="I28" s="174">
        <f>SUM(I29:I29)</f>
        <v>0</v>
      </c>
      <c r="J28" s="174"/>
      <c r="K28" s="174">
        <f>SUM(K29:K29)</f>
        <v>0</v>
      </c>
      <c r="L28" s="174"/>
      <c r="M28" s="174">
        <f>SUM(M29:M29)</f>
        <v>0</v>
      </c>
      <c r="N28" s="167"/>
      <c r="O28" s="167">
        <f>SUM(O29:O29)</f>
        <v>0.14799999999999999</v>
      </c>
      <c r="P28" s="167"/>
      <c r="Q28" s="167">
        <f>SUM(Q29:Q29)</f>
        <v>0</v>
      </c>
      <c r="R28" s="167"/>
      <c r="S28" s="167"/>
      <c r="T28" s="168"/>
      <c r="U28" s="167">
        <f>SUM(U29:U29)</f>
        <v>6.5</v>
      </c>
      <c r="AE28" t="s">
        <v>103</v>
      </c>
    </row>
    <row r="29" spans="1:60" outlineLevel="1">
      <c r="A29" s="154">
        <v>12</v>
      </c>
      <c r="B29" s="160" t="s">
        <v>137</v>
      </c>
      <c r="C29" s="195" t="s">
        <v>138</v>
      </c>
      <c r="D29" s="162" t="s">
        <v>116</v>
      </c>
      <c r="E29" s="169">
        <v>25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5.9199999999999999E-3</v>
      </c>
      <c r="O29" s="163">
        <f>ROUND(E29*N29,5)</f>
        <v>0.14799999999999999</v>
      </c>
      <c r="P29" s="163">
        <v>0</v>
      </c>
      <c r="Q29" s="163">
        <f>ROUND(E29*P29,5)</f>
        <v>0</v>
      </c>
      <c r="R29" s="163"/>
      <c r="S29" s="163"/>
      <c r="T29" s="164">
        <v>0.26</v>
      </c>
      <c r="U29" s="163">
        <f>ROUND(E29*T29,2)</f>
        <v>6.5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107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>
      <c r="A30" s="155" t="s">
        <v>102</v>
      </c>
      <c r="B30" s="161" t="s">
        <v>61</v>
      </c>
      <c r="C30" s="197" t="s">
        <v>62</v>
      </c>
      <c r="D30" s="166"/>
      <c r="E30" s="171"/>
      <c r="F30" s="174"/>
      <c r="G30" s="174">
        <f>SUMIF(AE31:AE37,"&lt;&gt;NOR",G31:G37)</f>
        <v>0</v>
      </c>
      <c r="H30" s="174"/>
      <c r="I30" s="174">
        <f>SUM(I31:I37)</f>
        <v>0</v>
      </c>
      <c r="J30" s="174"/>
      <c r="K30" s="174">
        <f>SUM(K31:K37)</f>
        <v>0</v>
      </c>
      <c r="L30" s="174"/>
      <c r="M30" s="174">
        <f>SUM(M31:M37)</f>
        <v>0</v>
      </c>
      <c r="N30" s="167"/>
      <c r="O30" s="167">
        <f>SUM(O31:O37)</f>
        <v>0</v>
      </c>
      <c r="P30" s="167"/>
      <c r="Q30" s="167">
        <f>SUM(Q31:Q37)</f>
        <v>0</v>
      </c>
      <c r="R30" s="167"/>
      <c r="S30" s="167"/>
      <c r="T30" s="168"/>
      <c r="U30" s="167">
        <f>SUM(U31:U37)</f>
        <v>9.73</v>
      </c>
      <c r="AE30" t="s">
        <v>103</v>
      </c>
    </row>
    <row r="31" spans="1:60" outlineLevel="1">
      <c r="A31" s="154">
        <v>13</v>
      </c>
      <c r="B31" s="160" t="s">
        <v>139</v>
      </c>
      <c r="C31" s="195" t="s">
        <v>140</v>
      </c>
      <c r="D31" s="162" t="s">
        <v>116</v>
      </c>
      <c r="E31" s="169">
        <v>70</v>
      </c>
      <c r="F31" s="172"/>
      <c r="G31" s="173">
        <f t="shared" ref="G31:G37" si="0">ROUND(E31*F31,2)</f>
        <v>0</v>
      </c>
      <c r="H31" s="172"/>
      <c r="I31" s="173">
        <f t="shared" ref="I31:I37" si="1">ROUND(E31*H31,2)</f>
        <v>0</v>
      </c>
      <c r="J31" s="172"/>
      <c r="K31" s="173">
        <f t="shared" ref="K31:K37" si="2">ROUND(E31*J31,2)</f>
        <v>0</v>
      </c>
      <c r="L31" s="173">
        <v>21</v>
      </c>
      <c r="M31" s="173">
        <f t="shared" ref="M31:M37" si="3">G31*(1+L31/100)</f>
        <v>0</v>
      </c>
      <c r="N31" s="163">
        <v>0</v>
      </c>
      <c r="O31" s="163">
        <f t="shared" ref="O31:O37" si="4">ROUND(E31*N31,5)</f>
        <v>0</v>
      </c>
      <c r="P31" s="163">
        <v>0</v>
      </c>
      <c r="Q31" s="163">
        <f t="shared" ref="Q31:Q37" si="5">ROUND(E31*P31,5)</f>
        <v>0</v>
      </c>
      <c r="R31" s="163"/>
      <c r="S31" s="163"/>
      <c r="T31" s="164">
        <v>0.13900000000000001</v>
      </c>
      <c r="U31" s="163">
        <f t="shared" ref="U31:U37" si="6">ROUND(E31*T31,2)</f>
        <v>9.73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107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54">
        <v>14</v>
      </c>
      <c r="B32" s="160" t="s">
        <v>141</v>
      </c>
      <c r="C32" s="195" t="s">
        <v>142</v>
      </c>
      <c r="D32" s="162" t="s">
        <v>143</v>
      </c>
      <c r="E32" s="169">
        <v>1</v>
      </c>
      <c r="F32" s="172"/>
      <c r="G32" s="173">
        <f t="shared" si="0"/>
        <v>0</v>
      </c>
      <c r="H32" s="172"/>
      <c r="I32" s="173">
        <f t="shared" si="1"/>
        <v>0</v>
      </c>
      <c r="J32" s="172"/>
      <c r="K32" s="173">
        <f t="shared" si="2"/>
        <v>0</v>
      </c>
      <c r="L32" s="173">
        <v>21</v>
      </c>
      <c r="M32" s="173">
        <f t="shared" si="3"/>
        <v>0</v>
      </c>
      <c r="N32" s="163">
        <v>0</v>
      </c>
      <c r="O32" s="163">
        <f t="shared" si="4"/>
        <v>0</v>
      </c>
      <c r="P32" s="163">
        <v>0</v>
      </c>
      <c r="Q32" s="163">
        <f t="shared" si="5"/>
        <v>0</v>
      </c>
      <c r="R32" s="163"/>
      <c r="S32" s="163"/>
      <c r="T32" s="164">
        <v>0</v>
      </c>
      <c r="U32" s="163">
        <f t="shared" si="6"/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>
      <c r="A33" s="154">
        <v>15</v>
      </c>
      <c r="B33" s="160" t="s">
        <v>144</v>
      </c>
      <c r="C33" s="195" t="s">
        <v>145</v>
      </c>
      <c r="D33" s="162" t="s">
        <v>143</v>
      </c>
      <c r="E33" s="169">
        <v>1</v>
      </c>
      <c r="F33" s="172"/>
      <c r="G33" s="173">
        <f t="shared" si="0"/>
        <v>0</v>
      </c>
      <c r="H33" s="172"/>
      <c r="I33" s="173">
        <f t="shared" si="1"/>
        <v>0</v>
      </c>
      <c r="J33" s="172"/>
      <c r="K33" s="173">
        <f t="shared" si="2"/>
        <v>0</v>
      </c>
      <c r="L33" s="173">
        <v>21</v>
      </c>
      <c r="M33" s="173">
        <f t="shared" si="3"/>
        <v>0</v>
      </c>
      <c r="N33" s="163">
        <v>0</v>
      </c>
      <c r="O33" s="163">
        <f t="shared" si="4"/>
        <v>0</v>
      </c>
      <c r="P33" s="163">
        <v>0</v>
      </c>
      <c r="Q33" s="163">
        <f t="shared" si="5"/>
        <v>0</v>
      </c>
      <c r="R33" s="163"/>
      <c r="S33" s="163"/>
      <c r="T33" s="164">
        <v>0</v>
      </c>
      <c r="U33" s="163">
        <f t="shared" si="6"/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107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>
      <c r="A34" s="154">
        <v>16</v>
      </c>
      <c r="B34" s="160" t="s">
        <v>146</v>
      </c>
      <c r="C34" s="195" t="s">
        <v>147</v>
      </c>
      <c r="D34" s="162" t="s">
        <v>143</v>
      </c>
      <c r="E34" s="169">
        <v>1</v>
      </c>
      <c r="F34" s="172"/>
      <c r="G34" s="173">
        <f t="shared" si="0"/>
        <v>0</v>
      </c>
      <c r="H34" s="172"/>
      <c r="I34" s="173">
        <f t="shared" si="1"/>
        <v>0</v>
      </c>
      <c r="J34" s="172"/>
      <c r="K34" s="173">
        <f t="shared" si="2"/>
        <v>0</v>
      </c>
      <c r="L34" s="173">
        <v>21</v>
      </c>
      <c r="M34" s="173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0</v>
      </c>
      <c r="U34" s="163">
        <f t="shared" si="6"/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107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>
      <c r="A35" s="154">
        <v>17</v>
      </c>
      <c r="B35" s="160" t="s">
        <v>148</v>
      </c>
      <c r="C35" s="195" t="s">
        <v>149</v>
      </c>
      <c r="D35" s="162" t="s">
        <v>143</v>
      </c>
      <c r="E35" s="169">
        <v>1</v>
      </c>
      <c r="F35" s="172"/>
      <c r="G35" s="173">
        <f t="shared" si="0"/>
        <v>0</v>
      </c>
      <c r="H35" s="172"/>
      <c r="I35" s="173">
        <f t="shared" si="1"/>
        <v>0</v>
      </c>
      <c r="J35" s="172"/>
      <c r="K35" s="173">
        <f t="shared" si="2"/>
        <v>0</v>
      </c>
      <c r="L35" s="173">
        <v>21</v>
      </c>
      <c r="M35" s="173">
        <f t="shared" si="3"/>
        <v>0</v>
      </c>
      <c r="N35" s="163">
        <v>0</v>
      </c>
      <c r="O35" s="163">
        <f t="shared" si="4"/>
        <v>0</v>
      </c>
      <c r="P35" s="163">
        <v>0</v>
      </c>
      <c r="Q35" s="163">
        <f t="shared" si="5"/>
        <v>0</v>
      </c>
      <c r="R35" s="163"/>
      <c r="S35" s="163"/>
      <c r="T35" s="164">
        <v>0</v>
      </c>
      <c r="U35" s="163">
        <f t="shared" si="6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107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54">
        <v>18</v>
      </c>
      <c r="B36" s="160" t="s">
        <v>150</v>
      </c>
      <c r="C36" s="195" t="s">
        <v>151</v>
      </c>
      <c r="D36" s="162" t="s">
        <v>122</v>
      </c>
      <c r="E36" s="169">
        <v>2</v>
      </c>
      <c r="F36" s="172"/>
      <c r="G36" s="173">
        <f t="shared" si="0"/>
        <v>0</v>
      </c>
      <c r="H36" s="172"/>
      <c r="I36" s="173">
        <f t="shared" si="1"/>
        <v>0</v>
      </c>
      <c r="J36" s="172"/>
      <c r="K36" s="173">
        <f t="shared" si="2"/>
        <v>0</v>
      </c>
      <c r="L36" s="173">
        <v>21</v>
      </c>
      <c r="M36" s="173">
        <f t="shared" si="3"/>
        <v>0</v>
      </c>
      <c r="N36" s="163">
        <v>0</v>
      </c>
      <c r="O36" s="163">
        <f t="shared" si="4"/>
        <v>0</v>
      </c>
      <c r="P36" s="163">
        <v>0</v>
      </c>
      <c r="Q36" s="163">
        <f t="shared" si="5"/>
        <v>0</v>
      </c>
      <c r="R36" s="163"/>
      <c r="S36" s="163"/>
      <c r="T36" s="164">
        <v>0</v>
      </c>
      <c r="U36" s="163">
        <f t="shared" si="6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107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>
      <c r="A37" s="154">
        <v>19</v>
      </c>
      <c r="B37" s="160" t="s">
        <v>152</v>
      </c>
      <c r="C37" s="195" t="s">
        <v>153</v>
      </c>
      <c r="D37" s="162" t="s">
        <v>154</v>
      </c>
      <c r="E37" s="169">
        <v>20</v>
      </c>
      <c r="F37" s="172"/>
      <c r="G37" s="173">
        <f t="shared" si="0"/>
        <v>0</v>
      </c>
      <c r="H37" s="172"/>
      <c r="I37" s="173">
        <f t="shared" si="1"/>
        <v>0</v>
      </c>
      <c r="J37" s="172"/>
      <c r="K37" s="173">
        <f t="shared" si="2"/>
        <v>0</v>
      </c>
      <c r="L37" s="173">
        <v>21</v>
      </c>
      <c r="M37" s="173">
        <f t="shared" si="3"/>
        <v>0</v>
      </c>
      <c r="N37" s="163">
        <v>0</v>
      </c>
      <c r="O37" s="163">
        <f t="shared" si="4"/>
        <v>0</v>
      </c>
      <c r="P37" s="163">
        <v>0</v>
      </c>
      <c r="Q37" s="163">
        <f t="shared" si="5"/>
        <v>0</v>
      </c>
      <c r="R37" s="163"/>
      <c r="S37" s="163"/>
      <c r="T37" s="164">
        <v>0</v>
      </c>
      <c r="U37" s="163">
        <f t="shared" si="6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>
      <c r="A38" s="155" t="s">
        <v>102</v>
      </c>
      <c r="B38" s="161" t="s">
        <v>63</v>
      </c>
      <c r="C38" s="197" t="s">
        <v>64</v>
      </c>
      <c r="D38" s="166"/>
      <c r="E38" s="171"/>
      <c r="F38" s="174"/>
      <c r="G38" s="174">
        <f>SUMIF(AE39:AE52,"&lt;&gt;NOR",G39:G52)</f>
        <v>0</v>
      </c>
      <c r="H38" s="174"/>
      <c r="I38" s="174">
        <f>SUM(I39:I52)</f>
        <v>0</v>
      </c>
      <c r="J38" s="174"/>
      <c r="K38" s="174">
        <f>SUM(K39:K52)</f>
        <v>0</v>
      </c>
      <c r="L38" s="174"/>
      <c r="M38" s="174">
        <f>SUM(M39:M52)</f>
        <v>0</v>
      </c>
      <c r="N38" s="167"/>
      <c r="O38" s="167">
        <f>SUM(O39:O52)</f>
        <v>1.33E-3</v>
      </c>
      <c r="P38" s="167"/>
      <c r="Q38" s="167">
        <f>SUM(Q39:Q52)</f>
        <v>5.4043099999999997</v>
      </c>
      <c r="R38" s="167"/>
      <c r="S38" s="167"/>
      <c r="T38" s="168"/>
      <c r="U38" s="167">
        <f>SUM(U39:U52)</f>
        <v>43.070000000000007</v>
      </c>
      <c r="AE38" t="s">
        <v>103</v>
      </c>
    </row>
    <row r="39" spans="1:60" outlineLevel="1">
      <c r="A39" s="154">
        <v>20</v>
      </c>
      <c r="B39" s="160" t="s">
        <v>155</v>
      </c>
      <c r="C39" s="195" t="s">
        <v>156</v>
      </c>
      <c r="D39" s="162" t="s">
        <v>106</v>
      </c>
      <c r="E39" s="169">
        <v>0.3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63">
        <v>0</v>
      </c>
      <c r="O39" s="163">
        <f>ROUND(E39*N39,5)</f>
        <v>0</v>
      </c>
      <c r="P39" s="163">
        <v>2.4</v>
      </c>
      <c r="Q39" s="163">
        <f>ROUND(E39*P39,5)</f>
        <v>0.72</v>
      </c>
      <c r="R39" s="163"/>
      <c r="S39" s="163"/>
      <c r="T39" s="164">
        <v>13.301</v>
      </c>
      <c r="U39" s="163">
        <f>ROUND(E39*T39,2)</f>
        <v>3.99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107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>
      <c r="A40" s="154"/>
      <c r="B40" s="160"/>
      <c r="C40" s="196" t="s">
        <v>157</v>
      </c>
      <c r="D40" s="165"/>
      <c r="E40" s="170">
        <v>0.3</v>
      </c>
      <c r="F40" s="173"/>
      <c r="G40" s="173"/>
      <c r="H40" s="173"/>
      <c r="I40" s="173"/>
      <c r="J40" s="173"/>
      <c r="K40" s="173"/>
      <c r="L40" s="173"/>
      <c r="M40" s="173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109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>
      <c r="A41" s="154">
        <v>21</v>
      </c>
      <c r="B41" s="160" t="s">
        <v>158</v>
      </c>
      <c r="C41" s="195" t="s">
        <v>159</v>
      </c>
      <c r="D41" s="162" t="s">
        <v>116</v>
      </c>
      <c r="E41" s="169">
        <v>25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63">
        <v>0</v>
      </c>
      <c r="O41" s="163">
        <f>ROUND(E41*N41,5)</f>
        <v>0</v>
      </c>
      <c r="P41" s="163">
        <v>0.02</v>
      </c>
      <c r="Q41" s="163">
        <f>ROUND(E41*P41,5)</f>
        <v>0.5</v>
      </c>
      <c r="R41" s="163"/>
      <c r="S41" s="163"/>
      <c r="T41" s="164">
        <v>0.23</v>
      </c>
      <c r="U41" s="163">
        <f>ROUND(E41*T41,2)</f>
        <v>5.75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107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>
      <c r="A42" s="154">
        <v>22</v>
      </c>
      <c r="B42" s="160" t="s">
        <v>160</v>
      </c>
      <c r="C42" s="195" t="s">
        <v>161</v>
      </c>
      <c r="D42" s="162" t="s">
        <v>162</v>
      </c>
      <c r="E42" s="169">
        <v>20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63">
        <v>0</v>
      </c>
      <c r="O42" s="163">
        <f>ROUND(E42*N42,5)</f>
        <v>0</v>
      </c>
      <c r="P42" s="163">
        <v>4.0000000000000002E-4</v>
      </c>
      <c r="Q42" s="163">
        <f>ROUND(E42*P42,5)</f>
        <v>8.0000000000000002E-3</v>
      </c>
      <c r="R42" s="163"/>
      <c r="S42" s="163"/>
      <c r="T42" s="164">
        <v>7.0000000000000007E-2</v>
      </c>
      <c r="U42" s="163">
        <f>ROUND(E42*T42,2)</f>
        <v>1.4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107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54"/>
      <c r="B43" s="160"/>
      <c r="C43" s="196" t="s">
        <v>163</v>
      </c>
      <c r="D43" s="165"/>
      <c r="E43" s="170">
        <v>20</v>
      </c>
      <c r="F43" s="173"/>
      <c r="G43" s="173"/>
      <c r="H43" s="173"/>
      <c r="I43" s="173"/>
      <c r="J43" s="173"/>
      <c r="K43" s="173"/>
      <c r="L43" s="173"/>
      <c r="M43" s="173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109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54">
        <v>23</v>
      </c>
      <c r="B44" s="160" t="s">
        <v>164</v>
      </c>
      <c r="C44" s="195" t="s">
        <v>165</v>
      </c>
      <c r="D44" s="162" t="s">
        <v>116</v>
      </c>
      <c r="E44" s="169">
        <v>23.24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63">
        <v>0</v>
      </c>
      <c r="O44" s="163">
        <f>ROUND(E44*N44,5)</f>
        <v>0</v>
      </c>
      <c r="P44" s="163">
        <v>1.26E-2</v>
      </c>
      <c r="Q44" s="163">
        <f>ROUND(E44*P44,5)</f>
        <v>0.29282000000000002</v>
      </c>
      <c r="R44" s="163"/>
      <c r="S44" s="163"/>
      <c r="T44" s="164">
        <v>0.33</v>
      </c>
      <c r="U44" s="163">
        <f>ROUND(E44*T44,2)</f>
        <v>7.67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107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54"/>
      <c r="B45" s="160"/>
      <c r="C45" s="196" t="s">
        <v>166</v>
      </c>
      <c r="D45" s="165"/>
      <c r="E45" s="170">
        <v>23.24</v>
      </c>
      <c r="F45" s="173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109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54">
        <v>24</v>
      </c>
      <c r="B46" s="160" t="s">
        <v>167</v>
      </c>
      <c r="C46" s="195" t="s">
        <v>168</v>
      </c>
      <c r="D46" s="162" t="s">
        <v>116</v>
      </c>
      <c r="E46" s="169">
        <v>116.2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3">
        <v>0</v>
      </c>
      <c r="O46" s="163">
        <f>ROUND(E46*N46,5)</f>
        <v>0</v>
      </c>
      <c r="P46" s="163">
        <v>2.5200000000000001E-3</v>
      </c>
      <c r="Q46" s="163">
        <f>ROUND(E46*P46,5)</f>
        <v>0.29282000000000002</v>
      </c>
      <c r="R46" s="163"/>
      <c r="S46" s="163"/>
      <c r="T46" s="164">
        <v>5.7000000000000002E-2</v>
      </c>
      <c r="U46" s="163">
        <f>ROUND(E46*T46,2)</f>
        <v>6.62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54"/>
      <c r="B47" s="160"/>
      <c r="C47" s="196" t="s">
        <v>169</v>
      </c>
      <c r="D47" s="165"/>
      <c r="E47" s="170">
        <v>116.2</v>
      </c>
      <c r="F47" s="173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109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>
      <c r="A48" s="154">
        <v>25</v>
      </c>
      <c r="B48" s="160" t="s">
        <v>170</v>
      </c>
      <c r="C48" s="195" t="s">
        <v>171</v>
      </c>
      <c r="D48" s="162" t="s">
        <v>116</v>
      </c>
      <c r="E48" s="169">
        <v>23.24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63">
        <v>0</v>
      </c>
      <c r="O48" s="163">
        <f>ROUND(E48*N48,5)</f>
        <v>0</v>
      </c>
      <c r="P48" s="163">
        <v>1.75E-3</v>
      </c>
      <c r="Q48" s="163">
        <f>ROUND(E48*P48,5)</f>
        <v>4.0669999999999998E-2</v>
      </c>
      <c r="R48" s="163"/>
      <c r="S48" s="163"/>
      <c r="T48" s="164">
        <v>0.16500000000000001</v>
      </c>
      <c r="U48" s="163">
        <f>ROUND(E48*T48,2)</f>
        <v>3.83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54">
        <v>26</v>
      </c>
      <c r="B49" s="160" t="s">
        <v>172</v>
      </c>
      <c r="C49" s="195" t="s">
        <v>173</v>
      </c>
      <c r="D49" s="162" t="s">
        <v>116</v>
      </c>
      <c r="E49" s="169">
        <v>25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63">
        <v>0</v>
      </c>
      <c r="O49" s="163">
        <f>ROUND(E49*N49,5)</f>
        <v>0</v>
      </c>
      <c r="P49" s="163">
        <v>4.0000000000000001E-3</v>
      </c>
      <c r="Q49" s="163">
        <f>ROUND(E49*P49,5)</f>
        <v>0.1</v>
      </c>
      <c r="R49" s="163"/>
      <c r="S49" s="163"/>
      <c r="T49" s="164">
        <v>0.03</v>
      </c>
      <c r="U49" s="163">
        <f>ROUND(E49*T49,2)</f>
        <v>0.75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54">
        <v>27</v>
      </c>
      <c r="B50" s="160" t="s">
        <v>174</v>
      </c>
      <c r="C50" s="195" t="s">
        <v>175</v>
      </c>
      <c r="D50" s="162" t="s">
        <v>116</v>
      </c>
      <c r="E50" s="169">
        <v>69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63">
        <v>0</v>
      </c>
      <c r="O50" s="163">
        <f>ROUND(E50*N50,5)</f>
        <v>0</v>
      </c>
      <c r="P50" s="163">
        <v>4.5999999999999999E-2</v>
      </c>
      <c r="Q50" s="163">
        <f>ROUND(E50*P50,5)</f>
        <v>3.1739999999999999</v>
      </c>
      <c r="R50" s="163"/>
      <c r="S50" s="163"/>
      <c r="T50" s="164">
        <v>0.16</v>
      </c>
      <c r="U50" s="163">
        <f>ROUND(E50*T50,2)</f>
        <v>11.04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107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54">
        <v>28</v>
      </c>
      <c r="B51" s="160" t="s">
        <v>176</v>
      </c>
      <c r="C51" s="195" t="s">
        <v>177</v>
      </c>
      <c r="D51" s="162" t="s">
        <v>122</v>
      </c>
      <c r="E51" s="169">
        <v>1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0</v>
      </c>
      <c r="U51" s="163">
        <f>ROUND(E51*T51,2)</f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>
      <c r="A52" s="154">
        <v>29</v>
      </c>
      <c r="B52" s="160" t="s">
        <v>178</v>
      </c>
      <c r="C52" s="195" t="s">
        <v>179</v>
      </c>
      <c r="D52" s="162" t="s">
        <v>122</v>
      </c>
      <c r="E52" s="169">
        <v>1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63">
        <v>1.33E-3</v>
      </c>
      <c r="O52" s="163">
        <f>ROUND(E52*N52,5)</f>
        <v>1.33E-3</v>
      </c>
      <c r="P52" s="163">
        <v>0.27600000000000002</v>
      </c>
      <c r="Q52" s="163">
        <f>ROUND(E52*P52,5)</f>
        <v>0.27600000000000002</v>
      </c>
      <c r="R52" s="163"/>
      <c r="S52" s="163"/>
      <c r="T52" s="164">
        <v>2.024</v>
      </c>
      <c r="U52" s="163">
        <f>ROUND(E52*T52,2)</f>
        <v>2.02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107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>
      <c r="A53" s="155" t="s">
        <v>102</v>
      </c>
      <c r="B53" s="161" t="s">
        <v>65</v>
      </c>
      <c r="C53" s="197" t="s">
        <v>66</v>
      </c>
      <c r="D53" s="166"/>
      <c r="E53" s="171"/>
      <c r="F53" s="174"/>
      <c r="G53" s="174">
        <f>SUMIF(AE54:AE62,"&lt;&gt;NOR",G54:G62)</f>
        <v>0</v>
      </c>
      <c r="H53" s="174"/>
      <c r="I53" s="174">
        <f>SUM(I54:I62)</f>
        <v>0</v>
      </c>
      <c r="J53" s="174"/>
      <c r="K53" s="174">
        <f>SUM(K54:K62)</f>
        <v>0</v>
      </c>
      <c r="L53" s="174"/>
      <c r="M53" s="174">
        <f>SUM(M54:M62)</f>
        <v>0</v>
      </c>
      <c r="N53" s="167"/>
      <c r="O53" s="167">
        <f>SUM(O54:O62)</f>
        <v>0</v>
      </c>
      <c r="P53" s="167"/>
      <c r="Q53" s="167">
        <f>SUM(Q54:Q62)</f>
        <v>0</v>
      </c>
      <c r="R53" s="167"/>
      <c r="S53" s="167"/>
      <c r="T53" s="168"/>
      <c r="U53" s="167">
        <f>SUM(U54:U62)</f>
        <v>20.56</v>
      </c>
      <c r="AE53" t="s">
        <v>103</v>
      </c>
    </row>
    <row r="54" spans="1:60" outlineLevel="1">
      <c r="A54" s="154">
        <v>30</v>
      </c>
      <c r="B54" s="160" t="s">
        <v>180</v>
      </c>
      <c r="C54" s="195" t="s">
        <v>181</v>
      </c>
      <c r="D54" s="162" t="s">
        <v>112</v>
      </c>
      <c r="E54" s="169">
        <v>5.4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21</v>
      </c>
      <c r="M54" s="173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2.0670000000000002</v>
      </c>
      <c r="U54" s="163">
        <f>ROUND(E54*T54,2)</f>
        <v>11.16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107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>
      <c r="A55" s="154">
        <v>31</v>
      </c>
      <c r="B55" s="160" t="s">
        <v>182</v>
      </c>
      <c r="C55" s="195" t="s">
        <v>183</v>
      </c>
      <c r="D55" s="162" t="s">
        <v>112</v>
      </c>
      <c r="E55" s="169">
        <v>5.4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9.9000000000000005E-2</v>
      </c>
      <c r="U55" s="163">
        <f>ROUND(E55*T55,2)</f>
        <v>0.53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107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>
      <c r="A56" s="154">
        <v>32</v>
      </c>
      <c r="B56" s="160" t="s">
        <v>184</v>
      </c>
      <c r="C56" s="195" t="s">
        <v>185</v>
      </c>
      <c r="D56" s="162" t="s">
        <v>112</v>
      </c>
      <c r="E56" s="169">
        <v>5.4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0.94199999999999995</v>
      </c>
      <c r="U56" s="163">
        <f>ROUND(E56*T56,2)</f>
        <v>5.09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107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54">
        <v>33</v>
      </c>
      <c r="B57" s="160" t="s">
        <v>186</v>
      </c>
      <c r="C57" s="195" t="s">
        <v>187</v>
      </c>
      <c r="D57" s="162" t="s">
        <v>112</v>
      </c>
      <c r="E57" s="169">
        <v>10.8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0.105</v>
      </c>
      <c r="U57" s="163">
        <f>ROUND(E57*T57,2)</f>
        <v>1.1299999999999999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54"/>
      <c r="B58" s="160"/>
      <c r="C58" s="196" t="s">
        <v>188</v>
      </c>
      <c r="D58" s="165"/>
      <c r="E58" s="170">
        <v>10.8</v>
      </c>
      <c r="F58" s="173"/>
      <c r="G58" s="173"/>
      <c r="H58" s="173"/>
      <c r="I58" s="173"/>
      <c r="J58" s="173"/>
      <c r="K58" s="173"/>
      <c r="L58" s="173"/>
      <c r="M58" s="173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109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54">
        <v>34</v>
      </c>
      <c r="B59" s="160" t="s">
        <v>189</v>
      </c>
      <c r="C59" s="195" t="s">
        <v>190</v>
      </c>
      <c r="D59" s="162" t="s">
        <v>112</v>
      </c>
      <c r="E59" s="169">
        <v>5.4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0.49</v>
      </c>
      <c r="U59" s="163">
        <f>ROUND(E59*T59,2)</f>
        <v>2.65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107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54">
        <v>35</v>
      </c>
      <c r="B60" s="160" t="s">
        <v>191</v>
      </c>
      <c r="C60" s="195" t="s">
        <v>192</v>
      </c>
      <c r="D60" s="162" t="s">
        <v>112</v>
      </c>
      <c r="E60" s="169">
        <v>102.6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107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>
      <c r="A61" s="154"/>
      <c r="B61" s="160"/>
      <c r="C61" s="196" t="s">
        <v>193</v>
      </c>
      <c r="D61" s="165"/>
      <c r="E61" s="170">
        <v>102.6</v>
      </c>
      <c r="F61" s="173"/>
      <c r="G61" s="173"/>
      <c r="H61" s="173"/>
      <c r="I61" s="173"/>
      <c r="J61" s="173"/>
      <c r="K61" s="173"/>
      <c r="L61" s="173"/>
      <c r="M61" s="173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109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>
      <c r="A62" s="154">
        <v>36</v>
      </c>
      <c r="B62" s="160" t="s">
        <v>194</v>
      </c>
      <c r="C62" s="195" t="s">
        <v>195</v>
      </c>
      <c r="D62" s="162" t="s">
        <v>112</v>
      </c>
      <c r="E62" s="169">
        <v>5.4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107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>
      <c r="A63" s="155" t="s">
        <v>102</v>
      </c>
      <c r="B63" s="161" t="s">
        <v>67</v>
      </c>
      <c r="C63" s="197" t="s">
        <v>68</v>
      </c>
      <c r="D63" s="166"/>
      <c r="E63" s="171"/>
      <c r="F63" s="174"/>
      <c r="G63" s="174">
        <f>SUMIF(AE64:AE64,"&lt;&gt;NOR",G64:G64)</f>
        <v>0</v>
      </c>
      <c r="H63" s="174"/>
      <c r="I63" s="174">
        <f>SUM(I64:I64)</f>
        <v>0</v>
      </c>
      <c r="J63" s="174"/>
      <c r="K63" s="174">
        <f>SUM(K64:K64)</f>
        <v>0</v>
      </c>
      <c r="L63" s="174"/>
      <c r="M63" s="174">
        <f>SUM(M64:M64)</f>
        <v>0</v>
      </c>
      <c r="N63" s="167"/>
      <c r="O63" s="167">
        <f>SUM(O64:O64)</f>
        <v>0</v>
      </c>
      <c r="P63" s="167"/>
      <c r="Q63" s="167">
        <f>SUM(Q64:Q64)</f>
        <v>0</v>
      </c>
      <c r="R63" s="167"/>
      <c r="S63" s="167"/>
      <c r="T63" s="168"/>
      <c r="U63" s="167">
        <f>SUM(U64:U64)</f>
        <v>3.05</v>
      </c>
      <c r="AE63" t="s">
        <v>103</v>
      </c>
    </row>
    <row r="64" spans="1:60" outlineLevel="1">
      <c r="A64" s="154">
        <v>37</v>
      </c>
      <c r="B64" s="160" t="s">
        <v>196</v>
      </c>
      <c r="C64" s="195" t="s">
        <v>197</v>
      </c>
      <c r="D64" s="162" t="s">
        <v>112</v>
      </c>
      <c r="E64" s="169">
        <v>3.25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21</v>
      </c>
      <c r="M64" s="173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0.9385</v>
      </c>
      <c r="U64" s="163">
        <f>ROUND(E64*T64,2)</f>
        <v>3.05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107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>
      <c r="A65" s="155" t="s">
        <v>102</v>
      </c>
      <c r="B65" s="161" t="s">
        <v>69</v>
      </c>
      <c r="C65" s="197" t="s">
        <v>70</v>
      </c>
      <c r="D65" s="166"/>
      <c r="E65" s="171"/>
      <c r="F65" s="174"/>
      <c r="G65" s="174">
        <f>SUMIF(AE66:AE72,"&lt;&gt;NOR",G66:G72)</f>
        <v>0</v>
      </c>
      <c r="H65" s="174"/>
      <c r="I65" s="174">
        <f>SUM(I66:I72)</f>
        <v>0</v>
      </c>
      <c r="J65" s="174"/>
      <c r="K65" s="174">
        <f>SUM(K66:K72)</f>
        <v>0</v>
      </c>
      <c r="L65" s="174"/>
      <c r="M65" s="174">
        <f>SUM(M66:M72)</f>
        <v>0</v>
      </c>
      <c r="N65" s="167"/>
      <c r="O65" s="167">
        <f>SUM(O66:O72)</f>
        <v>0.41299999999999998</v>
      </c>
      <c r="P65" s="167"/>
      <c r="Q65" s="167">
        <f>SUM(Q66:Q72)</f>
        <v>0</v>
      </c>
      <c r="R65" s="167"/>
      <c r="S65" s="167"/>
      <c r="T65" s="168"/>
      <c r="U65" s="167">
        <f>SUM(U66:U72)</f>
        <v>18.420000000000002</v>
      </c>
      <c r="AE65" t="s">
        <v>103</v>
      </c>
    </row>
    <row r="66" spans="1:60" ht="22.5" outlineLevel="1">
      <c r="A66" s="154">
        <v>38</v>
      </c>
      <c r="B66" s="160" t="s">
        <v>198</v>
      </c>
      <c r="C66" s="195" t="s">
        <v>199</v>
      </c>
      <c r="D66" s="162" t="s">
        <v>116</v>
      </c>
      <c r="E66" s="169">
        <v>25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1.6E-2</v>
      </c>
      <c r="U66" s="163">
        <f>ROUND(E66*T66,2)</f>
        <v>0.4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107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>
      <c r="A67" s="154">
        <v>39</v>
      </c>
      <c r="B67" s="160" t="s">
        <v>200</v>
      </c>
      <c r="C67" s="195" t="s">
        <v>201</v>
      </c>
      <c r="D67" s="162" t="s">
        <v>116</v>
      </c>
      <c r="E67" s="169">
        <v>25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63">
        <v>5.0000000000000002E-5</v>
      </c>
      <c r="O67" s="163">
        <f>ROUND(E67*N67,5)</f>
        <v>1.25E-3</v>
      </c>
      <c r="P67" s="163">
        <v>0</v>
      </c>
      <c r="Q67" s="163">
        <f>ROUND(E67*P67,5)</f>
        <v>0</v>
      </c>
      <c r="R67" s="163"/>
      <c r="S67" s="163"/>
      <c r="T67" s="164">
        <v>6.5000000000000002E-2</v>
      </c>
      <c r="U67" s="163">
        <f>ROUND(E67*T67,2)</f>
        <v>1.63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107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>
      <c r="A68" s="154">
        <v>40</v>
      </c>
      <c r="B68" s="160" t="s">
        <v>202</v>
      </c>
      <c r="C68" s="195" t="s">
        <v>203</v>
      </c>
      <c r="D68" s="162" t="s">
        <v>116</v>
      </c>
      <c r="E68" s="169">
        <v>25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21</v>
      </c>
      <c r="M68" s="173">
        <f>G68*(1+L68/100)</f>
        <v>0</v>
      </c>
      <c r="N68" s="163">
        <v>3.0000000000000001E-3</v>
      </c>
      <c r="O68" s="163">
        <f>ROUND(E68*N68,5)</f>
        <v>7.4999999999999997E-2</v>
      </c>
      <c r="P68" s="163">
        <v>0</v>
      </c>
      <c r="Q68" s="163">
        <f>ROUND(E68*P68,5)</f>
        <v>0</v>
      </c>
      <c r="R68" s="163"/>
      <c r="S68" s="163"/>
      <c r="T68" s="164">
        <v>0.32200000000000001</v>
      </c>
      <c r="U68" s="163">
        <f>ROUND(E68*T68,2)</f>
        <v>8.0500000000000007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204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>
      <c r="A69" s="154">
        <v>41</v>
      </c>
      <c r="B69" s="160" t="s">
        <v>205</v>
      </c>
      <c r="C69" s="195" t="s">
        <v>206</v>
      </c>
      <c r="D69" s="162" t="s">
        <v>116</v>
      </c>
      <c r="E69" s="169">
        <v>100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63">
        <v>3.0000000000000001E-3</v>
      </c>
      <c r="O69" s="163">
        <f>ROUND(E69*N69,5)</f>
        <v>0.3</v>
      </c>
      <c r="P69" s="163">
        <v>0</v>
      </c>
      <c r="Q69" s="163">
        <f>ROUND(E69*P69,5)</f>
        <v>0</v>
      </c>
      <c r="R69" s="163"/>
      <c r="S69" s="163"/>
      <c r="T69" s="164">
        <v>1.7999999999999999E-2</v>
      </c>
      <c r="U69" s="163">
        <f>ROUND(E69*T69,2)</f>
        <v>1.8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204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>
      <c r="A70" s="154"/>
      <c r="B70" s="160"/>
      <c r="C70" s="196" t="s">
        <v>207</v>
      </c>
      <c r="D70" s="165"/>
      <c r="E70" s="170">
        <v>100</v>
      </c>
      <c r="F70" s="173"/>
      <c r="G70" s="173"/>
      <c r="H70" s="173"/>
      <c r="I70" s="173"/>
      <c r="J70" s="173"/>
      <c r="K70" s="173"/>
      <c r="L70" s="173"/>
      <c r="M70" s="173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109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>
      <c r="A71" s="154">
        <v>42</v>
      </c>
      <c r="B71" s="160" t="s">
        <v>208</v>
      </c>
      <c r="C71" s="195" t="s">
        <v>209</v>
      </c>
      <c r="D71" s="162" t="s">
        <v>116</v>
      </c>
      <c r="E71" s="169">
        <v>25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63">
        <v>1.47E-3</v>
      </c>
      <c r="O71" s="163">
        <f>ROUND(E71*N71,5)</f>
        <v>3.6749999999999998E-2</v>
      </c>
      <c r="P71" s="163">
        <v>0</v>
      </c>
      <c r="Q71" s="163">
        <f>ROUND(E71*P71,5)</f>
        <v>0</v>
      </c>
      <c r="R71" s="163"/>
      <c r="S71" s="163"/>
      <c r="T71" s="164">
        <v>0.23699999999999999</v>
      </c>
      <c r="U71" s="163">
        <f>ROUND(E71*T71,2)</f>
        <v>5.93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107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>
      <c r="A72" s="154">
        <v>43</v>
      </c>
      <c r="B72" s="160" t="s">
        <v>210</v>
      </c>
      <c r="C72" s="195" t="s">
        <v>211</v>
      </c>
      <c r="D72" s="162" t="s">
        <v>112</v>
      </c>
      <c r="E72" s="169">
        <v>0.41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63">
        <v>0</v>
      </c>
      <c r="O72" s="163">
        <f>ROUND(E72*N72,5)</f>
        <v>0</v>
      </c>
      <c r="P72" s="163">
        <v>0</v>
      </c>
      <c r="Q72" s="163">
        <f>ROUND(E72*P72,5)</f>
        <v>0</v>
      </c>
      <c r="R72" s="163"/>
      <c r="S72" s="163"/>
      <c r="T72" s="164">
        <v>1.4990000000000001</v>
      </c>
      <c r="U72" s="163">
        <f>ROUND(E72*T72,2)</f>
        <v>0.61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107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>
      <c r="A73" s="155" t="s">
        <v>102</v>
      </c>
      <c r="B73" s="161" t="s">
        <v>71</v>
      </c>
      <c r="C73" s="197" t="s">
        <v>72</v>
      </c>
      <c r="D73" s="166"/>
      <c r="E73" s="171"/>
      <c r="F73" s="174"/>
      <c r="G73" s="174">
        <f>SUMIF(AE74:AE81,"&lt;&gt;NOR",G74:G81)</f>
        <v>0</v>
      </c>
      <c r="H73" s="174"/>
      <c r="I73" s="174">
        <f>SUM(I74:I81)</f>
        <v>0</v>
      </c>
      <c r="J73" s="174"/>
      <c r="K73" s="174">
        <f>SUM(K74:K81)</f>
        <v>0</v>
      </c>
      <c r="L73" s="174"/>
      <c r="M73" s="174">
        <f>SUM(M74:M81)</f>
        <v>0</v>
      </c>
      <c r="N73" s="167"/>
      <c r="O73" s="167">
        <f>SUM(O74:O81)</f>
        <v>7.3480000000000004E-2</v>
      </c>
      <c r="P73" s="167"/>
      <c r="Q73" s="167">
        <f>SUM(Q74:Q81)</f>
        <v>0</v>
      </c>
      <c r="R73" s="167"/>
      <c r="S73" s="167"/>
      <c r="T73" s="168"/>
      <c r="U73" s="167">
        <f>SUM(U74:U81)</f>
        <v>27.75</v>
      </c>
      <c r="AE73" t="s">
        <v>103</v>
      </c>
    </row>
    <row r="74" spans="1:60" outlineLevel="1">
      <c r="A74" s="154">
        <v>44</v>
      </c>
      <c r="B74" s="160" t="s">
        <v>212</v>
      </c>
      <c r="C74" s="195" t="s">
        <v>213</v>
      </c>
      <c r="D74" s="162" t="s">
        <v>116</v>
      </c>
      <c r="E74" s="169">
        <v>10.210000000000001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63">
        <v>5.0000000000000002E-5</v>
      </c>
      <c r="O74" s="163">
        <f>ROUND(E74*N74,5)</f>
        <v>5.1000000000000004E-4</v>
      </c>
      <c r="P74" s="163">
        <v>0</v>
      </c>
      <c r="Q74" s="163">
        <f>ROUND(E74*P74,5)</f>
        <v>0</v>
      </c>
      <c r="R74" s="163"/>
      <c r="S74" s="163"/>
      <c r="T74" s="164">
        <v>6.3E-2</v>
      </c>
      <c r="U74" s="163">
        <f>ROUND(E74*T74,2)</f>
        <v>0.64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107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>
      <c r="A75" s="154"/>
      <c r="B75" s="160"/>
      <c r="C75" s="196" t="s">
        <v>214</v>
      </c>
      <c r="D75" s="165"/>
      <c r="E75" s="170">
        <v>10.210000000000001</v>
      </c>
      <c r="F75" s="173"/>
      <c r="G75" s="173"/>
      <c r="H75" s="173"/>
      <c r="I75" s="173"/>
      <c r="J75" s="173"/>
      <c r="K75" s="173"/>
      <c r="L75" s="173"/>
      <c r="M75" s="173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109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>
      <c r="A76" s="154">
        <v>45</v>
      </c>
      <c r="B76" s="160" t="s">
        <v>215</v>
      </c>
      <c r="C76" s="195" t="s">
        <v>216</v>
      </c>
      <c r="D76" s="162" t="s">
        <v>116</v>
      </c>
      <c r="E76" s="169">
        <v>37</v>
      </c>
      <c r="F76" s="172"/>
      <c r="G76" s="173">
        <f t="shared" ref="G76:G81" si="7">ROUND(E76*F76,2)</f>
        <v>0</v>
      </c>
      <c r="H76" s="172"/>
      <c r="I76" s="173">
        <f t="shared" ref="I76:I81" si="8">ROUND(E76*H76,2)</f>
        <v>0</v>
      </c>
      <c r="J76" s="172"/>
      <c r="K76" s="173">
        <f t="shared" ref="K76:K81" si="9">ROUND(E76*J76,2)</f>
        <v>0</v>
      </c>
      <c r="L76" s="173">
        <v>21</v>
      </c>
      <c r="M76" s="173">
        <f t="shared" ref="M76:M81" si="10">G76*(1+L76/100)</f>
        <v>0</v>
      </c>
      <c r="N76" s="163">
        <v>1.0000000000000001E-5</v>
      </c>
      <c r="O76" s="163">
        <f t="shared" ref="O76:O81" si="11">ROUND(E76*N76,5)</f>
        <v>3.6999999999999999E-4</v>
      </c>
      <c r="P76" s="163">
        <v>0</v>
      </c>
      <c r="Q76" s="163">
        <f t="shared" ref="Q76:Q81" si="12">ROUND(E76*P76,5)</f>
        <v>0</v>
      </c>
      <c r="R76" s="163"/>
      <c r="S76" s="163"/>
      <c r="T76" s="164">
        <v>6.8000000000000005E-2</v>
      </c>
      <c r="U76" s="163">
        <f t="shared" ref="U76:U81" si="13">ROUND(E76*T76,2)</f>
        <v>2.52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107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>
      <c r="A77" s="154">
        <v>46</v>
      </c>
      <c r="B77" s="160" t="s">
        <v>217</v>
      </c>
      <c r="C77" s="195" t="s">
        <v>218</v>
      </c>
      <c r="D77" s="162" t="s">
        <v>116</v>
      </c>
      <c r="E77" s="169">
        <v>10.210000000000001</v>
      </c>
      <c r="F77" s="172"/>
      <c r="G77" s="173">
        <f t="shared" si="7"/>
        <v>0</v>
      </c>
      <c r="H77" s="172"/>
      <c r="I77" s="173">
        <f t="shared" si="8"/>
        <v>0</v>
      </c>
      <c r="J77" s="172"/>
      <c r="K77" s="173">
        <f t="shared" si="9"/>
        <v>0</v>
      </c>
      <c r="L77" s="173">
        <v>21</v>
      </c>
      <c r="M77" s="173">
        <f t="shared" si="10"/>
        <v>0</v>
      </c>
      <c r="N77" s="163">
        <v>1.0000000000000001E-5</v>
      </c>
      <c r="O77" s="163">
        <f t="shared" si="11"/>
        <v>1E-4</v>
      </c>
      <c r="P77" s="163">
        <v>0</v>
      </c>
      <c r="Q77" s="163">
        <f t="shared" si="12"/>
        <v>0</v>
      </c>
      <c r="R77" s="163"/>
      <c r="S77" s="163"/>
      <c r="T77" s="164">
        <v>7.1999999999999995E-2</v>
      </c>
      <c r="U77" s="163">
        <f t="shared" si="13"/>
        <v>0.74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107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>
      <c r="A78" s="154">
        <v>47</v>
      </c>
      <c r="B78" s="160" t="s">
        <v>219</v>
      </c>
      <c r="C78" s="195" t="s">
        <v>220</v>
      </c>
      <c r="D78" s="162" t="s">
        <v>116</v>
      </c>
      <c r="E78" s="169">
        <v>10.210000000000001</v>
      </c>
      <c r="F78" s="172"/>
      <c r="G78" s="173">
        <f t="shared" si="7"/>
        <v>0</v>
      </c>
      <c r="H78" s="172"/>
      <c r="I78" s="173">
        <f t="shared" si="8"/>
        <v>0</v>
      </c>
      <c r="J78" s="172"/>
      <c r="K78" s="173">
        <f t="shared" si="9"/>
        <v>0</v>
      </c>
      <c r="L78" s="173">
        <v>21</v>
      </c>
      <c r="M78" s="173">
        <f t="shared" si="10"/>
        <v>0</v>
      </c>
      <c r="N78" s="163">
        <v>8.0000000000000007E-5</v>
      </c>
      <c r="O78" s="163">
        <f t="shared" si="11"/>
        <v>8.1999999999999998E-4</v>
      </c>
      <c r="P78" s="163">
        <v>0</v>
      </c>
      <c r="Q78" s="163">
        <f t="shared" si="12"/>
        <v>0</v>
      </c>
      <c r="R78" s="163"/>
      <c r="S78" s="163"/>
      <c r="T78" s="164">
        <v>0.156</v>
      </c>
      <c r="U78" s="163">
        <f t="shared" si="13"/>
        <v>1.59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107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>
      <c r="A79" s="154">
        <v>48</v>
      </c>
      <c r="B79" s="160" t="s">
        <v>221</v>
      </c>
      <c r="C79" s="195" t="s">
        <v>222</v>
      </c>
      <c r="D79" s="162" t="s">
        <v>116</v>
      </c>
      <c r="E79" s="169">
        <v>10.210000000000001</v>
      </c>
      <c r="F79" s="172"/>
      <c r="G79" s="173">
        <f t="shared" si="7"/>
        <v>0</v>
      </c>
      <c r="H79" s="172"/>
      <c r="I79" s="173">
        <f t="shared" si="8"/>
        <v>0</v>
      </c>
      <c r="J79" s="172"/>
      <c r="K79" s="173">
        <f t="shared" si="9"/>
        <v>0</v>
      </c>
      <c r="L79" s="173">
        <v>21</v>
      </c>
      <c r="M79" s="173">
        <f t="shared" si="10"/>
        <v>0</v>
      </c>
      <c r="N79" s="163">
        <v>2.7999999999999998E-4</v>
      </c>
      <c r="O79" s="163">
        <f t="shared" si="11"/>
        <v>2.8600000000000001E-3</v>
      </c>
      <c r="P79" s="163">
        <v>0</v>
      </c>
      <c r="Q79" s="163">
        <f t="shared" si="12"/>
        <v>0</v>
      </c>
      <c r="R79" s="163"/>
      <c r="S79" s="163"/>
      <c r="T79" s="164">
        <v>0.307</v>
      </c>
      <c r="U79" s="163">
        <f t="shared" si="13"/>
        <v>3.13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107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>
      <c r="A80" s="154">
        <v>49</v>
      </c>
      <c r="B80" s="160" t="s">
        <v>223</v>
      </c>
      <c r="C80" s="195" t="s">
        <v>224</v>
      </c>
      <c r="D80" s="162" t="s">
        <v>116</v>
      </c>
      <c r="E80" s="169">
        <v>37</v>
      </c>
      <c r="F80" s="172"/>
      <c r="G80" s="173">
        <f t="shared" si="7"/>
        <v>0</v>
      </c>
      <c r="H80" s="172"/>
      <c r="I80" s="173">
        <f t="shared" si="8"/>
        <v>0</v>
      </c>
      <c r="J80" s="172"/>
      <c r="K80" s="173">
        <f t="shared" si="9"/>
        <v>0</v>
      </c>
      <c r="L80" s="173">
        <v>21</v>
      </c>
      <c r="M80" s="173">
        <f t="shared" si="10"/>
        <v>0</v>
      </c>
      <c r="N80" s="163">
        <v>2.0000000000000001E-4</v>
      </c>
      <c r="O80" s="163">
        <f t="shared" si="11"/>
        <v>7.4000000000000003E-3</v>
      </c>
      <c r="P80" s="163">
        <v>0</v>
      </c>
      <c r="Q80" s="163">
        <f t="shared" si="12"/>
        <v>0</v>
      </c>
      <c r="R80" s="163"/>
      <c r="S80" s="163"/>
      <c r="T80" s="164">
        <v>7.2999999999999995E-2</v>
      </c>
      <c r="U80" s="163">
        <f t="shared" si="13"/>
        <v>2.7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107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>
      <c r="A81" s="154">
        <v>50</v>
      </c>
      <c r="B81" s="160" t="s">
        <v>225</v>
      </c>
      <c r="C81" s="195" t="s">
        <v>226</v>
      </c>
      <c r="D81" s="162" t="s">
        <v>116</v>
      </c>
      <c r="E81" s="169">
        <v>37</v>
      </c>
      <c r="F81" s="172"/>
      <c r="G81" s="173">
        <f t="shared" si="7"/>
        <v>0</v>
      </c>
      <c r="H81" s="172"/>
      <c r="I81" s="173">
        <f t="shared" si="8"/>
        <v>0</v>
      </c>
      <c r="J81" s="172"/>
      <c r="K81" s="173">
        <f t="shared" si="9"/>
        <v>0</v>
      </c>
      <c r="L81" s="173">
        <v>21</v>
      </c>
      <c r="M81" s="173">
        <f t="shared" si="10"/>
        <v>0</v>
      </c>
      <c r="N81" s="163">
        <v>1.66E-3</v>
      </c>
      <c r="O81" s="163">
        <f t="shared" si="11"/>
        <v>6.1420000000000002E-2</v>
      </c>
      <c r="P81" s="163">
        <v>0</v>
      </c>
      <c r="Q81" s="163">
        <f t="shared" si="12"/>
        <v>0</v>
      </c>
      <c r="R81" s="163"/>
      <c r="S81" s="163"/>
      <c r="T81" s="164">
        <v>0.44400000000000001</v>
      </c>
      <c r="U81" s="163">
        <f t="shared" si="13"/>
        <v>16.43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107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>
      <c r="A82" s="155" t="s">
        <v>102</v>
      </c>
      <c r="B82" s="161" t="s">
        <v>73</v>
      </c>
      <c r="C82" s="197" t="s">
        <v>74</v>
      </c>
      <c r="D82" s="166"/>
      <c r="E82" s="171"/>
      <c r="F82" s="174"/>
      <c r="G82" s="174">
        <f>SUMIF(AE83:AE85,"&lt;&gt;NOR",G83:G85)</f>
        <v>0</v>
      </c>
      <c r="H82" s="174"/>
      <c r="I82" s="174">
        <f>SUM(I83:I85)</f>
        <v>0</v>
      </c>
      <c r="J82" s="174"/>
      <c r="K82" s="174">
        <f>SUM(K83:K85)</f>
        <v>0</v>
      </c>
      <c r="L82" s="174"/>
      <c r="M82" s="174">
        <f>SUM(M83:M85)</f>
        <v>0</v>
      </c>
      <c r="N82" s="167"/>
      <c r="O82" s="167">
        <f>SUM(O83:O85)</f>
        <v>2.5099999999999997E-2</v>
      </c>
      <c r="P82" s="167"/>
      <c r="Q82" s="167">
        <f>SUM(Q83:Q85)</f>
        <v>0</v>
      </c>
      <c r="R82" s="167"/>
      <c r="S82" s="167"/>
      <c r="T82" s="168"/>
      <c r="U82" s="167">
        <f>SUM(U83:U85)</f>
        <v>8.7899999999999991</v>
      </c>
      <c r="AE82" t="s">
        <v>103</v>
      </c>
    </row>
    <row r="83" spans="1:60" outlineLevel="1">
      <c r="A83" s="154">
        <v>51</v>
      </c>
      <c r="B83" s="160" t="s">
        <v>227</v>
      </c>
      <c r="C83" s="195" t="s">
        <v>228</v>
      </c>
      <c r="D83" s="162" t="s">
        <v>116</v>
      </c>
      <c r="E83" s="169">
        <v>25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63">
        <v>2.0000000000000002E-5</v>
      </c>
      <c r="O83" s="163">
        <f>ROUND(E83*N83,5)</f>
        <v>5.0000000000000001E-4</v>
      </c>
      <c r="P83" s="163">
        <v>0</v>
      </c>
      <c r="Q83" s="163">
        <f>ROUND(E83*P83,5)</f>
        <v>0</v>
      </c>
      <c r="R83" s="163"/>
      <c r="S83" s="163"/>
      <c r="T83" s="164">
        <v>2.9000000000000001E-2</v>
      </c>
      <c r="U83" s="163">
        <f>ROUND(E83*T83,2)</f>
        <v>0.73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107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>
      <c r="A84" s="154">
        <v>52</v>
      </c>
      <c r="B84" s="160" t="s">
        <v>229</v>
      </c>
      <c r="C84" s="195" t="s">
        <v>230</v>
      </c>
      <c r="D84" s="162" t="s">
        <v>116</v>
      </c>
      <c r="E84" s="169">
        <v>60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63">
        <v>1E-4</v>
      </c>
      <c r="O84" s="163">
        <f>ROUND(E84*N84,5)</f>
        <v>6.0000000000000001E-3</v>
      </c>
      <c r="P84" s="163">
        <v>0</v>
      </c>
      <c r="Q84" s="163">
        <f>ROUND(E84*P84,5)</f>
        <v>0</v>
      </c>
      <c r="R84" s="163"/>
      <c r="S84" s="163"/>
      <c r="T84" s="164">
        <v>3.2480000000000002E-2</v>
      </c>
      <c r="U84" s="163">
        <f>ROUND(E84*T84,2)</f>
        <v>1.95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107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>
      <c r="A85" s="154">
        <v>53</v>
      </c>
      <c r="B85" s="160" t="s">
        <v>231</v>
      </c>
      <c r="C85" s="195" t="s">
        <v>232</v>
      </c>
      <c r="D85" s="162" t="s">
        <v>116</v>
      </c>
      <c r="E85" s="169">
        <v>60</v>
      </c>
      <c r="F85" s="172"/>
      <c r="G85" s="173">
        <f>ROUND(E85*F85,2)</f>
        <v>0</v>
      </c>
      <c r="H85" s="172"/>
      <c r="I85" s="173">
        <f>ROUND(E85*H85,2)</f>
        <v>0</v>
      </c>
      <c r="J85" s="172"/>
      <c r="K85" s="173">
        <f>ROUND(E85*J85,2)</f>
        <v>0</v>
      </c>
      <c r="L85" s="173">
        <v>21</v>
      </c>
      <c r="M85" s="173">
        <f>G85*(1+L85/100)</f>
        <v>0</v>
      </c>
      <c r="N85" s="163">
        <v>3.1E-4</v>
      </c>
      <c r="O85" s="163">
        <f>ROUND(E85*N85,5)</f>
        <v>1.8599999999999998E-2</v>
      </c>
      <c r="P85" s="163">
        <v>0</v>
      </c>
      <c r="Q85" s="163">
        <f>ROUND(E85*P85,5)</f>
        <v>0</v>
      </c>
      <c r="R85" s="163"/>
      <c r="S85" s="163"/>
      <c r="T85" s="164">
        <v>0.10191</v>
      </c>
      <c r="U85" s="163">
        <f>ROUND(E85*T85,2)</f>
        <v>6.11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107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>
      <c r="A86" s="155" t="s">
        <v>102</v>
      </c>
      <c r="B86" s="161" t="s">
        <v>75</v>
      </c>
      <c r="C86" s="197" t="s">
        <v>26</v>
      </c>
      <c r="D86" s="166"/>
      <c r="E86" s="171"/>
      <c r="F86" s="174"/>
      <c r="G86" s="174">
        <f>SUMIF(AE87:AE87,"&lt;&gt;NOR",G87:G87)</f>
        <v>0</v>
      </c>
      <c r="H86" s="174"/>
      <c r="I86" s="174">
        <f>SUM(I87:I87)</f>
        <v>0</v>
      </c>
      <c r="J86" s="174"/>
      <c r="K86" s="174">
        <f>SUM(K87:K87)</f>
        <v>0</v>
      </c>
      <c r="L86" s="174"/>
      <c r="M86" s="174">
        <f>SUM(M87:M87)</f>
        <v>0</v>
      </c>
      <c r="N86" s="167"/>
      <c r="O86" s="167">
        <f>SUM(O87:O87)</f>
        <v>0</v>
      </c>
      <c r="P86" s="167"/>
      <c r="Q86" s="167">
        <f>SUM(Q87:Q87)</f>
        <v>0</v>
      </c>
      <c r="R86" s="167"/>
      <c r="S86" s="167"/>
      <c r="T86" s="168"/>
      <c r="U86" s="167">
        <f>SUM(U87:U87)</f>
        <v>0</v>
      </c>
      <c r="AE86" t="s">
        <v>103</v>
      </c>
    </row>
    <row r="87" spans="1:60" outlineLevel="1">
      <c r="A87" s="183">
        <v>54</v>
      </c>
      <c r="B87" s="184" t="s">
        <v>233</v>
      </c>
      <c r="C87" s="198" t="s">
        <v>234</v>
      </c>
      <c r="D87" s="185" t="s">
        <v>235</v>
      </c>
      <c r="E87" s="186">
        <v>1</v>
      </c>
      <c r="F87" s="187"/>
      <c r="G87" s="188">
        <f>ROUND(E87*F87,2)</f>
        <v>0</v>
      </c>
      <c r="H87" s="187"/>
      <c r="I87" s="188">
        <f>ROUND(E87*H87,2)</f>
        <v>0</v>
      </c>
      <c r="J87" s="187"/>
      <c r="K87" s="188">
        <f>ROUND(E87*J87,2)</f>
        <v>0</v>
      </c>
      <c r="L87" s="188">
        <v>21</v>
      </c>
      <c r="M87" s="188">
        <f>G87*(1+L87/100)</f>
        <v>0</v>
      </c>
      <c r="N87" s="189">
        <v>0</v>
      </c>
      <c r="O87" s="189">
        <f>ROUND(E87*N87,5)</f>
        <v>0</v>
      </c>
      <c r="P87" s="189">
        <v>0</v>
      </c>
      <c r="Q87" s="189">
        <f>ROUND(E87*P87,5)</f>
        <v>0</v>
      </c>
      <c r="R87" s="189"/>
      <c r="S87" s="189"/>
      <c r="T87" s="190">
        <v>0</v>
      </c>
      <c r="U87" s="189">
        <f>ROUND(E87*T87,2)</f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107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>
      <c r="A88" s="6"/>
      <c r="B88" s="7" t="s">
        <v>236</v>
      </c>
      <c r="C88" s="199" t="s">
        <v>236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v>15</v>
      </c>
      <c r="AD88">
        <v>21</v>
      </c>
    </row>
    <row r="89" spans="1:60">
      <c r="A89" s="191"/>
      <c r="B89" s="192">
        <v>26</v>
      </c>
      <c r="C89" s="200" t="s">
        <v>236</v>
      </c>
      <c r="D89" s="193"/>
      <c r="E89" s="193"/>
      <c r="F89" s="193"/>
      <c r="G89" s="194">
        <f>G8+G16+G20+G26+G28+G30+G38+G53+G63+G65+G73+G82+G86</f>
        <v>0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f>SUMIF(L7:L87,AC88,G7:G87)</f>
        <v>0</v>
      </c>
      <c r="AD89">
        <f>SUMIF(L7:L87,AD88,G7:G87)</f>
        <v>0</v>
      </c>
      <c r="AE89" t="s">
        <v>237</v>
      </c>
    </row>
    <row r="90" spans="1:60">
      <c r="A90" s="6"/>
      <c r="B90" s="7" t="s">
        <v>236</v>
      </c>
      <c r="C90" s="199" t="s">
        <v>236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>
      <c r="A91" s="6"/>
      <c r="B91" s="7" t="s">
        <v>236</v>
      </c>
      <c r="C91" s="199" t="s">
        <v>236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>
      <c r="A92" s="272">
        <v>33</v>
      </c>
      <c r="B92" s="272"/>
      <c r="C92" s="273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>
      <c r="A93" s="253"/>
      <c r="B93" s="254"/>
      <c r="C93" s="255"/>
      <c r="D93" s="254"/>
      <c r="E93" s="254"/>
      <c r="F93" s="254"/>
      <c r="G93" s="25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E93" t="s">
        <v>238</v>
      </c>
    </row>
    <row r="94" spans="1:60">
      <c r="A94" s="257"/>
      <c r="B94" s="258"/>
      <c r="C94" s="259"/>
      <c r="D94" s="258"/>
      <c r="E94" s="258"/>
      <c r="F94" s="258"/>
      <c r="G94" s="260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57"/>
      <c r="B95" s="258"/>
      <c r="C95" s="259"/>
      <c r="D95" s="258"/>
      <c r="E95" s="258"/>
      <c r="F95" s="258"/>
      <c r="G95" s="260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57"/>
      <c r="B96" s="258"/>
      <c r="C96" s="259"/>
      <c r="D96" s="258"/>
      <c r="E96" s="258"/>
      <c r="F96" s="258"/>
      <c r="G96" s="260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261"/>
      <c r="B97" s="262"/>
      <c r="C97" s="263"/>
      <c r="D97" s="262"/>
      <c r="E97" s="262"/>
      <c r="F97" s="262"/>
      <c r="G97" s="264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6"/>
      <c r="B98" s="7" t="s">
        <v>236</v>
      </c>
      <c r="C98" s="199" t="s">
        <v>236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C99" s="201"/>
      <c r="AE99" t="s">
        <v>239</v>
      </c>
    </row>
  </sheetData>
  <mergeCells count="6">
    <mergeCell ref="A93:G97"/>
    <mergeCell ref="A1:G1"/>
    <mergeCell ref="C2:G2"/>
    <mergeCell ref="C3:G3"/>
    <mergeCell ref="C4:G4"/>
    <mergeCell ref="A92:C92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74" t="s">
        <v>39</v>
      </c>
      <c r="B2" s="274"/>
      <c r="C2" s="274"/>
      <c r="D2" s="274"/>
      <c r="E2" s="274"/>
      <c r="F2" s="274"/>
      <c r="G2" s="2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 </cp:lastModifiedBy>
  <cp:lastPrinted>2014-02-28T09:52:57Z</cp:lastPrinted>
  <dcterms:created xsi:type="dcterms:W3CDTF">2009-04-08T07:15:50Z</dcterms:created>
  <dcterms:modified xsi:type="dcterms:W3CDTF">2020-04-18T15:18:51Z</dcterms:modified>
</cp:coreProperties>
</file>