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0429 - Horažďovice - ZŠ..." sheetId="2" r:id="rId2"/>
  </sheets>
  <definedNames>
    <definedName name="_xlnm.Print_Area" localSheetId="0">'Rekapitulace stavby'!$D$4:$AO$76,'Rekapitulace stavby'!$C$82:$AQ$96</definedName>
    <definedName name="_xlnm._FilterDatabase" localSheetId="1" hidden="1">'200429 - Horažďovice - ZŠ...'!$C$131:$K$316</definedName>
    <definedName name="_xlnm.Print_Area" localSheetId="1">'200429 - Horažďovice - ZŠ...'!$C$4:$J$76,'200429 - Horažďovice - ZŠ...'!$C$82:$J$115,'200429 - Horažďovice - ZŠ...'!$C$121:$K$316</definedName>
    <definedName name="_xlnm.Print_Titles" localSheetId="0">'Rekapitulace stavby'!$92:$92</definedName>
    <definedName name="_xlnm.Print_Titles" localSheetId="1">'200429 - Horažďovice - ZŠ...'!$131:$131</definedName>
  </definedNames>
  <calcPr fullCalcOnLoad="1"/>
</workbook>
</file>

<file path=xl/sharedStrings.xml><?xml version="1.0" encoding="utf-8"?>
<sst xmlns="http://schemas.openxmlformats.org/spreadsheetml/2006/main" count="2775" uniqueCount="785">
  <si>
    <t>Export Komplet</t>
  </si>
  <si>
    <t/>
  </si>
  <si>
    <t>2.0</t>
  </si>
  <si>
    <t>ZAMOK</t>
  </si>
  <si>
    <t>False</t>
  </si>
  <si>
    <t>{8f67362b-3e61-4aec-94b4-7232bc959b42}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</si>
  <si>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</si>
  <si>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</si>
  <si>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</si>
  <si>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</si>
  <si>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</si>
  <si>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</si>
  <si>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</si>
  <si>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</si>
  <si>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200429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</si>
  <si>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</si>
  <si>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</si>
  <si>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Horažďovice - ZŠ Blatenská - chemie</t>
  </si>
  <si>
    <t>KSO:</t>
  </si>
  <si>
    <t>CC-CZ:</t>
  </si>
  <si>
    <t>Místo:</t>
  </si>
  <si>
    <t>Horažďovice</t>
  </si>
  <si>
    <t>Datum:</t>
  </si>
  <si>
    <t>29. 4. 2020</t>
  </si>
  <si>
    <t>Zadavatel:</t>
  </si>
  <si>
    <t>IČ:</t>
  </si>
  <si>
    <t>ZŠ Blatenská,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</si>
  <si>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</si>
  <si>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</si>
  <si>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</si>
  <si>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</si>
  <si>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</si>
  <si>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</si>
  <si>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</si>
  <si>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</si>
  <si>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</si>
  <si>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</si>
  <si>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</si>
  <si>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</si>
  <si>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</si>
  <si>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</si>
  <si>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</si>
  <si>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</si>
  <si>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</si>
  <si>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</si>
  <si>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</si>
  <si>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</si>
  <si>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</si>
  <si>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</si>
  <si>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</si>
  <si>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</si>
  <si>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</si>
  <si>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</si>
  <si>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</si>
  <si>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</si>
  <si>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</si>
  <si>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</si>
  <si>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</si>
  <si>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</si>
  <si>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</si>
  <si>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</si>
  <si>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</si>
  <si>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</si>
  <si>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</si>
  <si>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</si>
  <si>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</si>
  <si>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</si>
  <si>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</si>
  <si>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</si>
  <si>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</si>
  <si>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</si>
  <si>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</si>
  <si>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</si>
  <si>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</si>
  <si>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</si>
  <si>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</si>
  <si>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</si>
  <si>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</si>
  <si>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</si>
  <si>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</si>
  <si>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</si>
  <si>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</si>
  <si>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</si>
  <si>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</si>
  <si>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</si>
  <si>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</si>
  <si>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</si>
  <si>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</si>
  <si>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</si>
  <si>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</si>
  <si>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SO_01 - Stavební objekt 01</t>
  </si>
  <si>
    <t xml:space="preserve">    003 - Svislé konstrukce</t>
  </si>
  <si>
    <t xml:space="preserve">    6 - Úpravy povrchů, podlahy a osazování výplní</t>
  </si>
  <si>
    <t xml:space="preserve">      9 - Ostatní konstrukce a práce, bourání</t>
  </si>
  <si>
    <t xml:space="preserve">      997 - Přesun sutě</t>
  </si>
  <si>
    <t xml:space="preserve">      998 - Přesun hmot</t>
  </si>
  <si>
    <t xml:space="preserve">    721 - Zdravotechnika - vnitřní kanalizace</t>
  </si>
  <si>
    <t xml:space="preserve">    722 - Zdravotechnika - vnitřní vodovod</t>
  </si>
  <si>
    <t xml:space="preserve">    723 - Vnitřní plynovod</t>
  </si>
  <si>
    <t xml:space="preserve">    725 - Zdravotechnika - zařizovací předměty</t>
  </si>
  <si>
    <t xml:space="preserve">    741 - Elektroinstalace - silnoproud</t>
  </si>
  <si>
    <t xml:space="preserve">    766 - Konstrukce truhlářské</t>
  </si>
  <si>
    <t xml:space="preserve">    775 - Podlahy vlysové a parketové</t>
  </si>
  <si>
    <t>742 - Elektroinstalace - slaboproud</t>
  </si>
  <si>
    <t>776 - Podlahy povlakové</t>
  </si>
  <si>
    <t>777 - Podlahy lité</t>
  </si>
  <si>
    <t>781 - Dokončovací práce - obklady</t>
  </si>
  <si>
    <t>783 - Dokončovací práce - nátěry</t>
  </si>
  <si>
    <t>784 - Dokončovací práce - malby a tapety</t>
  </si>
  <si>
    <t>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</si>
  <si>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</si>
  <si>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</si>
  <si>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</si>
  <si>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</si>
  <si>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</si>
  <si>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</si>
  <si>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</si>
  <si>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</si>
  <si>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</si>
  <si>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</si>
  <si>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</si>
  <si>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</si>
  <si>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</si>
  <si>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SO_01</t>
  </si>
  <si>
    <t>Stavební objekt 01</t>
  </si>
  <si>
    <t>ROZPOCET</t>
  </si>
  <si>
    <t>003</t>
  </si>
  <si>
    <t>Svislé konstrukce</t>
  </si>
  <si>
    <t>20</t>
  </si>
  <si>
    <t>K</t>
  </si>
  <si>
    <t>349234831</t>
  </si>
  <si>
    <t>Doplnění zdiva (s dodáním hmot) okenních obrub</t>
  </si>
  <si>
    <t>m</t>
  </si>
  <si>
    <t>4</t>
  </si>
  <si>
    <t>365130779</t>
  </si>
  <si>
    <t>6</t>
  </si>
  <si>
    <t>Úpravy povrchů, podlahy a osazování výplní</t>
  </si>
  <si>
    <t>22</t>
  </si>
  <si>
    <t>611135101</t>
  </si>
  <si>
    <t>Hrubá výplň rýh maltou jakékoli šířky rýhy ve stropech</t>
  </si>
  <si>
    <t>m2</t>
  </si>
  <si>
    <t>1227425364</t>
  </si>
  <si>
    <t>24</t>
  </si>
  <si>
    <t>611325401</t>
  </si>
  <si>
    <t>Oprava vápenocementové nebo vápenné omítky vnitřních ploch hrubé, tloušťky do 20 mm stropů, v rozsahu opravované plochy do 10%</t>
  </si>
  <si>
    <t>-477903012</t>
  </si>
  <si>
    <t>23</t>
  </si>
  <si>
    <t>612135101</t>
  </si>
  <si>
    <t>Hrubá výplň rýh maltou jakékoli šířky rýhy ve stěnách</t>
  </si>
  <si>
    <t>1775721785</t>
  </si>
  <si>
    <t>25</t>
  </si>
  <si>
    <t>612325401</t>
  </si>
  <si>
    <t>Oprava vápenocementové nebo vápenné omítky vnitřních ploch hrubé, tloušťky do 20 mm stěn, v rozsahu opravované plochy do 10%</t>
  </si>
  <si>
    <t>-825814832</t>
  </si>
  <si>
    <t>631312121</t>
  </si>
  <si>
    <t>Doplnění dosavadních mazanin prostým betonem s dodáním hmot, bez potěru, plochy jednotlivě přes 1 m2 do 4 m2 a tl.
 do 80 mm</t>
  </si>
  <si>
    <t>m3</t>
  </si>
  <si>
    <t>1511417926</t>
  </si>
  <si>
    <t>9</t>
  </si>
  <si>
    <t>Ostatní konstrukce a práce, bourání</t>
  </si>
  <si>
    <t>9680911001R00</t>
  </si>
  <si>
    <t>Bourání parapetů teracových š. do 30 cm tl. 3 cm</t>
  </si>
  <si>
    <t>3</t>
  </si>
  <si>
    <t>-649464447</t>
  </si>
  <si>
    <t>971-003</t>
  </si>
  <si>
    <t>Demontáž vybavení učebny (lavice, katedra), vč. , vynosení ven a naložení na dopr. prostředek.</t>
  </si>
  <si>
    <t>hod</t>
  </si>
  <si>
    <t>424266807</t>
  </si>
  <si>
    <t>VV</t>
  </si>
  <si>
    <t>4*8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</si>
  <si>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</si>
  <si>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</si>
  <si>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kus</t>
  </si>
  <si>
    <t>1882613385</t>
  </si>
  <si>
    <t>974031132</t>
  </si>
  <si>
    <t>Vysekání rýh ve zdivu cihelném na maltu vápennou nebo vápenocementovou do hl. 50 mm a šířky do 70 mm</t>
  </si>
  <si>
    <t>-1106356482</t>
  </si>
  <si>
    <t>5</t>
  </si>
  <si>
    <t>974031142</t>
  </si>
  <si>
    <t>Vysekání rýh ve zdivu cihelném na maltu vápennou nebo vápenocementovou do hl. 70 mm a šířky do 70 mm</t>
  </si>
  <si>
    <t>-1955152570</t>
  </si>
  <si>
    <t>974042567</t>
  </si>
  <si>
    <t>Vysekání rýh v betonové nebo jiné monolitické dlažbě s betonovým podkladem do hl. 150 mm a šířky do 300 mm</t>
  </si>
  <si>
    <t>-1577950208</t>
  </si>
  <si>
    <t>7</t>
  </si>
  <si>
    <t>974082115</t>
  </si>
  <si>
    <t>Vysekání rýh pro vodiče v omítce vápenné nebo vápenocementové stěn, šířky do 100 mm</t>
  </si>
  <si>
    <t>-1350455700</t>
  </si>
  <si>
    <t>8</t>
  </si>
  <si>
    <t>974082173</t>
  </si>
  <si>
    <t>Vysekání rýh pro vodiče v omítce vápenné nebo vápenocementové stropů nebo kleneb, šířky do 50 mm</t>
  </si>
  <si>
    <t>-2019961911</t>
  </si>
  <si>
    <t>974082174</t>
  </si>
  <si>
    <t>Vysekání rýh pro vodiče v omítce vápenné nebo vápenocementové stropů nebo kleneb, šířky do 70 mm</t>
  </si>
  <si>
    <t>679316111</t>
  </si>
  <si>
    <t>10</t>
  </si>
  <si>
    <t>978059541</t>
  </si>
  <si>
    <t>Odsekání obkladů stěn včetně otlučení podkladní omítky až na zdivo z obkládaček vnitřních, z jakýchkoliv materiálů, plochy přes 1 m2</t>
  </si>
  <si>
    <t>-249302837</t>
  </si>
  <si>
    <t>11</t>
  </si>
  <si>
    <t>R971-001</t>
  </si>
  <si>
    <t>Demontáž a vystěhování školní tabule</t>
  </si>
  <si>
    <t>-1032040246</t>
  </si>
  <si>
    <t>12</t>
  </si>
  <si>
    <t>R971-002</t>
  </si>
  <si>
    <t>Vystěhování skříní na chodbu a jeji zpětné , nastěhování zpět</t>
  </si>
  <si>
    <t>1215622016</t>
  </si>
  <si>
    <t>997</t>
  </si>
  <si>
    <t>Přesun sutě</t>
  </si>
  <si>
    <t>13</t>
  </si>
  <si>
    <t>997013153</t>
  </si>
  <si>
    <t>Vnitrostaveništní doprava suti a vybouraných hmot , vodorovně do 50 m svisle sáomezením mechanizace - - pro budovy a haly výšky přes 9 do 12 m</t>
  </si>
  <si>
    <t>t</t>
  </si>
  <si>
    <t>-89166994</t>
  </si>
  <si>
    <t>14</t>
  </si>
  <si>
    <t>997013501</t>
  </si>
  <si>
    <t>Odvoz suti a vybouraných hmot na skládku nebo meziskládku se složením, na vzdálenost do 1 km</t>
  </si>
  <si>
    <t>190830215</t>
  </si>
  <si>
    <t>997013509</t>
  </si>
  <si>
    <t>Odvoz suti a vybouraných hmot na skládku nebo meziskládku se složením, na vzdálenost  Příplatek k ceně za každý další i započatý 1 km přes 1 km</t>
  </si>
  <si>
    <t>-1678880058</t>
  </si>
  <si>
    <t>17*4,022</t>
  </si>
  <si>
    <t>16</t>
  </si>
  <si>
    <t>997013801</t>
  </si>
  <si>
    <t>Poplatek za uložení stavebního odpadu na skládce (skládkovné) betonového</t>
  </si>
  <si>
    <t>924209644</t>
  </si>
  <si>
    <t>17</t>
  </si>
  <si>
    <t>997013811</t>
  </si>
  <si>
    <t>Poplatek za uložení stavebního odpadu na skládce (skládkovné) dřevěného</t>
  </si>
  <si>
    <t>-370283882</t>
  </si>
  <si>
    <t>18*0,08</t>
  </si>
  <si>
    <t>18</t>
  </si>
  <si>
    <t>997013813</t>
  </si>
  <si>
    <t>Poplatek za uložení stavebního odpadu na skládce (skládkovné) z plastických hmot</t>
  </si>
  <si>
    <t>463553373</t>
  </si>
  <si>
    <t>998</t>
  </si>
  <si>
    <t>Přesun hmot</t>
  </si>
  <si>
    <t>19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</si>
  <si>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</si>
  <si>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</si>
  <si>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-55653853</t>
  </si>
  <si>
    <t>721</t>
  </si>
  <si>
    <t>Zdravotechnika - vnitřní kanalizace</t>
  </si>
  <si>
    <t>33</t>
  </si>
  <si>
    <t>721171803</t>
  </si>
  <si>
    <t>Demontáž potrubí z novodurových trub odpadních nebo připojovacích do D 75</t>
  </si>
  <si>
    <t>1645656747</t>
  </si>
  <si>
    <t>26</t>
  </si>
  <si>
    <t>721173724</t>
  </si>
  <si>
    <t>Potrubí z plastových trub polyetylenové svařované připojovací DN 70</t>
  </si>
  <si>
    <t>-1078884975</t>
  </si>
  <si>
    <t>27</t>
  </si>
  <si>
    <t>721174043</t>
  </si>
  <si>
    <t>Potrubí z plastových trub HT Systém (polypropylenové PPs) připojovací DN 50</t>
  </si>
  <si>
    <t>394235392</t>
  </si>
  <si>
    <t>28</t>
  </si>
  <si>
    <t>721194105</t>
  </si>
  <si>
    <t>Vyměření přípojek na potrubí vyvedení a upevnění odpadních výpustek DN 50</t>
  </si>
  <si>
    <t>986318503</t>
  </si>
  <si>
    <t>29</t>
  </si>
  <si>
    <t>721290111</t>
  </si>
  <si>
    <t>Zkouška těsnosti kanalizace v objektech vodou do DN 125</t>
  </si>
  <si>
    <t>2111546567</t>
  </si>
  <si>
    <t>30</t>
  </si>
  <si>
    <t>998721202</t>
  </si>
  <si>
    <t>Přesun hmot pro vnitřní kanalizace stanovený procentní sazbou z ceny vodorovná dopravní vzdálenost do 50 m v objektech výšky přes 6 do 12 m</t>
  </si>
  <si>
    <t>%</t>
  </si>
  <si>
    <t>-2120141079</t>
  </si>
  <si>
    <t>31</t>
  </si>
  <si>
    <t>M</t>
  </si>
  <si>
    <t>55161105</t>
  </si>
  <si>
    <t>uzávěrka zápachová dřezová s výpustí a přípojkou odpad 50/40mm</t>
  </si>
  <si>
    <t>32</t>
  </si>
  <si>
    <t>734915816</t>
  </si>
  <si>
    <t>55161312</t>
  </si>
  <si>
    <t>sifon umyvadlový s výpustí a přípojkou DN40</t>
  </si>
  <si>
    <t>-109878714</t>
  </si>
  <si>
    <t>722</t>
  </si>
  <si>
    <t>Zdravotechnika - vnitřní vodovod</t>
  </si>
  <si>
    <t>45</t>
  </si>
  <si>
    <t>722130801</t>
  </si>
  <si>
    <t>Demontáž potrubí z ocelových trubek pozinkovaných závitových do DN 25</t>
  </si>
  <si>
    <t>-1657250496</t>
  </si>
  <si>
    <t>34</t>
  </si>
  <si>
    <t>722171933</t>
  </si>
  <si>
    <t>Výměna trubky, tvarovky, vsazení odbočky  na rozvodech vody z plastů D přes 20 do 25 mm</t>
  </si>
  <si>
    <t>44235560</t>
  </si>
  <si>
    <t>35</t>
  </si>
  <si>
    <t>722174002</t>
  </si>
  <si>
    <t>Potrubí z plastových trubek z polypropylenu (PPR) svařovaných polyfuzně PN 16 (SDR 7,4) D 20 x 2,8</t>
  </si>
  <si>
    <t>-1004616788</t>
  </si>
  <si>
    <t>36</t>
  </si>
  <si>
    <t>722174023</t>
  </si>
  <si>
    <t>Potrubí z plastových trubek z polypropylenu (PPR) svařovaných polyfuzně PN 20 (SDR 6) D 25 x 4,2</t>
  </si>
  <si>
    <t>390743826</t>
  </si>
  <si>
    <t>37</t>
  </si>
  <si>
    <t>722181231</t>
  </si>
  <si>
    <t>Ochrana potrubí  termoizolačními trubicemi z pěnového polyetylenu PE přilepenými v příčných a podélných spojích, tloušťky izolace přes 9 do 13 mm, vnitřního průměru izolace DN do 22 mm</t>
  </si>
  <si>
    <t>-805589104</t>
  </si>
  <si>
    <t>38</t>
  </si>
  <si>
    <t>28654337</t>
  </si>
  <si>
    <t>kohout kulový PPR D 25mm</t>
  </si>
  <si>
    <t>1385522750</t>
  </si>
  <si>
    <t>39</t>
  </si>
  <si>
    <t>55114214</t>
  </si>
  <si>
    <t>kohout kulový s vypouštěním PN 35 T 185°C chromovaný R250DS 1"</t>
  </si>
  <si>
    <t>-759953112</t>
  </si>
  <si>
    <t>42</t>
  </si>
  <si>
    <t>722190401</t>
  </si>
  <si>
    <t>Zřízení přípojek na potrubí vyvedení a upevnění výpustek do DN 25</t>
  </si>
  <si>
    <t>-410894241</t>
  </si>
  <si>
    <t>43</t>
  </si>
  <si>
    <t>55128474</t>
  </si>
  <si>
    <t>nástěnka lisovaný spoj 1/2" Fx(18x2)</t>
  </si>
  <si>
    <t>-1469245804</t>
  </si>
  <si>
    <t>40</t>
  </si>
  <si>
    <t>722290226</t>
  </si>
  <si>
    <t>Zkoušky, proplach a desinfekce vodovodního potrubí  zkoušky těsnosti vodovodního potrubí závitového do DN 50</t>
  </si>
  <si>
    <t>-1518476622</t>
  </si>
  <si>
    <t>41</t>
  </si>
  <si>
    <t>722290234</t>
  </si>
  <si>
    <t>Zkoušky, proplach a desinfekce vodovodního potrubí proplach a desinfekce vodovodního potrubí do DN 80</t>
  </si>
  <si>
    <t>-1683042029</t>
  </si>
  <si>
    <t>44</t>
  </si>
  <si>
    <t>998722202</t>
  </si>
  <si>
    <t>Přesun hmot pro vnitřní vodovod stanovený procentní sazbou z ceny vodorovná dopravní vzdálenost do 50 m v objektech výšky přes 6 do 12 m</t>
  </si>
  <si>
    <t>749166637</t>
  </si>
  <si>
    <t>723</t>
  </si>
  <si>
    <t>Vnitřní plynovod</t>
  </si>
  <si>
    <t>46</t>
  </si>
  <si>
    <t>723120804</t>
  </si>
  <si>
    <t>Demontáž potrubí svařovaného z ocelových trubek závitových do DN 25</t>
  </si>
  <si>
    <t>748673704</t>
  </si>
  <si>
    <t>725</t>
  </si>
  <si>
    <t>Zdravotechnika - zařizovací předměty</t>
  </si>
  <si>
    <t>49</t>
  </si>
  <si>
    <t>725210821</t>
  </si>
  <si>
    <t>Demontáž umyvadel bez výtokových armatur umyvadel</t>
  </si>
  <si>
    <t>soubor</t>
  </si>
  <si>
    <t>7489708</t>
  </si>
  <si>
    <t>51</t>
  </si>
  <si>
    <t>725211602</t>
  </si>
  <si>
    <t>Umyvadla keramická bílá bez výtokových armatur připevněná na stěnu šrouby bez sloupu nebo krytu na sifon 550 mm</t>
  </si>
  <si>
    <t>-386097603</t>
  </si>
  <si>
    <t>50</t>
  </si>
  <si>
    <t>725310823</t>
  </si>
  <si>
    <t>Demontáž dřezů jednodílných bez výtokových armatur vestavěných v kuchyňských sestavách</t>
  </si>
  <si>
    <t>160971310</t>
  </si>
  <si>
    <t>54</t>
  </si>
  <si>
    <t>725530811</t>
  </si>
  <si>
    <t>Demontáž elektrických zásobníkových ohřívačů vody přepadových do 12 l</t>
  </si>
  <si>
    <t>-1973312987</t>
  </si>
  <si>
    <t>55</t>
  </si>
  <si>
    <t>725531103</t>
  </si>
  <si>
    <t>Elektrické ohřívače zásobníkové beztlakové přepadové objem nádrže (příkon) 15 l (2,0 kW)</t>
  </si>
  <si>
    <t>-2094038690</t>
  </si>
  <si>
    <t>47</t>
  </si>
  <si>
    <t>725820801</t>
  </si>
  <si>
    <t>Demontáž baterií nástěnných do G 3/4</t>
  </si>
  <si>
    <t>-125129258</t>
  </si>
  <si>
    <t>48</t>
  </si>
  <si>
    <t>725820802</t>
  </si>
  <si>
    <t>Demontáž baterií stojánkových do 1 otvoru</t>
  </si>
  <si>
    <t>-1484923839</t>
  </si>
  <si>
    <t>52</t>
  </si>
  <si>
    <t>725821325</t>
  </si>
  <si>
    <t>Baterie dřezové stojánkové pákové s otáčivým ústím a délkou ramínka 220 mm</t>
  </si>
  <si>
    <t>82168677</t>
  </si>
  <si>
    <t>53</t>
  </si>
  <si>
    <t>725822611</t>
  </si>
  <si>
    <t>Baterie umyvadlové stojánkové pákové bez výpusti</t>
  </si>
  <si>
    <t>-561481197</t>
  </si>
  <si>
    <t>56</t>
  </si>
  <si>
    <t>998725202</t>
  </si>
  <si>
    <t>Přesun hmot pro zařizovací předměty stanovený procentní sazbou z ceny vodorovná dopravní vzdálenost do 50 m v objektech výšky přes 6 do 12 m</t>
  </si>
  <si>
    <t>1391657265</t>
  </si>
  <si>
    <t>741</t>
  </si>
  <si>
    <t>Elektroinstalace - silnoproud</t>
  </si>
  <si>
    <t>57</t>
  </si>
  <si>
    <t>741110041</t>
  </si>
  <si>
    <t>Montáž trubek elektroinstalačních s nasunutím nebo našroubováním do krabic plastových ohebných, uložených pevně, vnější Ø přes 11 do 23 mm</t>
  </si>
  <si>
    <t>1785236047</t>
  </si>
  <si>
    <t>58</t>
  </si>
  <si>
    <t>34571157</t>
  </si>
  <si>
    <t>trubka elektroinstalační ohebná z PH, D 35,9/42,2 mm</t>
  </si>
  <si>
    <t>1903597226</t>
  </si>
  <si>
    <t>59</t>
  </si>
  <si>
    <t>34571154</t>
  </si>
  <si>
    <t>trubka elektroinstalační ohebná z PH, D 22,9/28,5 mm</t>
  </si>
  <si>
    <t>-225138460</t>
  </si>
  <si>
    <t>60</t>
  </si>
  <si>
    <t>34571152</t>
  </si>
  <si>
    <t>trubka elektroinstalační ohebná z PH, D 16/21,2 mm</t>
  </si>
  <si>
    <t>-1280151633</t>
  </si>
  <si>
    <t>61</t>
  </si>
  <si>
    <t>741110042</t>
  </si>
  <si>
    <t>Montáž trubek elektroinstalačních s nasunutím nebo našroubováním do krabic plastových ohebných, uložených pevně, vnější Ø přes 23 do 35 mm</t>
  </si>
  <si>
    <t>1434565370</t>
  </si>
  <si>
    <t>62</t>
  </si>
  <si>
    <t>741110511</t>
  </si>
  <si>
    <t>Montáž lišt a kanálků elektroinstalačních se spojkami, ohyby a rohy a s nasunutím do krabic vkládacích s víčkem, šířky do 60 mm</t>
  </si>
  <si>
    <t>1928918017</t>
  </si>
  <si>
    <t>63</t>
  </si>
  <si>
    <t>34571002</t>
  </si>
  <si>
    <t>lišta elektroinstalační hranatá 60 x 40</t>
  </si>
  <si>
    <t>-778023187</t>
  </si>
  <si>
    <t>64</t>
  </si>
  <si>
    <t>34571007</t>
  </si>
  <si>
    <t>lišta elektroinstalační hranatá bílá 40 x 20</t>
  </si>
  <si>
    <t>-5730154</t>
  </si>
  <si>
    <t>65</t>
  </si>
  <si>
    <t>34571004</t>
  </si>
  <si>
    <t>lišta elektroinstalační hranatá bílá 20 x 20</t>
  </si>
  <si>
    <t>-1142573611</t>
  </si>
  <si>
    <t>66</t>
  </si>
  <si>
    <t>741111002</t>
  </si>
  <si>
    <t>Montáž systému podlahových kanálů se spojkami, , ohyby a rohy a s nasunutím do krabic krabic s - vývody</t>
  </si>
  <si>
    <t>1025192334</t>
  </si>
  <si>
    <t>67</t>
  </si>
  <si>
    <t>R741M-0001</t>
  </si>
  <si>
    <t>D - krabice pro podlahový rozvod</t>
  </si>
  <si>
    <t>-1249694773</t>
  </si>
  <si>
    <t>68</t>
  </si>
  <si>
    <t>741112011</t>
  </si>
  <si>
    <t>Montáž krabic elektroinstalačních bez napojení na trubky a lišty, demontáže a montáže víčka a přístroje protahovacích nebo odbočných nástěnných plastových kruhových</t>
  </si>
  <si>
    <t>1715169416</t>
  </si>
  <si>
    <t>69</t>
  </si>
  <si>
    <t>741112042</t>
  </si>
  <si>
    <t>Montáž krabic elektroinstalačních bez napojení na trubky a lišty, demontáže a montáže víčka a přístroje protahovacích nebo odbočných nástěnných kovových čtyřhranných, vel. 120x120 mm</t>
  </si>
  <si>
    <t>405891294</t>
  </si>
  <si>
    <t>70</t>
  </si>
  <si>
    <t>34571428</t>
  </si>
  <si>
    <t>krabice pancéřová z PH 117x117x58 mm svorkovnicí krabicovou šroubovací s vodiči 16x4 mm2</t>
  </si>
  <si>
    <t>-822459598</t>
  </si>
  <si>
    <t>71</t>
  </si>
  <si>
    <t>741112061</t>
  </si>
  <si>
    <t>Montáž krabic elektroinstalačních bez napojení na , trubky a lišty, demontáže a montáže víčka a - - přístroje přístrojových zapuštěných plastových kruhových</t>
  </si>
  <si>
    <t>109780190</t>
  </si>
  <si>
    <t>72</t>
  </si>
  <si>
    <t>34571519</t>
  </si>
  <si>
    <t>krabice univerzální odbočná z PH s víčkem, D 73,5 mm x 43 mm</t>
  </si>
  <si>
    <t>-2055911435</t>
  </si>
  <si>
    <t>73</t>
  </si>
  <si>
    <t>34571511</t>
  </si>
  <si>
    <t>krabice přístrojová instalační 500 V, D 69 mm x 30mm</t>
  </si>
  <si>
    <t>-994939113</t>
  </si>
  <si>
    <t>74</t>
  </si>
  <si>
    <t>34571521</t>
  </si>
  <si>
    <t>krabice univerzální rozvodná z PH s víčkem a svorkovnicí krabicovou šroubovací s vodiči 12x4mm2 D 73,5mm x 43mm</t>
  </si>
  <si>
    <t>-1730331576</t>
  </si>
  <si>
    <t>75</t>
  </si>
  <si>
    <t>741120001</t>
  </si>
  <si>
    <t>Montáž vodičů izolovaných měděných bez ukončení , uložených pod omítku plných a laněných (CY), - průřezu - žíly 0,35 až 6 mm2</t>
  </si>
  <si>
    <t>1928852568</t>
  </si>
  <si>
    <t>76</t>
  </si>
  <si>
    <t>34111030</t>
  </si>
  <si>
    <t>kabel silový s Cu jádrem 1 kV 3x1,5mm2</t>
  </si>
  <si>
    <t>-1500795002</t>
  </si>
  <si>
    <t>77</t>
  </si>
  <si>
    <t>34111036</t>
  </si>
  <si>
    <t>kabel silový s Cu jádrem 1 kV 3x2,5mm2</t>
  </si>
  <si>
    <t>-1815436475</t>
  </si>
  <si>
    <t>78</t>
  </si>
  <si>
    <t>34111100</t>
  </si>
  <si>
    <t>kabel silový s Cu jádrem 1 kV 5x6mm2</t>
  </si>
  <si>
    <t>-1668925106</t>
  </si>
  <si>
    <t>79</t>
  </si>
  <si>
    <t>34140842</t>
  </si>
  <si>
    <t>vodič izolovaný s Cu jádrem 4mm2</t>
  </si>
  <si>
    <t>-643985381</t>
  </si>
  <si>
    <t>80</t>
  </si>
  <si>
    <t>34140844</t>
  </si>
  <si>
    <t>vodič izolovaný s Cu jádrem 6mm2</t>
  </si>
  <si>
    <t>-1736844931</t>
  </si>
  <si>
    <t>81</t>
  </si>
  <si>
    <t>34140841</t>
  </si>
  <si>
    <t>vodič izolovaný s Cu jádrem 2,50mm2</t>
  </si>
  <si>
    <t>-1225401622</t>
  </si>
  <si>
    <t>82</t>
  </si>
  <si>
    <t>741120101</t>
  </si>
  <si>
    <t>Montáž vodičů izolovaných měděných bez ukončení uložených v trubkách nebo lištách zatažených plných a laněných s PVC pláštěm, bezhalogenových, ohniodolných (CY, CHAH-R(V)) průřezu žíly 0,15 až 16 mm2</t>
  </si>
  <si>
    <t>-1357666709</t>
  </si>
  <si>
    <t>83</t>
  </si>
  <si>
    <t>34121050</t>
  </si>
  <si>
    <t>kabel sdělovací s Cu jádrem 5x2x0,5mm</t>
  </si>
  <si>
    <t>1017479254</t>
  </si>
  <si>
    <t>84</t>
  </si>
  <si>
    <t>741130001</t>
  </si>
  <si>
    <t>Ukončení vodičů izolovaných s označením a , zapojením vározváděči nebo na přístroji, průřezu žíly do - - 2,5 mm2</t>
  </si>
  <si>
    <t>-550406646</t>
  </si>
  <si>
    <t>85</t>
  </si>
  <si>
    <t>741132146</t>
  </si>
  <si>
    <t>Ukončení kabelů smršťovací záklopkou nebo páskou se zapojením bez letování, počtu a průřezu žil 5x6 mm2</t>
  </si>
  <si>
    <t>-1577902052</t>
  </si>
  <si>
    <t>86</t>
  </si>
  <si>
    <t>741310022</t>
  </si>
  <si>
    <t>Montáž spínačů jedno nebo dvoupólových nástěnných se zapojením vodičů, pro prostředí normální přepínačů, řazení 6-střídavých</t>
  </si>
  <si>
    <t>1785157184</t>
  </si>
  <si>
    <t>87</t>
  </si>
  <si>
    <t>741310025</t>
  </si>
  <si>
    <t>Montáž spínačů jedno nebo dvoupólových nástěnných se zapojením vodičů, pro prostředí normální přepínačů, řazení 7-křížových</t>
  </si>
  <si>
    <t>389916933</t>
  </si>
  <si>
    <t>88</t>
  </si>
  <si>
    <t>34535710</t>
  </si>
  <si>
    <t>přepínač křížový řazení 7 10A 3553-01289 bílý</t>
  </si>
  <si>
    <t>166304492</t>
  </si>
  <si>
    <t>89</t>
  </si>
  <si>
    <t>34535552</t>
  </si>
  <si>
    <t>přepínač střídavý řazení 6 10A 3553-01289 bílý</t>
  </si>
  <si>
    <t>-1093984005</t>
  </si>
  <si>
    <t>90</t>
  </si>
  <si>
    <t>ABB.0016840.URS</t>
  </si>
  <si>
    <t>spínač jednopólový 10A Tango ostatní barvy</t>
  </si>
  <si>
    <t>-1639320492</t>
  </si>
  <si>
    <t>91</t>
  </si>
  <si>
    <t>741313002</t>
  </si>
  <si>
    <t>Montáž zásuvek domovních se zapojením vodičů bezšroubové připojení polozapuštěných nebo zapuštěných 10/16 A, provedení 2P + PE dvojí zapojení pro průběžnou montáž</t>
  </si>
  <si>
    <t>-887528197</t>
  </si>
  <si>
    <t>92</t>
  </si>
  <si>
    <t>35811257</t>
  </si>
  <si>
    <t>zásuvka nástěnná 16 A, 250 V, 4pólová</t>
  </si>
  <si>
    <t>-1871519942</t>
  </si>
  <si>
    <t>93</t>
  </si>
  <si>
    <t>34536700</t>
  </si>
  <si>
    <t>rámeček pro spínače a zásuvky 3901A-B10 jednonásobný</t>
  </si>
  <si>
    <t>-579707107</t>
  </si>
  <si>
    <t>94</t>
  </si>
  <si>
    <t>34536705</t>
  </si>
  <si>
    <t>rámeček pro spínače a zásuvky 3901A-B20 dvojnásobný, vodorovný</t>
  </si>
  <si>
    <t>-287264656</t>
  </si>
  <si>
    <t>95</t>
  </si>
  <si>
    <t>741371823</t>
  </si>
  <si>
    <t>Demontáž svítidel bez zachování funkčnosti (do suti) v bytových nebo společenských místnostech modulového systému zářivkových, délky přes 1100 mm</t>
  </si>
  <si>
    <t>2123036802</t>
  </si>
  <si>
    <t>96</t>
  </si>
  <si>
    <t>741372062</t>
  </si>
  <si>
    <t>Montáž svítidel LED se zapojením vodičů bytových nebo společenských místností přisazených stropních panelových, obsahu přes 0,09 do 0,36 m2</t>
  </si>
  <si>
    <t>-324115003</t>
  </si>
  <si>
    <t>110</t>
  </si>
  <si>
    <t>741810001</t>
  </si>
  <si>
    <t>Zkoušky a prohlídky elektrických rozvodů a , zařízení celková prohlídka a vyhotovení revizní zprávy - - pro objem montážních prací do 100 tis. Kč</t>
  </si>
  <si>
    <t>1920149644</t>
  </si>
  <si>
    <t>101</t>
  </si>
  <si>
    <t>R741-0001</t>
  </si>
  <si>
    <t>Demontáž stávájících rozvodů elektroinstalace</t>
  </si>
  <si>
    <t>kpl</t>
  </si>
  <si>
    <t>-42143855</t>
  </si>
  <si>
    <t>102</t>
  </si>
  <si>
    <t>35822111</t>
  </si>
  <si>
    <t>jistič 1pólový-charakteristika B 16A</t>
  </si>
  <si>
    <t>-586129089</t>
  </si>
  <si>
    <t>103</t>
  </si>
  <si>
    <t>35822403</t>
  </si>
  <si>
    <t>jistič 3pólový-charakteristika B 25A</t>
  </si>
  <si>
    <t>225918356</t>
  </si>
  <si>
    <t>104</t>
  </si>
  <si>
    <t>35889206</t>
  </si>
  <si>
    <t>chránič proudový 4pólový 25A pracovního proudu 0.03 A</t>
  </si>
  <si>
    <t>134817274</t>
  </si>
  <si>
    <t>105</t>
  </si>
  <si>
    <t>R741-0002</t>
  </si>
  <si>
    <t>Úprava stávající rozvodnice</t>
  </si>
  <si>
    <t>-374972768</t>
  </si>
  <si>
    <t>97</t>
  </si>
  <si>
    <t>R741-0004</t>
  </si>
  <si>
    <t>Podlahová krabice protahovací</t>
  </si>
  <si>
    <t>1811237725</t>
  </si>
  <si>
    <t>98</t>
  </si>
  <si>
    <t>R741M-0005</t>
  </si>
  <si>
    <t>D - Svítidlo LED stropní 600/600 33 W 3600 lm 4000K</t>
  </si>
  <si>
    <t>1115215276</t>
  </si>
  <si>
    <t>99</t>
  </si>
  <si>
    <t>R741M-0003</t>
  </si>
  <si>
    <t xml:space="preserve">D - Závěs svítidla </t>
  </si>
  <si>
    <t>1067533635</t>
  </si>
  <si>
    <t>100</t>
  </si>
  <si>
    <t>R741M-0004</t>
  </si>
  <si>
    <t xml:space="preserve">D - Kryt závěsu svítidla </t>
  </si>
  <si>
    <t>2024938746</t>
  </si>
  <si>
    <t>106</t>
  </si>
  <si>
    <t>R741-00051</t>
  </si>
  <si>
    <t>D+M plastové rozvodnice S 36</t>
  </si>
  <si>
    <t>-51926631</t>
  </si>
  <si>
    <t>107</t>
  </si>
  <si>
    <t>R741-00052</t>
  </si>
  <si>
    <t>D+M plastové rozvodnice S 14</t>
  </si>
  <si>
    <t>-51515944</t>
  </si>
  <si>
    <t>108</t>
  </si>
  <si>
    <t>R741-0006</t>
  </si>
  <si>
    <t>Zapojení ohřívače TUV</t>
  </si>
  <si>
    <t>291672634</t>
  </si>
  <si>
    <t>109</t>
  </si>
  <si>
    <t>R741-0007</t>
  </si>
  <si>
    <t>D+M Proudového chrániče pro lavice - 1/16/N/0,03 30 mA</t>
  </si>
  <si>
    <t>-1119815014</t>
  </si>
  <si>
    <t>766</t>
  </si>
  <si>
    <t>Konstrukce truhlářské</t>
  </si>
  <si>
    <t>115</t>
  </si>
  <si>
    <t>766694113</t>
  </si>
  <si>
    <t>Montáž ostatních truhlářských konstrukcí parapetních desek šířky do 300 mm, délky přes 1600 do 2600 mm</t>
  </si>
  <si>
    <t>720719850</t>
  </si>
  <si>
    <t>111</t>
  </si>
  <si>
    <t>766695212</t>
  </si>
  <si>
    <t>Montáž ostatních truhlářských konstrukcí prahů dveří jednokřídlových, šířky do 100 mm</t>
  </si>
  <si>
    <t>-217539446</t>
  </si>
  <si>
    <t>116</t>
  </si>
  <si>
    <t>998766202</t>
  </si>
  <si>
    <t>Přesun hmot pro konstrukce truhlářské stanovený procentní sazbou z ceny vodorovná dopravní vzdálenost do 50 m v objektech výšky přes 6 do 12 m</t>
  </si>
  <si>
    <t>450787214</t>
  </si>
  <si>
    <t>113</t>
  </si>
  <si>
    <t>R766-001</t>
  </si>
  <si>
    <t>Délková úprava parapetních desek</t>
  </si>
  <si>
    <t>ks</t>
  </si>
  <si>
    <t>-188481757</t>
  </si>
  <si>
    <t>114</t>
  </si>
  <si>
    <t>61187396</t>
  </si>
  <si>
    <t>práh dveřní dřevěný bukový tl 20mm dl 820mm š 100mm</t>
  </si>
  <si>
    <t>926888225</t>
  </si>
  <si>
    <t>112</t>
  </si>
  <si>
    <t>R766-002</t>
  </si>
  <si>
    <t>Demontáž parapetních desek š. do 300mm dl přes 1m , k opětovnémuj použití</t>
  </si>
  <si>
    <t>287037325</t>
  </si>
  <si>
    <t>150</t>
  </si>
  <si>
    <t>R766-003</t>
  </si>
  <si>
    <t>D+M 4 ks zatemňovacích rolet 240x235 elektricky ovládaných samostatně pro každou roletu, barva šedá, 1x pětikanálový ovladač, připojení v KU68 v místě rolety</t>
  </si>
  <si>
    <t>1775972438</t>
  </si>
  <si>
    <t>775</t>
  </si>
  <si>
    <t>Podlahy vlysové a parketové</t>
  </si>
  <si>
    <t>117</t>
  </si>
  <si>
    <t>775511800</t>
  </si>
  <si>
    <t>Demontáž podlah vlysových s lištami lepených</t>
  </si>
  <si>
    <t>1536434465</t>
  </si>
  <si>
    <t>118</t>
  </si>
  <si>
    <t>775591912</t>
  </si>
  <si>
    <t>Ostatní práce při opravách dřevěných podlah  broušení podlah vlysových, palubkových, parketových nebo mozaikových jednotlivé operace střední</t>
  </si>
  <si>
    <t>-1978412720</t>
  </si>
  <si>
    <t>76,7181-7,15</t>
  </si>
  <si>
    <t>Součet</t>
  </si>
  <si>
    <t>119</t>
  </si>
  <si>
    <t>998775202</t>
  </si>
  <si>
    <t>Přesun hmot pro podlahy skládané stanovený procentní sazbou z ceny vodorovná dopravní vzdálenost do 50 m v objektech výšky
 přes 6 do 12 m</t>
  </si>
  <si>
    <t>160910764</t>
  </si>
  <si>
    <t>742</t>
  </si>
  <si>
    <t>Elektroinstalace - slaboproud</t>
  </si>
  <si>
    <t>120</t>
  </si>
  <si>
    <t>742330042</t>
  </si>
  <si>
    <t>Montáž strukturované kabeláže zásuvek datových pod omítku, do nábytku, do parapetního žlabu nebo podlahové krabice dvouzásuvky</t>
  </si>
  <si>
    <t>249523446</t>
  </si>
  <si>
    <t>121</t>
  </si>
  <si>
    <t>37451241</t>
  </si>
  <si>
    <t>zásuvka data 1xRJ45 bílá</t>
  </si>
  <si>
    <t>1875422510</t>
  </si>
  <si>
    <t>776</t>
  </si>
  <si>
    <t>Podlahy povlakové</t>
  </si>
  <si>
    <t>122</t>
  </si>
  <si>
    <t>776111116</t>
  </si>
  <si>
    <t>Příprava podkladu broušení podlah stávajícího , podkladu pro odstranění lepidla (po starých - krytinách)</t>
  </si>
  <si>
    <t>-1123303409</t>
  </si>
  <si>
    <t>123</t>
  </si>
  <si>
    <t>776111311</t>
  </si>
  <si>
    <t>Příprava podkladu vysátí podlah</t>
  </si>
  <si>
    <t>-1524055706</t>
  </si>
  <si>
    <t>124</t>
  </si>
  <si>
    <t>776121111</t>
  </si>
  <si>
    <t>Příprava podkladu penetrace vodou ředitelná na , savý podklad (válečkováním) ředěná v poměru 1:3 - - podlah</t>
  </si>
  <si>
    <t>-1810846482</t>
  </si>
  <si>
    <t>125</t>
  </si>
  <si>
    <t>776201811</t>
  </si>
  <si>
    <t>Demontáž povlakových podlahovin lepených ručně bez,  podložky</t>
  </si>
  <si>
    <t>561659527</t>
  </si>
  <si>
    <t>6,15*11,8+2,2*0,36*4+2,2*0,33+0,77*0,33</t>
  </si>
  <si>
    <t>126</t>
  </si>
  <si>
    <t>776221111</t>
  </si>
  <si>
    <t>Montáž podlahovin z PVC lepením standardním , lepidlem z pásů standardních</t>
  </si>
  <si>
    <t>-166689722</t>
  </si>
  <si>
    <t>127</t>
  </si>
  <si>
    <t>28412285</t>
  </si>
  <si>
    <t>krytina podlahová heterogenní tl 2mm</t>
  </si>
  <si>
    <t>1803924333</t>
  </si>
  <si>
    <t>76,7181*1,2</t>
  </si>
  <si>
    <t>Mezisoučet</t>
  </si>
  <si>
    <t>128</t>
  </si>
  <si>
    <t>776411111</t>
  </si>
  <si>
    <t>Montáž soklíků lepením obvodových, výšky do 80 mm</t>
  </si>
  <si>
    <t>2003553234</t>
  </si>
  <si>
    <t>129</t>
  </si>
  <si>
    <t>28411003</t>
  </si>
  <si>
    <t>lišta soklová PVC 30x30mm</t>
  </si>
  <si>
    <t>-258711129</t>
  </si>
  <si>
    <t>36,9*1,02</t>
  </si>
  <si>
    <t>130</t>
  </si>
  <si>
    <t>998776202</t>
  </si>
  <si>
    <t>Přesun hmot pro podlahy povlakové stanovený procentní sazbou z ceny vodorovná dopravní vzdálenost do 50 m v objektech výšky
 přes 6 do 12 m</t>
  </si>
  <si>
    <t>269914361</t>
  </si>
  <si>
    <t>777</t>
  </si>
  <si>
    <t>Podlahy lité</t>
  </si>
  <si>
    <t>131</t>
  </si>
  <si>
    <t>777511945</t>
  </si>
  <si>
    <t>Oprava podlahy epoxidovou stěrkou včetně penetrace, plochy jednotlivě přes 1,00 do 2,00 m2, tloušťky přes 3 do 5 mm</t>
  </si>
  <si>
    <t>-321649715</t>
  </si>
  <si>
    <t>781</t>
  </si>
  <si>
    <t>Dokončovací práce - obklady</t>
  </si>
  <si>
    <t>132</t>
  </si>
  <si>
    <t>781473115</t>
  </si>
  <si>
    <t>Montáž obkladů vnitřních stěn z dlaždic keramických lepených standardním lepidlem hladkých přes 22 do 25 ks/m2</t>
  </si>
  <si>
    <t>-250499677</t>
  </si>
  <si>
    <t>133</t>
  </si>
  <si>
    <t>LSS.WAA1N007</t>
  </si>
  <si>
    <t>obkládačka ColorONE, 198 x 198 x 6,5 mm</t>
  </si>
  <si>
    <t>1310543653</t>
  </si>
  <si>
    <t>2,2*1,3</t>
  </si>
  <si>
    <t>134</t>
  </si>
  <si>
    <t>998781102</t>
  </si>
  <si>
    <t>Přesun hmot pro obklady keramické stanovený z hmotnosti přesunovaného materiálu vodorovná dopravní vzdálenost do 50 m v objektech výšky přes 6 do 12 m</t>
  </si>
  <si>
    <t>-1212322313</t>
  </si>
  <si>
    <t>783</t>
  </si>
  <si>
    <t>Dokončovací práce - nátěry</t>
  </si>
  <si>
    <t>135</t>
  </si>
  <si>
    <t>783132101</t>
  </si>
  <si>
    <t>Tmelení truhlářských konstrukcí lokální, včetně , přebroušení tmelených míst rozsahu do 10% plochy, - - tmelem epoxidovým</t>
  </si>
  <si>
    <t>37658537</t>
  </si>
  <si>
    <t>136</t>
  </si>
  <si>
    <t>783314101</t>
  </si>
  <si>
    <t>Základní nátěr zámečnických konstrukcí jednonásobný syntetický</t>
  </si>
  <si>
    <t>-1943732019</t>
  </si>
  <si>
    <t>2*((2*2+0,8)*(0,1+2*0,05))*2</t>
  </si>
  <si>
    <t>137</t>
  </si>
  <si>
    <t>783317101</t>
  </si>
  <si>
    <t>Krycí nátěr (email) zámečnických konstrukcí jednonásobný syntetický standardní</t>
  </si>
  <si>
    <t>-1156778178</t>
  </si>
  <si>
    <t>138</t>
  </si>
  <si>
    <t>783614111</t>
  </si>
  <si>
    <t>Základní nátěr otopných těles jednonásobný článkových syntetický</t>
  </si>
  <si>
    <t>-7164371</t>
  </si>
  <si>
    <t>"plocha 0,35m3 na článek"14*0,35*4</t>
  </si>
  <si>
    <t>139</t>
  </si>
  <si>
    <t>783614551</t>
  </si>
  <si>
    <t>Základní nátěr armatur a kovových potrubí jednonásobný potrubí do DN 50 mm syntetický</t>
  </si>
  <si>
    <t>618019197</t>
  </si>
  <si>
    <t>140</t>
  </si>
  <si>
    <t>783617117</t>
  </si>
  <si>
    <t>Krycí nátěr (email) otopných těles článkových dvojnásobný syntetický</t>
  </si>
  <si>
    <t>1183648734</t>
  </si>
  <si>
    <t>141</t>
  </si>
  <si>
    <t>783622331</t>
  </si>
  <si>
    <t>Tmelení armatur a kovových potrubí včetně přebroušení tmelených míst potrubí do DN 50 mm, tmelem disperzním akrylátovým nebo latexovým</t>
  </si>
  <si>
    <t>-760786412</t>
  </si>
  <si>
    <t>142</t>
  </si>
  <si>
    <t>783801201</t>
  </si>
  <si>
    <t>Příprava podkladu omítek před provedením nátěru obroušení</t>
  </si>
  <si>
    <t>-1116007918</t>
  </si>
  <si>
    <t>((11,8+6,15)*2*1,3+0,33*4*1,3+0,36*1,3*8)</t>
  </si>
  <si>
    <t>143</t>
  </si>
  <si>
    <t>783813131</t>
  </si>
  <si>
    <t>Penetrační nátěr omítek hladkých omítek hladkých, zrnitých tenkovrstvých nebo štukových stupně členitosti 1 a 2 syntetický</t>
  </si>
  <si>
    <t>1577545836</t>
  </si>
  <si>
    <t>144</t>
  </si>
  <si>
    <t>783817121</t>
  </si>
  <si>
    <t>Krycí (ochranný ) nátěr omítek jednonásobný hladkých omítek hladkých, zrnitých tenkovrstvých nebo štukových stupně členitosti 1 a 2 syntetický</t>
  </si>
  <si>
    <t>760469918</t>
  </si>
  <si>
    <t>145</t>
  </si>
  <si>
    <t>783817421</t>
  </si>
  <si>
    <t>Krycí (ochranný ) nátěr omítek dvojnásobný hladkých omítek hladkých, zrnitých tenkovrstvých nebo štukových stupně členitosti 1 a 2 syntetický</t>
  </si>
  <si>
    <t>-1126784236</t>
  </si>
  <si>
    <t>784</t>
  </si>
  <si>
    <t>Dokončovací práce - malby a tapety</t>
  </si>
  <si>
    <t>146</t>
  </si>
  <si>
    <t>784111001</t>
  </si>
  <si>
    <t>Oprášení (ometení) podkladu v místnostech výšky do 3,80 m</t>
  </si>
  <si>
    <t>535843107</t>
  </si>
  <si>
    <t>147</t>
  </si>
  <si>
    <t>784181001</t>
  </si>
  <si>
    <t>Pačokování jednonásobné v místnostech výšky do 3,80 m</t>
  </si>
  <si>
    <t>1754231937</t>
  </si>
  <si>
    <t>148</t>
  </si>
  <si>
    <t>784221101</t>
  </si>
  <si>
    <t>Malby z malířských směsí otěruvzdorných za sucha dvojnásobné, bílé za sucha otěruvzdorné dobře v místnostech výšky do 3,80 m</t>
  </si>
  <si>
    <t>-875521221</t>
  </si>
  <si>
    <t>VRN9</t>
  </si>
  <si>
    <t>Ostatní náklady</t>
  </si>
  <si>
    <t>149</t>
  </si>
  <si>
    <t>094103100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</si>
  <si>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</si>
  <si>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1024</t>
  </si>
  <si>
    <t>949544072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</si>
</sst>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50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51</v>
      </c>
      <c r="AI60" s="40"/>
      <c r="AJ60" s="40"/>
      <c r="AK60" s="40"/>
      <c r="AL60" s="40"/>
      <c r="AM60" s="59" t="s">
        <v>52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54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51</v>
      </c>
      <c r="AI75" s="40"/>
      <c r="AJ75" s="40"/>
      <c r="AK75" s="40"/>
      <c r="AL75" s="40"/>
      <c r="AM75" s="59" t="s">
        <v>52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200429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Horažďovice - ZŠ Blatenská - chemie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Horažďovice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29. 4. 2020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ZŠ Blatenská, Horažďovice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>Pavel Matoušek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57</v>
      </c>
      <c r="D92" s="88"/>
      <c r="E92" s="88"/>
      <c r="F92" s="88"/>
      <c r="G92" s="88"/>
      <c r="H92" s="89"/>
      <c r="I92" s="90" t="s">
        <v>58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59</v>
      </c>
      <c r="AH92" s="88"/>
      <c r="AI92" s="88"/>
      <c r="AJ92" s="88"/>
      <c r="AK92" s="88"/>
      <c r="AL92" s="88"/>
      <c r="AM92" s="88"/>
      <c r="AN92" s="90" t="s">
        <v>60</v>
      </c>
      <c r="AO92" s="88"/>
      <c r="AP92" s="92"/>
      <c r="AQ92" s="93" t="s">
        <v>61</v>
      </c>
      <c r="AR92" s="42"/>
      <c r="AS92" s="94" t="s">
        <v>62</v>
      </c>
      <c r="AT92" s="95" t="s">
        <v>63</v>
      </c>
      <c r="AU92" s="95" t="s">
        <v>64</v>
      </c>
      <c r="AV92" s="95" t="s">
        <v>65</v>
      </c>
      <c r="AW92" s="95" t="s">
        <v>66</v>
      </c>
      <c r="AX92" s="95" t="s">
        <v>67</v>
      </c>
      <c r="AY92" s="95" t="s">
        <v>68</v>
      </c>
      <c r="AZ92" s="95" t="s">
        <v>69</v>
      </c>
      <c r="BA92" s="95" t="s">
        <v>70</v>
      </c>
      <c r="BB92" s="95" t="s">
        <v>71</v>
      </c>
      <c r="BC92" s="95" t="s">
        <v>72</v>
      </c>
      <c r="BD92" s="96" t="s">
        <v>73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74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75</v>
      </c>
      <c r="BT94" s="111" t="s">
        <v>76</v>
      </c>
      <c r="BV94" s="111" t="s">
        <v>77</v>
      </c>
      <c r="BW94" s="111" t="s">
        <v>5</v>
      </c>
      <c r="BX94" s="111" t="s">
        <v>78</v>
      </c>
      <c r="CL94" s="111" t="s">
        <v>1</v>
      </c>
    </row>
    <row r="95" spans="1:90" s="6" customFormat="1" ht="16.5" customHeight="1">
      <c r="A95" s="112" t="s">
        <v>79</v>
      </c>
      <c r="B95" s="113"/>
      <c r="C95" s="114"/>
      <c r="D95" s="115" t="s">
        <v>14</v>
      </c>
      <c r="E95" s="115"/>
      <c r="F95" s="115"/>
      <c r="G95" s="115"/>
      <c r="H95" s="115"/>
      <c r="I95" s="116"/>
      <c r="J95" s="115" t="s">
        <v>17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'200429 - Horažďovice - ZŠ...'!J28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80</v>
      </c>
      <c r="AR95" s="119"/>
      <c r="AS95" s="120">
        <v>0</v>
      </c>
      <c r="AT95" s="121">
        <f>ROUND(SUM(AV95:AW95),2)</f>
        <v>0</v>
      </c>
      <c r="AU95" s="122">
        <f>'200429 - Horažďovice - ZŠ...'!P132</f>
        <v>0</v>
      </c>
      <c r="AV95" s="121">
        <f>'200429 - Horažďovice - ZŠ...'!J31</f>
        <v>0</v>
      </c>
      <c r="AW95" s="121">
        <f>'200429 - Horažďovice - ZŠ...'!J32</f>
        <v>0</v>
      </c>
      <c r="AX95" s="121">
        <f>'200429 - Horažďovice - ZŠ...'!J33</f>
        <v>0</v>
      </c>
      <c r="AY95" s="121">
        <f>'200429 - Horažďovice - ZŠ...'!J34</f>
        <v>0</v>
      </c>
      <c r="AZ95" s="121">
        <f>'200429 - Horažďovice - ZŠ...'!F31</f>
        <v>0</v>
      </c>
      <c r="BA95" s="121">
        <f>'200429 - Horažďovice - ZŠ...'!F32</f>
        <v>0</v>
      </c>
      <c r="BB95" s="121">
        <f>'200429 - Horažďovice - ZŠ...'!F33</f>
        <v>0</v>
      </c>
      <c r="BC95" s="121">
        <f>'200429 - Horažďovice - ZŠ...'!F34</f>
        <v>0</v>
      </c>
      <c r="BD95" s="123">
        <f>'200429 - Horažďovice - ZŠ...'!F35</f>
        <v>0</v>
      </c>
      <c r="BT95" s="124" t="s">
        <v>81</v>
      </c>
      <c r="BU95" s="124" t="s">
        <v>82</v>
      </c>
      <c r="BV95" s="124" t="s">
        <v>77</v>
      </c>
      <c r="BW95" s="124" t="s">
        <v>5</v>
      </c>
      <c r="BX95" s="124" t="s">
        <v>78</v>
      </c>
      <c r="CL95" s="124" t="s">
        <v>1</v>
      </c>
    </row>
    <row r="96" spans="2:44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pans="2:44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00429 - Horažďovice - Z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5</v>
      </c>
    </row>
    <row r="3" spans="2:46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19"/>
      <c r="AT3" s="16" t="s">
        <v>83</v>
      </c>
    </row>
    <row r="4" spans="2:46" ht="24.95" customHeight="1">
      <c r="B4" s="19"/>
      <c r="D4" s="129" t="s">
        <v>84</v>
      </c>
      <c r="L4" s="19"/>
      <c r="M4" s="130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42"/>
      <c r="D6" s="131" t="s">
        <v>16</v>
      </c>
      <c r="I6" s="132"/>
      <c r="L6" s="42"/>
    </row>
    <row r="7" spans="2:12" s="1" customFormat="1" ht="36.95" customHeight="1">
      <c r="B7" s="42"/>
      <c r="E7" s="133" t="s">
        <v>17</v>
      </c>
      <c r="F7" s="1"/>
      <c r="G7" s="1"/>
      <c r="H7" s="1"/>
      <c r="I7" s="132"/>
      <c r="L7" s="42"/>
    </row>
    <row r="8" spans="2:12" s="1" customFormat="1" ht="12">
      <c r="B8" s="42"/>
      <c r="I8" s="132"/>
      <c r="L8" s="42"/>
    </row>
    <row r="9" spans="2:12" s="1" customFormat="1" ht="12" customHeight="1">
      <c r="B9" s="42"/>
      <c r="D9" s="131" t="s">
        <v>18</v>
      </c>
      <c r="F9" s="134" t="s">
        <v>1</v>
      </c>
      <c r="I9" s="135" t="s">
        <v>19</v>
      </c>
      <c r="J9" s="134" t="s">
        <v>1</v>
      </c>
      <c r="L9" s="42"/>
    </row>
    <row r="10" spans="2:12" s="1" customFormat="1" ht="12" customHeight="1">
      <c r="B10" s="42"/>
      <c r="D10" s="131" t="s">
        <v>20</v>
      </c>
      <c r="F10" s="134" t="s">
        <v>21</v>
      </c>
      <c r="I10" s="135" t="s">
        <v>22</v>
      </c>
      <c r="J10" s="136" t="str">
        <f>'Rekapitulace stavby'!AN8</f>
        <v>29. 4. 2020</v>
      </c>
      <c r="L10" s="42"/>
    </row>
    <row r="11" spans="2:12" s="1" customFormat="1" ht="10.8" customHeight="1">
      <c r="B11" s="42"/>
      <c r="I11" s="132"/>
      <c r="L11" s="42"/>
    </row>
    <row r="12" spans="2:12" s="1" customFormat="1" ht="12" customHeight="1">
      <c r="B12" s="42"/>
      <c r="D12" s="131" t="s">
        <v>24</v>
      </c>
      <c r="I12" s="135" t="s">
        <v>25</v>
      </c>
      <c r="J12" s="134" t="s">
        <v>1</v>
      </c>
      <c r="L12" s="42"/>
    </row>
    <row r="13" spans="2:12" s="1" customFormat="1" ht="18" customHeight="1">
      <c r="B13" s="42"/>
      <c r="E13" s="134" t="s">
        <v>26</v>
      </c>
      <c r="I13" s="135" t="s">
        <v>27</v>
      </c>
      <c r="J13" s="134" t="s">
        <v>1</v>
      </c>
      <c r="L13" s="42"/>
    </row>
    <row r="14" spans="2:12" s="1" customFormat="1" ht="6.95" customHeight="1">
      <c r="B14" s="42"/>
      <c r="I14" s="132"/>
      <c r="L14" s="42"/>
    </row>
    <row r="15" spans="2:12" s="1" customFormat="1" ht="12" customHeight="1">
      <c r="B15" s="42"/>
      <c r="D15" s="131" t="s">
        <v>28</v>
      </c>
      <c r="I15" s="135" t="s">
        <v>25</v>
      </c>
      <c r="J15" s="32" t="str">
        <f>'Rekapitulace stavby'!AN13</f>
        <v>Vyplň údaj</v>
      </c>
      <c r="L15" s="42"/>
    </row>
    <row r="16" spans="2:12" s="1" customFormat="1" ht="18" customHeight="1">
      <c r="B16" s="42"/>
      <c r="E16" s="32" t="str">
        <f>'Rekapitulace stavby'!E14</f>
        <v>Vyplň údaj</v>
      </c>
      <c r="F16" s="134"/>
      <c r="G16" s="134"/>
      <c r="H16" s="134"/>
      <c r="I16" s="135" t="s">
        <v>27</v>
      </c>
      <c r="J16" s="32" t="str">
        <f>'Rekapitulace stavby'!AN14</f>
        <v>Vyplň údaj</v>
      </c>
      <c r="L16" s="42"/>
    </row>
    <row r="17" spans="2:12" s="1" customFormat="1" ht="6.95" customHeight="1">
      <c r="B17" s="42"/>
      <c r="I17" s="132"/>
      <c r="L17" s="42"/>
    </row>
    <row r="18" spans="2:12" s="1" customFormat="1" ht="12" customHeight="1">
      <c r="B18" s="42"/>
      <c r="D18" s="131" t="s">
        <v>30</v>
      </c>
      <c r="I18" s="135" t="s">
        <v>25</v>
      </c>
      <c r="J18" s="134" t="str">
        <f>IF('Rekapitulace stavby'!AN16="","",'Rekapitulace stavby'!AN16)</f>
        <v/>
      </c>
      <c r="L18" s="42"/>
    </row>
    <row r="19" spans="2:12" s="1" customFormat="1" ht="18" customHeight="1">
      <c r="B19" s="42"/>
      <c r="E19" s="134" t="str">
        <f>IF('Rekapitulace stavby'!E17="","",'Rekapitulace stavby'!E17)</f>
        <v xml:space="preserve"> </v>
      </c>
      <c r="I19" s="135" t="s">
        <v>27</v>
      </c>
      <c r="J19" s="134" t="str">
        <f>IF('Rekapitulace stavby'!AN17="","",'Rekapitulace stavby'!AN17)</f>
        <v/>
      </c>
      <c r="L19" s="42"/>
    </row>
    <row r="20" spans="2:12" s="1" customFormat="1" ht="6.95" customHeight="1">
      <c r="B20" s="42"/>
      <c r="I20" s="132"/>
      <c r="L20" s="42"/>
    </row>
    <row r="21" spans="2:12" s="1" customFormat="1" ht="12" customHeight="1">
      <c r="B21" s="42"/>
      <c r="D21" s="131" t="s">
        <v>33</v>
      </c>
      <c r="I21" s="135" t="s">
        <v>25</v>
      </c>
      <c r="J21" s="134" t="s">
        <v>1</v>
      </c>
      <c r="L21" s="42"/>
    </row>
    <row r="22" spans="2:12" s="1" customFormat="1" ht="18" customHeight="1">
      <c r="B22" s="42"/>
      <c r="E22" s="134" t="s">
        <v>34</v>
      </c>
      <c r="I22" s="135" t="s">
        <v>27</v>
      </c>
      <c r="J22" s="134" t="s">
        <v>1</v>
      </c>
      <c r="L22" s="42"/>
    </row>
    <row r="23" spans="2:12" s="1" customFormat="1" ht="6.95" customHeight="1">
      <c r="B23" s="42"/>
      <c r="I23" s="132"/>
      <c r="L23" s="42"/>
    </row>
    <row r="24" spans="2:12" s="1" customFormat="1" ht="12" customHeight="1">
      <c r="B24" s="42"/>
      <c r="D24" s="131" t="s">
        <v>35</v>
      </c>
      <c r="I24" s="132"/>
      <c r="L24" s="42"/>
    </row>
    <row r="25" spans="2:12" s="7" customFormat="1" ht="16.5" customHeight="1">
      <c r="B25" s="137"/>
      <c r="E25" s="138" t="s">
        <v>1</v>
      </c>
      <c r="F25" s="138"/>
      <c r="G25" s="138"/>
      <c r="H25" s="138"/>
      <c r="I25" s="139"/>
      <c r="L25" s="137"/>
    </row>
    <row r="26" spans="2:12" s="1" customFormat="1" ht="6.95" customHeight="1">
      <c r="B26" s="42"/>
      <c r="I26" s="132"/>
      <c r="L26" s="42"/>
    </row>
    <row r="27" spans="2:12" s="1" customFormat="1" ht="6.95" customHeight="1">
      <c r="B27" s="42"/>
      <c r="D27" s="77"/>
      <c r="E27" s="77"/>
      <c r="F27" s="77"/>
      <c r="G27" s="77"/>
      <c r="H27" s="77"/>
      <c r="I27" s="140"/>
      <c r="J27" s="77"/>
      <c r="K27" s="77"/>
      <c r="L27" s="42"/>
    </row>
    <row r="28" spans="2:12" s="1" customFormat="1" ht="25.4" customHeight="1">
      <c r="B28" s="42"/>
      <c r="D28" s="141" t="s">
        <v>36</v>
      </c>
      <c r="I28" s="132"/>
      <c r="J28" s="142">
        <f>ROUND(J132,2)</f>
        <v>0</v>
      </c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0"/>
      <c r="J29" s="77"/>
      <c r="K29" s="77"/>
      <c r="L29" s="42"/>
    </row>
    <row r="30" spans="2:12" s="1" customFormat="1" ht="14.4" customHeight="1">
      <c r="B30" s="42"/>
      <c r="F30" s="143" t="s">
        <v>38</v>
      </c>
      <c r="I30" s="144" t="s">
        <v>37</v>
      </c>
      <c r="J30" s="143" t="s">
        <v>39</v>
      </c>
      <c r="L30" s="42"/>
    </row>
    <row r="31" spans="2:12" s="1" customFormat="1" ht="14.4" customHeight="1">
      <c r="B31" s="42"/>
      <c r="D31" s="145" t="s">
        <v>40</v>
      </c>
      <c r="E31" s="131" t="s">
        <v>41</v>
      </c>
      <c r="F31" s="146">
        <f>ROUND((SUM(BE132:BE316)),2)</f>
        <v>0</v>
      </c>
      <c r="I31" s="147">
        <v>0.21</v>
      </c>
      <c r="J31" s="146">
        <f>ROUND(((SUM(BE132:BE316))*I31),2)</f>
        <v>0</v>
      </c>
      <c r="L31" s="42"/>
    </row>
    <row r="32" spans="2:12" s="1" customFormat="1" ht="14.4" customHeight="1">
      <c r="B32" s="42"/>
      <c r="E32" s="131" t="s">
        <v>42</v>
      </c>
      <c r="F32" s="146">
        <f>ROUND((SUM(BF132:BF316)),2)</f>
        <v>0</v>
      </c>
      <c r="I32" s="147">
        <v>0.15</v>
      </c>
      <c r="J32" s="146">
        <f>ROUND(((SUM(BF132:BF316))*I32),2)</f>
        <v>0</v>
      </c>
      <c r="L32" s="42"/>
    </row>
    <row r="33" spans="2:12" s="1" customFormat="1" ht="14.4" customHeight="1" hidden="1">
      <c r="B33" s="42"/>
      <c r="E33" s="131" t="s">
        <v>43</v>
      </c>
      <c r="F33" s="146">
        <f>ROUND((SUM(BG132:BG316)),2)</f>
        <v>0</v>
      </c>
      <c r="I33" s="147">
        <v>0.21</v>
      </c>
      <c r="J33" s="146">
        <f>0</f>
        <v>0</v>
      </c>
      <c r="L33" s="42"/>
    </row>
    <row r="34" spans="2:12" s="1" customFormat="1" ht="14.4" customHeight="1" hidden="1">
      <c r="B34" s="42"/>
      <c r="E34" s="131" t="s">
        <v>44</v>
      </c>
      <c r="F34" s="146">
        <f>ROUND((SUM(BH132:BH316)),2)</f>
        <v>0</v>
      </c>
      <c r="I34" s="147">
        <v>0.15</v>
      </c>
      <c r="J34" s="146">
        <f>0</f>
        <v>0</v>
      </c>
      <c r="L34" s="42"/>
    </row>
    <row r="35" spans="2:12" s="1" customFormat="1" ht="14.4" customHeight="1" hidden="1">
      <c r="B35" s="42"/>
      <c r="E35" s="131" t="s">
        <v>45</v>
      </c>
      <c r="F35" s="146">
        <f>ROUND((SUM(BI132:BI316)),2)</f>
        <v>0</v>
      </c>
      <c r="I35" s="147">
        <v>0</v>
      </c>
      <c r="J35" s="146">
        <f>0</f>
        <v>0</v>
      </c>
      <c r="L35" s="42"/>
    </row>
    <row r="36" spans="2:12" s="1" customFormat="1" ht="6.95" customHeight="1">
      <c r="B36" s="42"/>
      <c r="I36" s="132"/>
      <c r="L36" s="42"/>
    </row>
    <row r="37" spans="2:12" s="1" customFormat="1" ht="25.4" customHeight="1">
      <c r="B37" s="42"/>
      <c r="C37" s="148"/>
      <c r="D37" s="149" t="s">
        <v>46</v>
      </c>
      <c r="E37" s="150"/>
      <c r="F37" s="150"/>
      <c r="G37" s="151" t="s">
        <v>47</v>
      </c>
      <c r="H37" s="152" t="s">
        <v>48</v>
      </c>
      <c r="I37" s="153"/>
      <c r="J37" s="154">
        <f>SUM(J28:J35)</f>
        <v>0</v>
      </c>
      <c r="K37" s="155"/>
      <c r="L37" s="42"/>
    </row>
    <row r="38" spans="2:12" s="1" customFormat="1" ht="14.4" customHeight="1">
      <c r="B38" s="42"/>
      <c r="I38" s="132"/>
      <c r="L38" s="42"/>
    </row>
    <row r="39" spans="2:12" ht="14.4" customHeight="1">
      <c r="B39" s="19"/>
      <c r="L39" s="19"/>
    </row>
    <row r="40" spans="2:12" ht="14.4" customHeight="1">
      <c r="B40" s="19"/>
      <c r="L40" s="19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56" t="s">
        <v>49</v>
      </c>
      <c r="E50" s="157"/>
      <c r="F50" s="157"/>
      <c r="G50" s="156" t="s">
        <v>50</v>
      </c>
      <c r="H50" s="157"/>
      <c r="I50" s="158"/>
      <c r="J50" s="157"/>
      <c r="K50" s="157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59" t="s">
        <v>51</v>
      </c>
      <c r="E61" s="160"/>
      <c r="F61" s="161" t="s">
        <v>52</v>
      </c>
      <c r="G61" s="159" t="s">
        <v>51</v>
      </c>
      <c r="H61" s="160"/>
      <c r="I61" s="162"/>
      <c r="J61" s="163" t="s">
        <v>52</v>
      </c>
      <c r="K61" s="160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56" t="s">
        <v>53</v>
      </c>
      <c r="E65" s="157"/>
      <c r="F65" s="157"/>
      <c r="G65" s="156" t="s">
        <v>54</v>
      </c>
      <c r="H65" s="157"/>
      <c r="I65" s="158"/>
      <c r="J65" s="157"/>
      <c r="K65" s="157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59" t="s">
        <v>51</v>
      </c>
      <c r="E76" s="160"/>
      <c r="F76" s="161" t="s">
        <v>52</v>
      </c>
      <c r="G76" s="159" t="s">
        <v>51</v>
      </c>
      <c r="H76" s="160"/>
      <c r="I76" s="162"/>
      <c r="J76" s="163" t="s">
        <v>52</v>
      </c>
      <c r="K76" s="160"/>
      <c r="L76" s="42"/>
    </row>
    <row r="77" spans="2:12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2"/>
    </row>
    <row r="81" spans="2:12" s="1" customFormat="1" ht="6.95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2"/>
    </row>
    <row r="82" spans="2:12" s="1" customFormat="1" ht="24.95" customHeight="1">
      <c r="B82" s="37"/>
      <c r="C82" s="22" t="s">
        <v>85</v>
      </c>
      <c r="D82" s="38"/>
      <c r="E82" s="38"/>
      <c r="F82" s="38"/>
      <c r="G82" s="38"/>
      <c r="H82" s="38"/>
      <c r="I82" s="132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2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2"/>
      <c r="J84" s="38"/>
      <c r="K84" s="38"/>
      <c r="L84" s="42"/>
    </row>
    <row r="85" spans="2:12" s="1" customFormat="1" ht="16.5" customHeight="1">
      <c r="B85" s="37"/>
      <c r="C85" s="38"/>
      <c r="D85" s="38"/>
      <c r="E85" s="70" t="str">
        <f>E7</f>
        <v>Horažďovice - ZŠ Blatenská - chemie</v>
      </c>
      <c r="F85" s="38"/>
      <c r="G85" s="38"/>
      <c r="H85" s="38"/>
      <c r="I85" s="132"/>
      <c r="J85" s="38"/>
      <c r="K85" s="38"/>
      <c r="L85" s="42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32"/>
      <c r="J86" s="38"/>
      <c r="K86" s="38"/>
      <c r="L86" s="42"/>
    </row>
    <row r="87" spans="2:12" s="1" customFormat="1" ht="12" customHeight="1">
      <c r="B87" s="37"/>
      <c r="C87" s="31" t="s">
        <v>20</v>
      </c>
      <c r="D87" s="38"/>
      <c r="E87" s="38"/>
      <c r="F87" s="26" t="str">
        <f>F10</f>
        <v>Horažďovice</v>
      </c>
      <c r="G87" s="38"/>
      <c r="H87" s="38"/>
      <c r="I87" s="135" t="s">
        <v>22</v>
      </c>
      <c r="J87" s="73" t="str">
        <f>IF(J10="","",J10)</f>
        <v>29. 4. 2020</v>
      </c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2"/>
      <c r="J88" s="38"/>
      <c r="K88" s="38"/>
      <c r="L88" s="42"/>
    </row>
    <row r="89" spans="2:12" s="1" customFormat="1" ht="15.15" customHeight="1">
      <c r="B89" s="37"/>
      <c r="C89" s="31" t="s">
        <v>24</v>
      </c>
      <c r="D89" s="38"/>
      <c r="E89" s="38"/>
      <c r="F89" s="26" t="str">
        <f>E13</f>
        <v>ZŠ Blatenská, Horažďovice</v>
      </c>
      <c r="G89" s="38"/>
      <c r="H89" s="38"/>
      <c r="I89" s="135" t="s">
        <v>30</v>
      </c>
      <c r="J89" s="35" t="str">
        <f>E19</f>
        <v xml:space="preserve"> </v>
      </c>
      <c r="K89" s="38"/>
      <c r="L89" s="42"/>
    </row>
    <row r="90" spans="2:12" s="1" customFormat="1" ht="15.15" customHeight="1">
      <c r="B90" s="37"/>
      <c r="C90" s="31" t="s">
        <v>28</v>
      </c>
      <c r="D90" s="38"/>
      <c r="E90" s="38"/>
      <c r="F90" s="26" t="str">
        <f>IF(E16="","",E16)</f>
        <v>Vyplň údaj</v>
      </c>
      <c r="G90" s="38"/>
      <c r="H90" s="38"/>
      <c r="I90" s="135" t="s">
        <v>33</v>
      </c>
      <c r="J90" s="35" t="str">
        <f>E22</f>
        <v>Pavel Matoušek</v>
      </c>
      <c r="K90" s="38"/>
      <c r="L90" s="42"/>
    </row>
    <row r="91" spans="2:12" s="1" customFormat="1" ht="10.3" customHeight="1">
      <c r="B91" s="37"/>
      <c r="C91" s="38"/>
      <c r="D91" s="38"/>
      <c r="E91" s="38"/>
      <c r="F91" s="38"/>
      <c r="G91" s="38"/>
      <c r="H91" s="38"/>
      <c r="I91" s="132"/>
      <c r="J91" s="38"/>
      <c r="K91" s="38"/>
      <c r="L91" s="42"/>
    </row>
    <row r="92" spans="2:12" s="1" customFormat="1" ht="29.25" customHeight="1">
      <c r="B92" s="37"/>
      <c r="C92" s="170" t="s">
        <v>86</v>
      </c>
      <c r="D92" s="171"/>
      <c r="E92" s="171"/>
      <c r="F92" s="171"/>
      <c r="G92" s="171"/>
      <c r="H92" s="171"/>
      <c r="I92" s="172"/>
      <c r="J92" s="173" t="s">
        <v>87</v>
      </c>
      <c r="K92" s="171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2"/>
      <c r="J93" s="38"/>
      <c r="K93" s="38"/>
      <c r="L93" s="42"/>
    </row>
    <row r="94" spans="2:47" s="1" customFormat="1" ht="22.8" customHeight="1">
      <c r="B94" s="37"/>
      <c r="C94" s="174" t="s">
        <v>88</v>
      </c>
      <c r="D94" s="38"/>
      <c r="E94" s="38"/>
      <c r="F94" s="38"/>
      <c r="G94" s="38"/>
      <c r="H94" s="38"/>
      <c r="I94" s="132"/>
      <c r="J94" s="104">
        <f>J132</f>
        <v>0</v>
      </c>
      <c r="K94" s="38"/>
      <c r="L94" s="42"/>
      <c r="AU94" s="16" t="s">
        <v>89</v>
      </c>
    </row>
    <row r="95" spans="2:12" s="8" customFormat="1" ht="24.95" customHeight="1">
      <c r="B95" s="175"/>
      <c r="C95" s="176"/>
      <c r="D95" s="177" t="s">
        <v>90</v>
      </c>
      <c r="E95" s="178"/>
      <c r="F95" s="178"/>
      <c r="G95" s="178"/>
      <c r="H95" s="178"/>
      <c r="I95" s="179"/>
      <c r="J95" s="180">
        <f>J133</f>
        <v>0</v>
      </c>
      <c r="K95" s="176"/>
      <c r="L95" s="181"/>
    </row>
    <row r="96" spans="2:12" s="9" customFormat="1" ht="19.9" customHeight="1">
      <c r="B96" s="182"/>
      <c r="C96" s="183"/>
      <c r="D96" s="184" t="s">
        <v>91</v>
      </c>
      <c r="E96" s="185"/>
      <c r="F96" s="185"/>
      <c r="G96" s="185"/>
      <c r="H96" s="185"/>
      <c r="I96" s="186"/>
      <c r="J96" s="187">
        <f>J134</f>
        <v>0</v>
      </c>
      <c r="K96" s="183"/>
      <c r="L96" s="188"/>
    </row>
    <row r="97" spans="2:12" s="9" customFormat="1" ht="19.9" customHeight="1">
      <c r="B97" s="182"/>
      <c r="C97" s="183"/>
      <c r="D97" s="184" t="s">
        <v>92</v>
      </c>
      <c r="E97" s="185"/>
      <c r="F97" s="185"/>
      <c r="G97" s="185"/>
      <c r="H97" s="185"/>
      <c r="I97" s="186"/>
      <c r="J97" s="187">
        <f>J136</f>
        <v>0</v>
      </c>
      <c r="K97" s="183"/>
      <c r="L97" s="188"/>
    </row>
    <row r="98" spans="2:12" s="9" customFormat="1" ht="14.85" customHeight="1">
      <c r="B98" s="182"/>
      <c r="C98" s="183"/>
      <c r="D98" s="184" t="s">
        <v>93</v>
      </c>
      <c r="E98" s="185"/>
      <c r="F98" s="185"/>
      <c r="G98" s="185"/>
      <c r="H98" s="185"/>
      <c r="I98" s="186"/>
      <c r="J98" s="187">
        <f>J142</f>
        <v>0</v>
      </c>
      <c r="K98" s="183"/>
      <c r="L98" s="188"/>
    </row>
    <row r="99" spans="2:12" s="9" customFormat="1" ht="14.85" customHeight="1">
      <c r="B99" s="182"/>
      <c r="C99" s="183"/>
      <c r="D99" s="184" t="s">
        <v>94</v>
      </c>
      <c r="E99" s="185"/>
      <c r="F99" s="185"/>
      <c r="G99" s="185"/>
      <c r="H99" s="185"/>
      <c r="I99" s="186"/>
      <c r="J99" s="187">
        <f>J156</f>
        <v>0</v>
      </c>
      <c r="K99" s="183"/>
      <c r="L99" s="188"/>
    </row>
    <row r="100" spans="2:12" s="9" customFormat="1" ht="14.85" customHeight="1">
      <c r="B100" s="182"/>
      <c r="C100" s="183"/>
      <c r="D100" s="184" t="s">
        <v>95</v>
      </c>
      <c r="E100" s="185"/>
      <c r="F100" s="185"/>
      <c r="G100" s="185"/>
      <c r="H100" s="185"/>
      <c r="I100" s="186"/>
      <c r="J100" s="187">
        <f>J165</f>
        <v>0</v>
      </c>
      <c r="K100" s="183"/>
      <c r="L100" s="188"/>
    </row>
    <row r="101" spans="2:12" s="9" customFormat="1" ht="19.9" customHeight="1">
      <c r="B101" s="182"/>
      <c r="C101" s="183"/>
      <c r="D101" s="184" t="s">
        <v>96</v>
      </c>
      <c r="E101" s="185"/>
      <c r="F101" s="185"/>
      <c r="G101" s="185"/>
      <c r="H101" s="185"/>
      <c r="I101" s="186"/>
      <c r="J101" s="187">
        <f>J167</f>
        <v>0</v>
      </c>
      <c r="K101" s="183"/>
      <c r="L101" s="188"/>
    </row>
    <row r="102" spans="2:12" s="9" customFormat="1" ht="19.9" customHeight="1">
      <c r="B102" s="182"/>
      <c r="C102" s="183"/>
      <c r="D102" s="184" t="s">
        <v>97</v>
      </c>
      <c r="E102" s="185"/>
      <c r="F102" s="185"/>
      <c r="G102" s="185"/>
      <c r="H102" s="185"/>
      <c r="I102" s="186"/>
      <c r="J102" s="187">
        <f>J176</f>
        <v>0</v>
      </c>
      <c r="K102" s="183"/>
      <c r="L102" s="188"/>
    </row>
    <row r="103" spans="2:12" s="9" customFormat="1" ht="19.9" customHeight="1">
      <c r="B103" s="182"/>
      <c r="C103" s="183"/>
      <c r="D103" s="184" t="s">
        <v>98</v>
      </c>
      <c r="E103" s="185"/>
      <c r="F103" s="185"/>
      <c r="G103" s="185"/>
      <c r="H103" s="185"/>
      <c r="I103" s="186"/>
      <c r="J103" s="187">
        <f>J189</f>
        <v>0</v>
      </c>
      <c r="K103" s="183"/>
      <c r="L103" s="188"/>
    </row>
    <row r="104" spans="2:12" s="9" customFormat="1" ht="19.9" customHeight="1">
      <c r="B104" s="182"/>
      <c r="C104" s="183"/>
      <c r="D104" s="184" t="s">
        <v>99</v>
      </c>
      <c r="E104" s="185"/>
      <c r="F104" s="185"/>
      <c r="G104" s="185"/>
      <c r="H104" s="185"/>
      <c r="I104" s="186"/>
      <c r="J104" s="187">
        <f>J191</f>
        <v>0</v>
      </c>
      <c r="K104" s="183"/>
      <c r="L104" s="188"/>
    </row>
    <row r="105" spans="2:12" s="9" customFormat="1" ht="19.9" customHeight="1">
      <c r="B105" s="182"/>
      <c r="C105" s="183"/>
      <c r="D105" s="184" t="s">
        <v>100</v>
      </c>
      <c r="E105" s="185"/>
      <c r="F105" s="185"/>
      <c r="G105" s="185"/>
      <c r="H105" s="185"/>
      <c r="I105" s="186"/>
      <c r="J105" s="187">
        <f>J202</f>
        <v>0</v>
      </c>
      <c r="K105" s="183"/>
      <c r="L105" s="188"/>
    </row>
    <row r="106" spans="2:12" s="9" customFormat="1" ht="19.9" customHeight="1">
      <c r="B106" s="182"/>
      <c r="C106" s="183"/>
      <c r="D106" s="184" t="s">
        <v>101</v>
      </c>
      <c r="E106" s="185"/>
      <c r="F106" s="185"/>
      <c r="G106" s="185"/>
      <c r="H106" s="185"/>
      <c r="I106" s="186"/>
      <c r="J106" s="187">
        <f>J257</f>
        <v>0</v>
      </c>
      <c r="K106" s="183"/>
      <c r="L106" s="188"/>
    </row>
    <row r="107" spans="2:12" s="9" customFormat="1" ht="19.9" customHeight="1">
      <c r="B107" s="182"/>
      <c r="C107" s="183"/>
      <c r="D107" s="184" t="s">
        <v>102</v>
      </c>
      <c r="E107" s="185"/>
      <c r="F107" s="185"/>
      <c r="G107" s="185"/>
      <c r="H107" s="185"/>
      <c r="I107" s="186"/>
      <c r="J107" s="187">
        <f>J265</f>
        <v>0</v>
      </c>
      <c r="K107" s="183"/>
      <c r="L107" s="188"/>
    </row>
    <row r="108" spans="2:12" s="8" customFormat="1" ht="24.95" customHeight="1">
      <c r="B108" s="175"/>
      <c r="C108" s="176"/>
      <c r="D108" s="177" t="s">
        <v>103</v>
      </c>
      <c r="E108" s="178"/>
      <c r="F108" s="178"/>
      <c r="G108" s="178"/>
      <c r="H108" s="178"/>
      <c r="I108" s="179"/>
      <c r="J108" s="180">
        <f>J271</f>
        <v>0</v>
      </c>
      <c r="K108" s="176"/>
      <c r="L108" s="181"/>
    </row>
    <row r="109" spans="2:12" s="8" customFormat="1" ht="24.95" customHeight="1">
      <c r="B109" s="175"/>
      <c r="C109" s="176"/>
      <c r="D109" s="177" t="s">
        <v>104</v>
      </c>
      <c r="E109" s="178"/>
      <c r="F109" s="178"/>
      <c r="G109" s="178"/>
      <c r="H109" s="178"/>
      <c r="I109" s="179"/>
      <c r="J109" s="180">
        <f>J274</f>
        <v>0</v>
      </c>
      <c r="K109" s="176"/>
      <c r="L109" s="181"/>
    </row>
    <row r="110" spans="2:12" s="8" customFormat="1" ht="24.95" customHeight="1">
      <c r="B110" s="175"/>
      <c r="C110" s="176"/>
      <c r="D110" s="177" t="s">
        <v>105</v>
      </c>
      <c r="E110" s="178"/>
      <c r="F110" s="178"/>
      <c r="G110" s="178"/>
      <c r="H110" s="178"/>
      <c r="I110" s="179"/>
      <c r="J110" s="180">
        <f>J289</f>
        <v>0</v>
      </c>
      <c r="K110" s="176"/>
      <c r="L110" s="181"/>
    </row>
    <row r="111" spans="2:12" s="8" customFormat="1" ht="24.95" customHeight="1">
      <c r="B111" s="175"/>
      <c r="C111" s="176"/>
      <c r="D111" s="177" t="s">
        <v>106</v>
      </c>
      <c r="E111" s="178"/>
      <c r="F111" s="178"/>
      <c r="G111" s="178"/>
      <c r="H111" s="178"/>
      <c r="I111" s="179"/>
      <c r="J111" s="180">
        <f>J291</f>
        <v>0</v>
      </c>
      <c r="K111" s="176"/>
      <c r="L111" s="181"/>
    </row>
    <row r="112" spans="2:12" s="8" customFormat="1" ht="24.95" customHeight="1">
      <c r="B112" s="175"/>
      <c r="C112" s="176"/>
      <c r="D112" s="177" t="s">
        <v>107</v>
      </c>
      <c r="E112" s="178"/>
      <c r="F112" s="178"/>
      <c r="G112" s="178"/>
      <c r="H112" s="178"/>
      <c r="I112" s="179"/>
      <c r="J112" s="180">
        <f>J296</f>
        <v>0</v>
      </c>
      <c r="K112" s="176"/>
      <c r="L112" s="181"/>
    </row>
    <row r="113" spans="2:12" s="8" customFormat="1" ht="24.95" customHeight="1">
      <c r="B113" s="175"/>
      <c r="C113" s="176"/>
      <c r="D113" s="177" t="s">
        <v>108</v>
      </c>
      <c r="E113" s="178"/>
      <c r="F113" s="178"/>
      <c r="G113" s="178"/>
      <c r="H113" s="178"/>
      <c r="I113" s="179"/>
      <c r="J113" s="180">
        <f>J311</f>
        <v>0</v>
      </c>
      <c r="K113" s="176"/>
      <c r="L113" s="181"/>
    </row>
    <row r="114" spans="2:12" s="8" customFormat="1" ht="24.95" customHeight="1">
      <c r="B114" s="175"/>
      <c r="C114" s="176"/>
      <c r="D114" s="177" t="s">
        <v>109</v>
      </c>
      <c r="E114" s="178"/>
      <c r="F114" s="178"/>
      <c r="G114" s="178"/>
      <c r="H114" s="178"/>
      <c r="I114" s="179"/>
      <c r="J114" s="180">
        <f>J315</f>
        <v>0</v>
      </c>
      <c r="K114" s="176"/>
      <c r="L114" s="181"/>
    </row>
    <row r="115" spans="2:12" s="1" customFormat="1" ht="21.8" customHeight="1">
      <c r="B115" s="37"/>
      <c r="C115" s="38"/>
      <c r="D115" s="38"/>
      <c r="E115" s="38"/>
      <c r="F115" s="38"/>
      <c r="G115" s="38"/>
      <c r="H115" s="38"/>
      <c r="I115" s="132"/>
      <c r="J115" s="38"/>
      <c r="K115" s="38"/>
      <c r="L115" s="42"/>
    </row>
    <row r="116" spans="2:12" s="1" customFormat="1" ht="6.95" customHeight="1">
      <c r="B116" s="60"/>
      <c r="C116" s="61"/>
      <c r="D116" s="61"/>
      <c r="E116" s="61"/>
      <c r="F116" s="61"/>
      <c r="G116" s="61"/>
      <c r="H116" s="61"/>
      <c r="I116" s="166"/>
      <c r="J116" s="61"/>
      <c r="K116" s="61"/>
      <c r="L116" s="42"/>
    </row>
    <row r="120" spans="2:12" s="1" customFormat="1" ht="6.95" customHeight="1">
      <c r="B120" s="62"/>
      <c r="C120" s="63"/>
      <c r="D120" s="63"/>
      <c r="E120" s="63"/>
      <c r="F120" s="63"/>
      <c r="G120" s="63"/>
      <c r="H120" s="63"/>
      <c r="I120" s="169"/>
      <c r="J120" s="63"/>
      <c r="K120" s="63"/>
      <c r="L120" s="42"/>
    </row>
    <row r="121" spans="2:12" s="1" customFormat="1" ht="24.95" customHeight="1">
      <c r="B121" s="37"/>
      <c r="C121" s="22" t="s">
        <v>110</v>
      </c>
      <c r="D121" s="38"/>
      <c r="E121" s="38"/>
      <c r="F121" s="38"/>
      <c r="G121" s="38"/>
      <c r="H121" s="38"/>
      <c r="I121" s="132"/>
      <c r="J121" s="38"/>
      <c r="K121" s="38"/>
      <c r="L121" s="42"/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132"/>
      <c r="J122" s="38"/>
      <c r="K122" s="38"/>
      <c r="L122" s="42"/>
    </row>
    <row r="123" spans="2:12" s="1" customFormat="1" ht="12" customHeight="1">
      <c r="B123" s="37"/>
      <c r="C123" s="31" t="s">
        <v>16</v>
      </c>
      <c r="D123" s="38"/>
      <c r="E123" s="38"/>
      <c r="F123" s="38"/>
      <c r="G123" s="38"/>
      <c r="H123" s="38"/>
      <c r="I123" s="132"/>
      <c r="J123" s="38"/>
      <c r="K123" s="38"/>
      <c r="L123" s="42"/>
    </row>
    <row r="124" spans="2:12" s="1" customFormat="1" ht="16.5" customHeight="1">
      <c r="B124" s="37"/>
      <c r="C124" s="38"/>
      <c r="D124" s="38"/>
      <c r="E124" s="70" t="str">
        <f>E7</f>
        <v>Horažďovice - ZŠ Blatenská - chemie</v>
      </c>
      <c r="F124" s="38"/>
      <c r="G124" s="38"/>
      <c r="H124" s="38"/>
      <c r="I124" s="132"/>
      <c r="J124" s="38"/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32"/>
      <c r="J125" s="38"/>
      <c r="K125" s="38"/>
      <c r="L125" s="42"/>
    </row>
    <row r="126" spans="2:12" s="1" customFormat="1" ht="12" customHeight="1">
      <c r="B126" s="37"/>
      <c r="C126" s="31" t="s">
        <v>20</v>
      </c>
      <c r="D126" s="38"/>
      <c r="E126" s="38"/>
      <c r="F126" s="26" t="str">
        <f>F10</f>
        <v>Horažďovice</v>
      </c>
      <c r="G126" s="38"/>
      <c r="H126" s="38"/>
      <c r="I126" s="135" t="s">
        <v>22</v>
      </c>
      <c r="J126" s="73" t="str">
        <f>IF(J10="","",J10)</f>
        <v>29. 4. 2020</v>
      </c>
      <c r="K126" s="38"/>
      <c r="L126" s="42"/>
    </row>
    <row r="127" spans="2:12" s="1" customFormat="1" ht="6.95" customHeight="1">
      <c r="B127" s="37"/>
      <c r="C127" s="38"/>
      <c r="D127" s="38"/>
      <c r="E127" s="38"/>
      <c r="F127" s="38"/>
      <c r="G127" s="38"/>
      <c r="H127" s="38"/>
      <c r="I127" s="132"/>
      <c r="J127" s="38"/>
      <c r="K127" s="38"/>
      <c r="L127" s="42"/>
    </row>
    <row r="128" spans="2:12" s="1" customFormat="1" ht="15.15" customHeight="1">
      <c r="B128" s="37"/>
      <c r="C128" s="31" t="s">
        <v>24</v>
      </c>
      <c r="D128" s="38"/>
      <c r="E128" s="38"/>
      <c r="F128" s="26" t="str">
        <f>E13</f>
        <v>ZŠ Blatenská, Horažďovice</v>
      </c>
      <c r="G128" s="38"/>
      <c r="H128" s="38"/>
      <c r="I128" s="135" t="s">
        <v>30</v>
      </c>
      <c r="J128" s="35" t="str">
        <f>E19</f>
        <v xml:space="preserve"> </v>
      </c>
      <c r="K128" s="38"/>
      <c r="L128" s="42"/>
    </row>
    <row r="129" spans="2:12" s="1" customFormat="1" ht="15.15" customHeight="1">
      <c r="B129" s="37"/>
      <c r="C129" s="31" t="s">
        <v>28</v>
      </c>
      <c r="D129" s="38"/>
      <c r="E129" s="38"/>
      <c r="F129" s="26" t="str">
        <f>IF(E16="","",E16)</f>
        <v>Vyplň údaj</v>
      </c>
      <c r="G129" s="38"/>
      <c r="H129" s="38"/>
      <c r="I129" s="135" t="s">
        <v>33</v>
      </c>
      <c r="J129" s="35" t="str">
        <f>E22</f>
        <v>Pavel Matoušek</v>
      </c>
      <c r="K129" s="38"/>
      <c r="L129" s="42"/>
    </row>
    <row r="130" spans="2:12" s="1" customFormat="1" ht="10.3" customHeight="1">
      <c r="B130" s="37"/>
      <c r="C130" s="38"/>
      <c r="D130" s="38"/>
      <c r="E130" s="38"/>
      <c r="F130" s="38"/>
      <c r="G130" s="38"/>
      <c r="H130" s="38"/>
      <c r="I130" s="132"/>
      <c r="J130" s="38"/>
      <c r="K130" s="38"/>
      <c r="L130" s="42"/>
    </row>
    <row r="131" spans="2:20" s="10" customFormat="1" ht="29.25" customHeight="1">
      <c r="B131" s="189"/>
      <c r="C131" s="190" t="s">
        <v>111</v>
      </c>
      <c r="D131" s="191" t="s">
        <v>61</v>
      </c>
      <c r="E131" s="191" t="s">
        <v>57</v>
      </c>
      <c r="F131" s="191" t="s">
        <v>58</v>
      </c>
      <c r="G131" s="191" t="s">
        <v>112</v>
      </c>
      <c r="H131" s="191" t="s">
        <v>113</v>
      </c>
      <c r="I131" s="192" t="s">
        <v>114</v>
      </c>
      <c r="J131" s="193" t="s">
        <v>87</v>
      </c>
      <c r="K131" s="194" t="s">
        <v>115</v>
      </c>
      <c r="L131" s="195"/>
      <c r="M131" s="94" t="s">
        <v>1</v>
      </c>
      <c r="N131" s="95" t="s">
        <v>40</v>
      </c>
      <c r="O131" s="95" t="s">
        <v>116</v>
      </c>
      <c r="P131" s="95" t="s">
        <v>117</v>
      </c>
      <c r="Q131" s="95" t="s">
        <v>118</v>
      </c>
      <c r="R131" s="95" t="s">
        <v>119</v>
      </c>
      <c r="S131" s="95" t="s">
        <v>120</v>
      </c>
      <c r="T131" s="96" t="s">
        <v>121</v>
      </c>
    </row>
    <row r="132" spans="2:63" s="1" customFormat="1" ht="22.8" customHeight="1">
      <c r="B132" s="37"/>
      <c r="C132" s="101" t="s">
        <v>122</v>
      </c>
      <c r="D132" s="38"/>
      <c r="E132" s="38"/>
      <c r="F132" s="38"/>
      <c r="G132" s="38"/>
      <c r="H132" s="38"/>
      <c r="I132" s="132"/>
      <c r="J132" s="196">
        <f>BK132</f>
        <v>0</v>
      </c>
      <c r="K132" s="38"/>
      <c r="L132" s="42"/>
      <c r="M132" s="97"/>
      <c r="N132" s="98"/>
      <c r="O132" s="98"/>
      <c r="P132" s="197">
        <f>P133+P271+P274+P289+P291+P296+P311+P315</f>
        <v>0</v>
      </c>
      <c r="Q132" s="98"/>
      <c r="R132" s="197">
        <f>R133+R271+R274+R289+R291+R296+R311+R315</f>
        <v>0.7589885</v>
      </c>
      <c r="S132" s="98"/>
      <c r="T132" s="198">
        <f>T133+T271+T274+T289+T291+T296+T311+T315</f>
        <v>0.0195</v>
      </c>
      <c r="AT132" s="16" t="s">
        <v>75</v>
      </c>
      <c r="AU132" s="16" t="s">
        <v>89</v>
      </c>
      <c r="BK132" s="199">
        <f>BK133+BK271+BK274+BK289+BK291+BK296+BK311+BK315</f>
        <v>0</v>
      </c>
    </row>
    <row r="133" spans="2:63" s="11" customFormat="1" ht="25.9" customHeight="1">
      <c r="B133" s="200"/>
      <c r="C133" s="201"/>
      <c r="D133" s="202" t="s">
        <v>75</v>
      </c>
      <c r="E133" s="203" t="s">
        <v>123</v>
      </c>
      <c r="F133" s="203" t="s">
        <v>124</v>
      </c>
      <c r="G133" s="201"/>
      <c r="H133" s="201"/>
      <c r="I133" s="204"/>
      <c r="J133" s="205">
        <f>BK133</f>
        <v>0</v>
      </c>
      <c r="K133" s="201"/>
      <c r="L133" s="206"/>
      <c r="M133" s="207"/>
      <c r="N133" s="208"/>
      <c r="O133" s="208"/>
      <c r="P133" s="209">
        <f>P134+P136+P167+P176+P189+P191+P202+P257+P265</f>
        <v>0</v>
      </c>
      <c r="Q133" s="208"/>
      <c r="R133" s="209">
        <f>R134+R136+R167+R176+R189+R191+R202+R257+R265</f>
        <v>0.29645568000000005</v>
      </c>
      <c r="S133" s="208"/>
      <c r="T133" s="210">
        <f>T134+T136+T167+T176+T189+T191+T202+T257+T265</f>
        <v>0.0195</v>
      </c>
      <c r="AR133" s="211" t="s">
        <v>81</v>
      </c>
      <c r="AT133" s="212" t="s">
        <v>75</v>
      </c>
      <c r="AU133" s="212" t="s">
        <v>76</v>
      </c>
      <c r="AY133" s="211" t="s">
        <v>125</v>
      </c>
      <c r="BK133" s="213">
        <f>BK134+BK136+BK167+BK176+BK189+BK191+BK202+BK257+BK265</f>
        <v>0</v>
      </c>
    </row>
    <row r="134" spans="2:63" s="11" customFormat="1" ht="22.8" customHeight="1">
      <c r="B134" s="200"/>
      <c r="C134" s="201"/>
      <c r="D134" s="202" t="s">
        <v>75</v>
      </c>
      <c r="E134" s="214" t="s">
        <v>126</v>
      </c>
      <c r="F134" s="214" t="s">
        <v>127</v>
      </c>
      <c r="G134" s="201"/>
      <c r="H134" s="201"/>
      <c r="I134" s="204"/>
      <c r="J134" s="215">
        <f>BK134</f>
        <v>0</v>
      </c>
      <c r="K134" s="201"/>
      <c r="L134" s="206"/>
      <c r="M134" s="207"/>
      <c r="N134" s="208"/>
      <c r="O134" s="208"/>
      <c r="P134" s="209">
        <f>P135</f>
        <v>0</v>
      </c>
      <c r="Q134" s="208"/>
      <c r="R134" s="209">
        <f>R135</f>
        <v>0</v>
      </c>
      <c r="S134" s="208"/>
      <c r="T134" s="210">
        <f>T135</f>
        <v>0</v>
      </c>
      <c r="AR134" s="211" t="s">
        <v>81</v>
      </c>
      <c r="AT134" s="212" t="s">
        <v>75</v>
      </c>
      <c r="AU134" s="212" t="s">
        <v>81</v>
      </c>
      <c r="AY134" s="211" t="s">
        <v>125</v>
      </c>
      <c r="BK134" s="213">
        <f>BK135</f>
        <v>0</v>
      </c>
    </row>
    <row r="135" spans="2:65" s="1" customFormat="1" ht="16.5" customHeight="1">
      <c r="B135" s="37"/>
      <c r="C135" s="216" t="s">
        <v>128</v>
      </c>
      <c r="D135" s="216" t="s">
        <v>129</v>
      </c>
      <c r="E135" s="217" t="s">
        <v>130</v>
      </c>
      <c r="F135" s="218" t="s">
        <v>131</v>
      </c>
      <c r="G135" s="219" t="s">
        <v>132</v>
      </c>
      <c r="H135" s="220">
        <v>8.92</v>
      </c>
      <c r="I135" s="221"/>
      <c r="J135" s="222">
        <f>ROUND(I135*H135,2)</f>
        <v>0</v>
      </c>
      <c r="K135" s="218" t="s">
        <v>1</v>
      </c>
      <c r="L135" s="42"/>
      <c r="M135" s="223" t="s">
        <v>1</v>
      </c>
      <c r="N135" s="224" t="s">
        <v>41</v>
      </c>
      <c r="O135" s="85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227" t="s">
        <v>133</v>
      </c>
      <c r="AT135" s="227" t="s">
        <v>129</v>
      </c>
      <c r="AU135" s="227" t="s">
        <v>83</v>
      </c>
      <c r="AY135" s="16" t="s">
        <v>125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6" t="s">
        <v>81</v>
      </c>
      <c r="BK135" s="228">
        <f>ROUND(I135*H135,2)</f>
        <v>0</v>
      </c>
      <c r="BL135" s="16" t="s">
        <v>133</v>
      </c>
      <c r="BM135" s="227" t="s">
        <v>134</v>
      </c>
    </row>
    <row r="136" spans="2:63" s="11" customFormat="1" ht="22.8" customHeight="1">
      <c r="B136" s="200"/>
      <c r="C136" s="201"/>
      <c r="D136" s="202" t="s">
        <v>75</v>
      </c>
      <c r="E136" s="214" t="s">
        <v>135</v>
      </c>
      <c r="F136" s="214" t="s">
        <v>136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P137+SUM(P138:P142)+P156+P165</f>
        <v>0</v>
      </c>
      <c r="Q136" s="208"/>
      <c r="R136" s="209">
        <f>R137+SUM(R138:R142)+R156+R165</f>
        <v>0</v>
      </c>
      <c r="S136" s="208"/>
      <c r="T136" s="210">
        <f>T137+SUM(T138:T142)+T156+T165</f>
        <v>0</v>
      </c>
      <c r="AR136" s="211" t="s">
        <v>81</v>
      </c>
      <c r="AT136" s="212" t="s">
        <v>75</v>
      </c>
      <c r="AU136" s="212" t="s">
        <v>81</v>
      </c>
      <c r="AY136" s="211" t="s">
        <v>125</v>
      </c>
      <c r="BK136" s="213">
        <f>BK137+SUM(BK138:BK142)+BK156+BK165</f>
        <v>0</v>
      </c>
    </row>
    <row r="137" spans="2:65" s="1" customFormat="1" ht="16.5" customHeight="1">
      <c r="B137" s="37"/>
      <c r="C137" s="216" t="s">
        <v>137</v>
      </c>
      <c r="D137" s="216" t="s">
        <v>129</v>
      </c>
      <c r="E137" s="217" t="s">
        <v>138</v>
      </c>
      <c r="F137" s="218" t="s">
        <v>139</v>
      </c>
      <c r="G137" s="219" t="s">
        <v>140</v>
      </c>
      <c r="H137" s="220">
        <v>10.225</v>
      </c>
      <c r="I137" s="221"/>
      <c r="J137" s="222">
        <f>ROUND(I137*H137,2)</f>
        <v>0</v>
      </c>
      <c r="K137" s="218" t="s">
        <v>1</v>
      </c>
      <c r="L137" s="42"/>
      <c r="M137" s="223" t="s">
        <v>1</v>
      </c>
      <c r="N137" s="224" t="s">
        <v>41</v>
      </c>
      <c r="O137" s="85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AR137" s="227" t="s">
        <v>133</v>
      </c>
      <c r="AT137" s="227" t="s">
        <v>129</v>
      </c>
      <c r="AU137" s="227" t="s">
        <v>83</v>
      </c>
      <c r="AY137" s="16" t="s">
        <v>125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6" t="s">
        <v>81</v>
      </c>
      <c r="BK137" s="228">
        <f>ROUND(I137*H137,2)</f>
        <v>0</v>
      </c>
      <c r="BL137" s="16" t="s">
        <v>133</v>
      </c>
      <c r="BM137" s="227" t="s">
        <v>141</v>
      </c>
    </row>
    <row r="138" spans="2:65" s="1" customFormat="1" ht="36" customHeight="1">
      <c r="B138" s="37"/>
      <c r="C138" s="216" t="s">
        <v>142</v>
      </c>
      <c r="D138" s="216" t="s">
        <v>129</v>
      </c>
      <c r="E138" s="217" t="s">
        <v>143</v>
      </c>
      <c r="F138" s="218" t="s">
        <v>144</v>
      </c>
      <c r="G138" s="219" t="s">
        <v>140</v>
      </c>
      <c r="H138" s="220">
        <v>113.366</v>
      </c>
      <c r="I138" s="221"/>
      <c r="J138" s="222">
        <f>ROUND(I138*H138,2)</f>
        <v>0</v>
      </c>
      <c r="K138" s="218" t="s">
        <v>1</v>
      </c>
      <c r="L138" s="42"/>
      <c r="M138" s="223" t="s">
        <v>1</v>
      </c>
      <c r="N138" s="224" t="s">
        <v>41</v>
      </c>
      <c r="O138" s="85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227" t="s">
        <v>133</v>
      </c>
      <c r="AT138" s="227" t="s">
        <v>129</v>
      </c>
      <c r="AU138" s="227" t="s">
        <v>83</v>
      </c>
      <c r="AY138" s="16" t="s">
        <v>125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6" t="s">
        <v>81</v>
      </c>
      <c r="BK138" s="228">
        <f>ROUND(I138*H138,2)</f>
        <v>0</v>
      </c>
      <c r="BL138" s="16" t="s">
        <v>133</v>
      </c>
      <c r="BM138" s="227" t="s">
        <v>145</v>
      </c>
    </row>
    <row r="139" spans="2:65" s="1" customFormat="1" ht="16.5" customHeight="1">
      <c r="B139" s="37"/>
      <c r="C139" s="216" t="s">
        <v>146</v>
      </c>
      <c r="D139" s="216" t="s">
        <v>129</v>
      </c>
      <c r="E139" s="217" t="s">
        <v>147</v>
      </c>
      <c r="F139" s="218" t="s">
        <v>148</v>
      </c>
      <c r="G139" s="219" t="s">
        <v>140</v>
      </c>
      <c r="H139" s="220">
        <v>14.815</v>
      </c>
      <c r="I139" s="221"/>
      <c r="J139" s="222">
        <f>ROUND(I139*H139,2)</f>
        <v>0</v>
      </c>
      <c r="K139" s="218" t="s">
        <v>1</v>
      </c>
      <c r="L139" s="42"/>
      <c r="M139" s="223" t="s">
        <v>1</v>
      </c>
      <c r="N139" s="224" t="s">
        <v>41</v>
      </c>
      <c r="O139" s="85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AR139" s="227" t="s">
        <v>133</v>
      </c>
      <c r="AT139" s="227" t="s">
        <v>129</v>
      </c>
      <c r="AU139" s="227" t="s">
        <v>83</v>
      </c>
      <c r="AY139" s="16" t="s">
        <v>125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6" t="s">
        <v>81</v>
      </c>
      <c r="BK139" s="228">
        <f>ROUND(I139*H139,2)</f>
        <v>0</v>
      </c>
      <c r="BL139" s="16" t="s">
        <v>133</v>
      </c>
      <c r="BM139" s="227" t="s">
        <v>149</v>
      </c>
    </row>
    <row r="140" spans="2:65" s="1" customFormat="1" ht="36" customHeight="1">
      <c r="B140" s="37"/>
      <c r="C140" s="216" t="s">
        <v>150</v>
      </c>
      <c r="D140" s="216" t="s">
        <v>129</v>
      </c>
      <c r="E140" s="217" t="s">
        <v>151</v>
      </c>
      <c r="F140" s="218" t="s">
        <v>152</v>
      </c>
      <c r="G140" s="219" t="s">
        <v>140</v>
      </c>
      <c r="H140" s="220">
        <v>138</v>
      </c>
      <c r="I140" s="221"/>
      <c r="J140" s="222">
        <f>ROUND(I140*H140,2)</f>
        <v>0</v>
      </c>
      <c r="K140" s="218" t="s">
        <v>1</v>
      </c>
      <c r="L140" s="42"/>
      <c r="M140" s="223" t="s">
        <v>1</v>
      </c>
      <c r="N140" s="224" t="s">
        <v>41</v>
      </c>
      <c r="O140" s="85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227" t="s">
        <v>133</v>
      </c>
      <c r="AT140" s="227" t="s">
        <v>129</v>
      </c>
      <c r="AU140" s="227" t="s">
        <v>83</v>
      </c>
      <c r="AY140" s="16" t="s">
        <v>125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6" t="s">
        <v>81</v>
      </c>
      <c r="BK140" s="228">
        <f>ROUND(I140*H140,2)</f>
        <v>0</v>
      </c>
      <c r="BL140" s="16" t="s">
        <v>133</v>
      </c>
      <c r="BM140" s="227" t="s">
        <v>153</v>
      </c>
    </row>
    <row r="141" spans="2:65" s="1" customFormat="1" ht="48" customHeight="1">
      <c r="B141" s="37"/>
      <c r="C141" s="216" t="s">
        <v>7</v>
      </c>
      <c r="D141" s="216" t="s">
        <v>129</v>
      </c>
      <c r="E141" s="217" t="s">
        <v>154</v>
      </c>
      <c r="F141" s="218" t="s">
        <v>155</v>
      </c>
      <c r="G141" s="219" t="s">
        <v>156</v>
      </c>
      <c r="H141" s="220">
        <v>0.484</v>
      </c>
      <c r="I141" s="221"/>
      <c r="J141" s="222">
        <f>ROUND(I141*H141,2)</f>
        <v>0</v>
      </c>
      <c r="K141" s="218" t="s">
        <v>1</v>
      </c>
      <c r="L141" s="42"/>
      <c r="M141" s="223" t="s">
        <v>1</v>
      </c>
      <c r="N141" s="224" t="s">
        <v>41</v>
      </c>
      <c r="O141" s="85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AR141" s="227" t="s">
        <v>133</v>
      </c>
      <c r="AT141" s="227" t="s">
        <v>129</v>
      </c>
      <c r="AU141" s="227" t="s">
        <v>83</v>
      </c>
      <c r="AY141" s="16" t="s">
        <v>125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6" t="s">
        <v>81</v>
      </c>
      <c r="BK141" s="228">
        <f>ROUND(I141*H141,2)</f>
        <v>0</v>
      </c>
      <c r="BL141" s="16" t="s">
        <v>133</v>
      </c>
      <c r="BM141" s="227" t="s">
        <v>157</v>
      </c>
    </row>
    <row r="142" spans="2:63" s="11" customFormat="1" ht="20.85" customHeight="1">
      <c r="B142" s="200"/>
      <c r="C142" s="201"/>
      <c r="D142" s="202" t="s">
        <v>75</v>
      </c>
      <c r="E142" s="214" t="s">
        <v>158</v>
      </c>
      <c r="F142" s="214" t="s">
        <v>159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SUM(P143:P155)</f>
        <v>0</v>
      </c>
      <c r="Q142" s="208"/>
      <c r="R142" s="209">
        <f>SUM(R143:R155)</f>
        <v>0</v>
      </c>
      <c r="S142" s="208"/>
      <c r="T142" s="210">
        <f>SUM(T143:T155)</f>
        <v>0</v>
      </c>
      <c r="AR142" s="211" t="s">
        <v>81</v>
      </c>
      <c r="AT142" s="212" t="s">
        <v>75</v>
      </c>
      <c r="AU142" s="212" t="s">
        <v>83</v>
      </c>
      <c r="AY142" s="211" t="s">
        <v>125</v>
      </c>
      <c r="BK142" s="213">
        <f>SUM(BK143:BK155)</f>
        <v>0</v>
      </c>
    </row>
    <row r="143" spans="2:65" s="1" customFormat="1" ht="16.5" customHeight="1">
      <c r="B143" s="37"/>
      <c r="C143" s="216" t="s">
        <v>81</v>
      </c>
      <c r="D143" s="216" t="s">
        <v>129</v>
      </c>
      <c r="E143" s="217" t="s">
        <v>160</v>
      </c>
      <c r="F143" s="218" t="s">
        <v>161</v>
      </c>
      <c r="G143" s="219" t="s">
        <v>132</v>
      </c>
      <c r="H143" s="220">
        <v>8.92</v>
      </c>
      <c r="I143" s="221"/>
      <c r="J143" s="222">
        <f>ROUND(I143*H143,2)</f>
        <v>0</v>
      </c>
      <c r="K143" s="218" t="s">
        <v>1</v>
      </c>
      <c r="L143" s="42"/>
      <c r="M143" s="223" t="s">
        <v>1</v>
      </c>
      <c r="N143" s="224" t="s">
        <v>41</v>
      </c>
      <c r="O143" s="85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227" t="s">
        <v>133</v>
      </c>
      <c r="AT143" s="227" t="s">
        <v>129</v>
      </c>
      <c r="AU143" s="227" t="s">
        <v>162</v>
      </c>
      <c r="AY143" s="16" t="s">
        <v>125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6" t="s">
        <v>81</v>
      </c>
      <c r="BK143" s="228">
        <f>ROUND(I143*H143,2)</f>
        <v>0</v>
      </c>
      <c r="BL143" s="16" t="s">
        <v>133</v>
      </c>
      <c r="BM143" s="227" t="s">
        <v>163</v>
      </c>
    </row>
    <row r="144" spans="2:65" s="1" customFormat="1" ht="24" customHeight="1">
      <c r="B144" s="37"/>
      <c r="C144" s="216" t="s">
        <v>83</v>
      </c>
      <c r="D144" s="216" t="s">
        <v>129</v>
      </c>
      <c r="E144" s="217" t="s">
        <v>164</v>
      </c>
      <c r="F144" s="218" t="s">
        <v>165</v>
      </c>
      <c r="G144" s="219" t="s">
        <v>166</v>
      </c>
      <c r="H144" s="220">
        <v>32</v>
      </c>
      <c r="I144" s="221"/>
      <c r="J144" s="222">
        <f>ROUND(I144*H144,2)</f>
        <v>0</v>
      </c>
      <c r="K144" s="218" t="s">
        <v>1</v>
      </c>
      <c r="L144" s="42"/>
      <c r="M144" s="223" t="s">
        <v>1</v>
      </c>
      <c r="N144" s="224" t="s">
        <v>41</v>
      </c>
      <c r="O144" s="85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AR144" s="227" t="s">
        <v>133</v>
      </c>
      <c r="AT144" s="227" t="s">
        <v>129</v>
      </c>
      <c r="AU144" s="227" t="s">
        <v>162</v>
      </c>
      <c r="AY144" s="16" t="s">
        <v>125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6" t="s">
        <v>81</v>
      </c>
      <c r="BK144" s="228">
        <f>ROUND(I144*H144,2)</f>
        <v>0</v>
      </c>
      <c r="BL144" s="16" t="s">
        <v>133</v>
      </c>
      <c r="BM144" s="227" t="s">
        <v>167</v>
      </c>
    </row>
    <row r="145" spans="2:51" s="12" customFormat="1" ht="12">
      <c r="B145" s="229"/>
      <c r="C145" s="230"/>
      <c r="D145" s="231" t="s">
        <v>168</v>
      </c>
      <c r="E145" s="232" t="s">
        <v>1</v>
      </c>
      <c r="F145" s="233" t="s">
        <v>169</v>
      </c>
      <c r="G145" s="230"/>
      <c r="H145" s="234">
        <v>32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168</v>
      </c>
      <c r="AU145" s="240" t="s">
        <v>162</v>
      </c>
      <c r="AV145" s="12" t="s">
        <v>83</v>
      </c>
      <c r="AW145" s="12" t="s">
        <v>32</v>
      </c>
      <c r="AX145" s="12" t="s">
        <v>81</v>
      </c>
      <c r="AY145" s="240" t="s">
        <v>125</v>
      </c>
    </row>
    <row r="146" spans="2:65" s="1" customFormat="1" ht="48" customHeight="1">
      <c r="B146" s="37"/>
      <c r="C146" s="216" t="s">
        <v>162</v>
      </c>
      <c r="D146" s="216" t="s">
        <v>129</v>
      </c>
      <c r="E146" s="217" t="s">
        <v>170</v>
      </c>
      <c r="F146" s="218" t="s">
        <v>171</v>
      </c>
      <c r="G146" s="219" t="s">
        <v>172</v>
      </c>
      <c r="H146" s="220">
        <v>3</v>
      </c>
      <c r="I146" s="221"/>
      <c r="J146" s="222">
        <f>ROUND(I146*H146,2)</f>
        <v>0</v>
      </c>
      <c r="K146" s="218" t="s">
        <v>1</v>
      </c>
      <c r="L146" s="42"/>
      <c r="M146" s="223" t="s">
        <v>1</v>
      </c>
      <c r="N146" s="224" t="s">
        <v>41</v>
      </c>
      <c r="O146" s="85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AR146" s="227" t="s">
        <v>133</v>
      </c>
      <c r="AT146" s="227" t="s">
        <v>129</v>
      </c>
      <c r="AU146" s="227" t="s">
        <v>162</v>
      </c>
      <c r="AY146" s="16" t="s">
        <v>125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6" t="s">
        <v>81</v>
      </c>
      <c r="BK146" s="228">
        <f>ROUND(I146*H146,2)</f>
        <v>0</v>
      </c>
      <c r="BL146" s="16" t="s">
        <v>133</v>
      </c>
      <c r="BM146" s="227" t="s">
        <v>173</v>
      </c>
    </row>
    <row r="147" spans="2:65" s="1" customFormat="1" ht="36" customHeight="1">
      <c r="B147" s="37"/>
      <c r="C147" s="216" t="s">
        <v>133</v>
      </c>
      <c r="D147" s="216" t="s">
        <v>129</v>
      </c>
      <c r="E147" s="217" t="s">
        <v>174</v>
      </c>
      <c r="F147" s="218" t="s">
        <v>175</v>
      </c>
      <c r="G147" s="219" t="s">
        <v>132</v>
      </c>
      <c r="H147" s="220">
        <v>3.5</v>
      </c>
      <c r="I147" s="221"/>
      <c r="J147" s="222">
        <f>ROUND(I147*H147,2)</f>
        <v>0</v>
      </c>
      <c r="K147" s="218" t="s">
        <v>1</v>
      </c>
      <c r="L147" s="42"/>
      <c r="M147" s="223" t="s">
        <v>1</v>
      </c>
      <c r="N147" s="224" t="s">
        <v>41</v>
      </c>
      <c r="O147" s="85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AR147" s="227" t="s">
        <v>133</v>
      </c>
      <c r="AT147" s="227" t="s">
        <v>129</v>
      </c>
      <c r="AU147" s="227" t="s">
        <v>162</v>
      </c>
      <c r="AY147" s="16" t="s">
        <v>125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6" t="s">
        <v>81</v>
      </c>
      <c r="BK147" s="228">
        <f>ROUND(I147*H147,2)</f>
        <v>0</v>
      </c>
      <c r="BL147" s="16" t="s">
        <v>133</v>
      </c>
      <c r="BM147" s="227" t="s">
        <v>176</v>
      </c>
    </row>
    <row r="148" spans="2:65" s="1" customFormat="1" ht="36" customHeight="1">
      <c r="B148" s="37"/>
      <c r="C148" s="216" t="s">
        <v>177</v>
      </c>
      <c r="D148" s="216" t="s">
        <v>129</v>
      </c>
      <c r="E148" s="217" t="s">
        <v>178</v>
      </c>
      <c r="F148" s="218" t="s">
        <v>179</v>
      </c>
      <c r="G148" s="219" t="s">
        <v>132</v>
      </c>
      <c r="H148" s="220">
        <v>1.5</v>
      </c>
      <c r="I148" s="221"/>
      <c r="J148" s="222">
        <f>ROUND(I148*H148,2)</f>
        <v>0</v>
      </c>
      <c r="K148" s="218" t="s">
        <v>1</v>
      </c>
      <c r="L148" s="42"/>
      <c r="M148" s="223" t="s">
        <v>1</v>
      </c>
      <c r="N148" s="224" t="s">
        <v>41</v>
      </c>
      <c r="O148" s="85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227" t="s">
        <v>133</v>
      </c>
      <c r="AT148" s="227" t="s">
        <v>129</v>
      </c>
      <c r="AU148" s="227" t="s">
        <v>162</v>
      </c>
      <c r="AY148" s="16" t="s">
        <v>125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6" t="s">
        <v>81</v>
      </c>
      <c r="BK148" s="228">
        <f>ROUND(I148*H148,2)</f>
        <v>0</v>
      </c>
      <c r="BL148" s="16" t="s">
        <v>133</v>
      </c>
      <c r="BM148" s="227" t="s">
        <v>180</v>
      </c>
    </row>
    <row r="149" spans="2:65" s="1" customFormat="1" ht="36" customHeight="1">
      <c r="B149" s="37"/>
      <c r="C149" s="216" t="s">
        <v>135</v>
      </c>
      <c r="D149" s="216" t="s">
        <v>129</v>
      </c>
      <c r="E149" s="217" t="s">
        <v>181</v>
      </c>
      <c r="F149" s="218" t="s">
        <v>182</v>
      </c>
      <c r="G149" s="219" t="s">
        <v>132</v>
      </c>
      <c r="H149" s="220">
        <v>12.9</v>
      </c>
      <c r="I149" s="221"/>
      <c r="J149" s="222">
        <f>ROUND(I149*H149,2)</f>
        <v>0</v>
      </c>
      <c r="K149" s="218" t="s">
        <v>1</v>
      </c>
      <c r="L149" s="42"/>
      <c r="M149" s="223" t="s">
        <v>1</v>
      </c>
      <c r="N149" s="224" t="s">
        <v>41</v>
      </c>
      <c r="O149" s="85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AR149" s="227" t="s">
        <v>133</v>
      </c>
      <c r="AT149" s="227" t="s">
        <v>129</v>
      </c>
      <c r="AU149" s="227" t="s">
        <v>162</v>
      </c>
      <c r="AY149" s="16" t="s">
        <v>125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6" t="s">
        <v>81</v>
      </c>
      <c r="BK149" s="228">
        <f>ROUND(I149*H149,2)</f>
        <v>0</v>
      </c>
      <c r="BL149" s="16" t="s">
        <v>133</v>
      </c>
      <c r="BM149" s="227" t="s">
        <v>183</v>
      </c>
    </row>
    <row r="150" spans="2:65" s="1" customFormat="1" ht="24" customHeight="1">
      <c r="B150" s="37"/>
      <c r="C150" s="216" t="s">
        <v>184</v>
      </c>
      <c r="D150" s="216" t="s">
        <v>129</v>
      </c>
      <c r="E150" s="217" t="s">
        <v>185</v>
      </c>
      <c r="F150" s="218" t="s">
        <v>186</v>
      </c>
      <c r="G150" s="219" t="s">
        <v>132</v>
      </c>
      <c r="H150" s="220">
        <v>78.72</v>
      </c>
      <c r="I150" s="221"/>
      <c r="J150" s="222">
        <f>ROUND(I150*H150,2)</f>
        <v>0</v>
      </c>
      <c r="K150" s="218" t="s">
        <v>1</v>
      </c>
      <c r="L150" s="42"/>
      <c r="M150" s="223" t="s">
        <v>1</v>
      </c>
      <c r="N150" s="224" t="s">
        <v>41</v>
      </c>
      <c r="O150" s="85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227" t="s">
        <v>133</v>
      </c>
      <c r="AT150" s="227" t="s">
        <v>129</v>
      </c>
      <c r="AU150" s="227" t="s">
        <v>162</v>
      </c>
      <c r="AY150" s="16" t="s">
        <v>125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6" t="s">
        <v>81</v>
      </c>
      <c r="BK150" s="228">
        <f>ROUND(I150*H150,2)</f>
        <v>0</v>
      </c>
      <c r="BL150" s="16" t="s">
        <v>133</v>
      </c>
      <c r="BM150" s="227" t="s">
        <v>187</v>
      </c>
    </row>
    <row r="151" spans="2:65" s="1" customFormat="1" ht="24" customHeight="1">
      <c r="B151" s="37"/>
      <c r="C151" s="216" t="s">
        <v>188</v>
      </c>
      <c r="D151" s="216" t="s">
        <v>129</v>
      </c>
      <c r="E151" s="217" t="s">
        <v>189</v>
      </c>
      <c r="F151" s="218" t="s">
        <v>190</v>
      </c>
      <c r="G151" s="219" t="s">
        <v>132</v>
      </c>
      <c r="H151" s="220">
        <v>33</v>
      </c>
      <c r="I151" s="221"/>
      <c r="J151" s="222">
        <f>ROUND(I151*H151,2)</f>
        <v>0</v>
      </c>
      <c r="K151" s="218" t="s">
        <v>1</v>
      </c>
      <c r="L151" s="42"/>
      <c r="M151" s="223" t="s">
        <v>1</v>
      </c>
      <c r="N151" s="224" t="s">
        <v>41</v>
      </c>
      <c r="O151" s="85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227" t="s">
        <v>133</v>
      </c>
      <c r="AT151" s="227" t="s">
        <v>129</v>
      </c>
      <c r="AU151" s="227" t="s">
        <v>162</v>
      </c>
      <c r="AY151" s="16" t="s">
        <v>125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6" t="s">
        <v>81</v>
      </c>
      <c r="BK151" s="228">
        <f>ROUND(I151*H151,2)</f>
        <v>0</v>
      </c>
      <c r="BL151" s="16" t="s">
        <v>133</v>
      </c>
      <c r="BM151" s="227" t="s">
        <v>191</v>
      </c>
    </row>
    <row r="152" spans="2:65" s="1" customFormat="1" ht="24" customHeight="1">
      <c r="B152" s="37"/>
      <c r="C152" s="216" t="s">
        <v>158</v>
      </c>
      <c r="D152" s="216" t="s">
        <v>129</v>
      </c>
      <c r="E152" s="217" t="s">
        <v>192</v>
      </c>
      <c r="F152" s="218" t="s">
        <v>193</v>
      </c>
      <c r="G152" s="219" t="s">
        <v>132</v>
      </c>
      <c r="H152" s="220">
        <v>33.5</v>
      </c>
      <c r="I152" s="221"/>
      <c r="J152" s="222">
        <f>ROUND(I152*H152,2)</f>
        <v>0</v>
      </c>
      <c r="K152" s="218" t="s">
        <v>1</v>
      </c>
      <c r="L152" s="42"/>
      <c r="M152" s="223" t="s">
        <v>1</v>
      </c>
      <c r="N152" s="224" t="s">
        <v>41</v>
      </c>
      <c r="O152" s="85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AR152" s="227" t="s">
        <v>133</v>
      </c>
      <c r="AT152" s="227" t="s">
        <v>129</v>
      </c>
      <c r="AU152" s="227" t="s">
        <v>162</v>
      </c>
      <c r="AY152" s="16" t="s">
        <v>125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6" t="s">
        <v>81</v>
      </c>
      <c r="BK152" s="228">
        <f>ROUND(I152*H152,2)</f>
        <v>0</v>
      </c>
      <c r="BL152" s="16" t="s">
        <v>133</v>
      </c>
      <c r="BM152" s="227" t="s">
        <v>194</v>
      </c>
    </row>
    <row r="153" spans="2:65" s="1" customFormat="1" ht="36" customHeight="1">
      <c r="B153" s="37"/>
      <c r="C153" s="216" t="s">
        <v>195</v>
      </c>
      <c r="D153" s="216" t="s">
        <v>129</v>
      </c>
      <c r="E153" s="217" t="s">
        <v>196</v>
      </c>
      <c r="F153" s="218" t="s">
        <v>197</v>
      </c>
      <c r="G153" s="219" t="s">
        <v>140</v>
      </c>
      <c r="H153" s="220">
        <v>2.19</v>
      </c>
      <c r="I153" s="221"/>
      <c r="J153" s="222">
        <f>ROUND(I153*H153,2)</f>
        <v>0</v>
      </c>
      <c r="K153" s="218" t="s">
        <v>1</v>
      </c>
      <c r="L153" s="42"/>
      <c r="M153" s="223" t="s">
        <v>1</v>
      </c>
      <c r="N153" s="224" t="s">
        <v>41</v>
      </c>
      <c r="O153" s="85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227" t="s">
        <v>133</v>
      </c>
      <c r="AT153" s="227" t="s">
        <v>129</v>
      </c>
      <c r="AU153" s="227" t="s">
        <v>162</v>
      </c>
      <c r="AY153" s="16" t="s">
        <v>125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6" t="s">
        <v>81</v>
      </c>
      <c r="BK153" s="228">
        <f>ROUND(I153*H153,2)</f>
        <v>0</v>
      </c>
      <c r="BL153" s="16" t="s">
        <v>133</v>
      </c>
      <c r="BM153" s="227" t="s">
        <v>198</v>
      </c>
    </row>
    <row r="154" spans="2:65" s="1" customFormat="1" ht="16.5" customHeight="1">
      <c r="B154" s="37"/>
      <c r="C154" s="216" t="s">
        <v>199</v>
      </c>
      <c r="D154" s="216" t="s">
        <v>129</v>
      </c>
      <c r="E154" s="217" t="s">
        <v>200</v>
      </c>
      <c r="F154" s="218" t="s">
        <v>201</v>
      </c>
      <c r="G154" s="219" t="s">
        <v>166</v>
      </c>
      <c r="H154" s="220">
        <v>4</v>
      </c>
      <c r="I154" s="221"/>
      <c r="J154" s="222">
        <f>ROUND(I154*H154,2)</f>
        <v>0</v>
      </c>
      <c r="K154" s="218" t="s">
        <v>1</v>
      </c>
      <c r="L154" s="42"/>
      <c r="M154" s="223" t="s">
        <v>1</v>
      </c>
      <c r="N154" s="224" t="s">
        <v>41</v>
      </c>
      <c r="O154" s="85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227" t="s">
        <v>133</v>
      </c>
      <c r="AT154" s="227" t="s">
        <v>129</v>
      </c>
      <c r="AU154" s="227" t="s">
        <v>162</v>
      </c>
      <c r="AY154" s="16" t="s">
        <v>125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6" t="s">
        <v>81</v>
      </c>
      <c r="BK154" s="228">
        <f>ROUND(I154*H154,2)</f>
        <v>0</v>
      </c>
      <c r="BL154" s="16" t="s">
        <v>133</v>
      </c>
      <c r="BM154" s="227" t="s">
        <v>202</v>
      </c>
    </row>
    <row r="155" spans="2:65" s="1" customFormat="1" ht="24" customHeight="1">
      <c r="B155" s="37"/>
      <c r="C155" s="216" t="s">
        <v>203</v>
      </c>
      <c r="D155" s="216" t="s">
        <v>129</v>
      </c>
      <c r="E155" s="217" t="s">
        <v>204</v>
      </c>
      <c r="F155" s="218" t="s">
        <v>205</v>
      </c>
      <c r="G155" s="219" t="s">
        <v>166</v>
      </c>
      <c r="H155" s="220">
        <v>8</v>
      </c>
      <c r="I155" s="221"/>
      <c r="J155" s="222">
        <f>ROUND(I155*H155,2)</f>
        <v>0</v>
      </c>
      <c r="K155" s="218" t="s">
        <v>1</v>
      </c>
      <c r="L155" s="42"/>
      <c r="M155" s="223" t="s">
        <v>1</v>
      </c>
      <c r="N155" s="224" t="s">
        <v>41</v>
      </c>
      <c r="O155" s="85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AR155" s="227" t="s">
        <v>133</v>
      </c>
      <c r="AT155" s="227" t="s">
        <v>129</v>
      </c>
      <c r="AU155" s="227" t="s">
        <v>162</v>
      </c>
      <c r="AY155" s="16" t="s">
        <v>125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6" t="s">
        <v>81</v>
      </c>
      <c r="BK155" s="228">
        <f>ROUND(I155*H155,2)</f>
        <v>0</v>
      </c>
      <c r="BL155" s="16" t="s">
        <v>133</v>
      </c>
      <c r="BM155" s="227" t="s">
        <v>206</v>
      </c>
    </row>
    <row r="156" spans="2:63" s="11" customFormat="1" ht="20.85" customHeight="1">
      <c r="B156" s="200"/>
      <c r="C156" s="201"/>
      <c r="D156" s="202" t="s">
        <v>75</v>
      </c>
      <c r="E156" s="214" t="s">
        <v>207</v>
      </c>
      <c r="F156" s="214" t="s">
        <v>208</v>
      </c>
      <c r="G156" s="201"/>
      <c r="H156" s="201"/>
      <c r="I156" s="204"/>
      <c r="J156" s="215">
        <f>BK156</f>
        <v>0</v>
      </c>
      <c r="K156" s="201"/>
      <c r="L156" s="206"/>
      <c r="M156" s="207"/>
      <c r="N156" s="208"/>
      <c r="O156" s="208"/>
      <c r="P156" s="209">
        <f>SUM(P157:P164)</f>
        <v>0</v>
      </c>
      <c r="Q156" s="208"/>
      <c r="R156" s="209">
        <f>SUM(R157:R164)</f>
        <v>0</v>
      </c>
      <c r="S156" s="208"/>
      <c r="T156" s="210">
        <f>SUM(T157:T164)</f>
        <v>0</v>
      </c>
      <c r="AR156" s="211" t="s">
        <v>81</v>
      </c>
      <c r="AT156" s="212" t="s">
        <v>75</v>
      </c>
      <c r="AU156" s="212" t="s">
        <v>83</v>
      </c>
      <c r="AY156" s="211" t="s">
        <v>125</v>
      </c>
      <c r="BK156" s="213">
        <f>SUM(BK157:BK164)</f>
        <v>0</v>
      </c>
    </row>
    <row r="157" spans="2:65" s="1" customFormat="1" ht="36" customHeight="1">
      <c r="B157" s="37"/>
      <c r="C157" s="216" t="s">
        <v>209</v>
      </c>
      <c r="D157" s="216" t="s">
        <v>129</v>
      </c>
      <c r="E157" s="217" t="s">
        <v>210</v>
      </c>
      <c r="F157" s="218" t="s">
        <v>211</v>
      </c>
      <c r="G157" s="219" t="s">
        <v>212</v>
      </c>
      <c r="H157" s="220">
        <v>4.022</v>
      </c>
      <c r="I157" s="221"/>
      <c r="J157" s="222">
        <f>ROUND(I157*H157,2)</f>
        <v>0</v>
      </c>
      <c r="K157" s="218" t="s">
        <v>1</v>
      </c>
      <c r="L157" s="42"/>
      <c r="M157" s="223" t="s">
        <v>1</v>
      </c>
      <c r="N157" s="224" t="s">
        <v>41</v>
      </c>
      <c r="O157" s="85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AR157" s="227" t="s">
        <v>133</v>
      </c>
      <c r="AT157" s="227" t="s">
        <v>129</v>
      </c>
      <c r="AU157" s="227" t="s">
        <v>162</v>
      </c>
      <c r="AY157" s="16" t="s">
        <v>125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6" t="s">
        <v>81</v>
      </c>
      <c r="BK157" s="228">
        <f>ROUND(I157*H157,2)</f>
        <v>0</v>
      </c>
      <c r="BL157" s="16" t="s">
        <v>133</v>
      </c>
      <c r="BM157" s="227" t="s">
        <v>213</v>
      </c>
    </row>
    <row r="158" spans="2:65" s="1" customFormat="1" ht="24" customHeight="1">
      <c r="B158" s="37"/>
      <c r="C158" s="216" t="s">
        <v>214</v>
      </c>
      <c r="D158" s="216" t="s">
        <v>129</v>
      </c>
      <c r="E158" s="217" t="s">
        <v>215</v>
      </c>
      <c r="F158" s="218" t="s">
        <v>216</v>
      </c>
      <c r="G158" s="219" t="s">
        <v>212</v>
      </c>
      <c r="H158" s="220">
        <v>4.022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41</v>
      </c>
      <c r="O158" s="85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227" t="s">
        <v>133</v>
      </c>
      <c r="AT158" s="227" t="s">
        <v>129</v>
      </c>
      <c r="AU158" s="227" t="s">
        <v>162</v>
      </c>
      <c r="AY158" s="16" t="s">
        <v>125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6" t="s">
        <v>81</v>
      </c>
      <c r="BK158" s="228">
        <f>ROUND(I158*H158,2)</f>
        <v>0</v>
      </c>
      <c r="BL158" s="16" t="s">
        <v>133</v>
      </c>
      <c r="BM158" s="227" t="s">
        <v>217</v>
      </c>
    </row>
    <row r="159" spans="2:65" s="1" customFormat="1" ht="36" customHeight="1">
      <c r="B159" s="37"/>
      <c r="C159" s="216" t="s">
        <v>8</v>
      </c>
      <c r="D159" s="216" t="s">
        <v>129</v>
      </c>
      <c r="E159" s="217" t="s">
        <v>218</v>
      </c>
      <c r="F159" s="218" t="s">
        <v>219</v>
      </c>
      <c r="G159" s="219" t="s">
        <v>212</v>
      </c>
      <c r="H159" s="220">
        <v>68.374</v>
      </c>
      <c r="I159" s="221"/>
      <c r="J159" s="222">
        <f>ROUND(I159*H159,2)</f>
        <v>0</v>
      </c>
      <c r="K159" s="218" t="s">
        <v>1</v>
      </c>
      <c r="L159" s="42"/>
      <c r="M159" s="223" t="s">
        <v>1</v>
      </c>
      <c r="N159" s="224" t="s">
        <v>41</v>
      </c>
      <c r="O159" s="85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227" t="s">
        <v>133</v>
      </c>
      <c r="AT159" s="227" t="s">
        <v>129</v>
      </c>
      <c r="AU159" s="227" t="s">
        <v>162</v>
      </c>
      <c r="AY159" s="16" t="s">
        <v>125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6" t="s">
        <v>81</v>
      </c>
      <c r="BK159" s="228">
        <f>ROUND(I159*H159,2)</f>
        <v>0</v>
      </c>
      <c r="BL159" s="16" t="s">
        <v>133</v>
      </c>
      <c r="BM159" s="227" t="s">
        <v>220</v>
      </c>
    </row>
    <row r="160" spans="2:51" s="12" customFormat="1" ht="12">
      <c r="B160" s="229"/>
      <c r="C160" s="230"/>
      <c r="D160" s="231" t="s">
        <v>168</v>
      </c>
      <c r="E160" s="232" t="s">
        <v>1</v>
      </c>
      <c r="F160" s="233" t="s">
        <v>221</v>
      </c>
      <c r="G160" s="230"/>
      <c r="H160" s="234">
        <v>68.374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168</v>
      </c>
      <c r="AU160" s="240" t="s">
        <v>162</v>
      </c>
      <c r="AV160" s="12" t="s">
        <v>83</v>
      </c>
      <c r="AW160" s="12" t="s">
        <v>32</v>
      </c>
      <c r="AX160" s="12" t="s">
        <v>81</v>
      </c>
      <c r="AY160" s="240" t="s">
        <v>125</v>
      </c>
    </row>
    <row r="161" spans="2:65" s="1" customFormat="1" ht="24" customHeight="1">
      <c r="B161" s="37"/>
      <c r="C161" s="216" t="s">
        <v>222</v>
      </c>
      <c r="D161" s="216" t="s">
        <v>129</v>
      </c>
      <c r="E161" s="217" t="s">
        <v>223</v>
      </c>
      <c r="F161" s="218" t="s">
        <v>224</v>
      </c>
      <c r="G161" s="219" t="s">
        <v>212</v>
      </c>
      <c r="H161" s="220">
        <v>2.333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41</v>
      </c>
      <c r="O161" s="85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AR161" s="227" t="s">
        <v>133</v>
      </c>
      <c r="AT161" s="227" t="s">
        <v>129</v>
      </c>
      <c r="AU161" s="227" t="s">
        <v>162</v>
      </c>
      <c r="AY161" s="16" t="s">
        <v>125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6" t="s">
        <v>81</v>
      </c>
      <c r="BK161" s="228">
        <f>ROUND(I161*H161,2)</f>
        <v>0</v>
      </c>
      <c r="BL161" s="16" t="s">
        <v>133</v>
      </c>
      <c r="BM161" s="227" t="s">
        <v>225</v>
      </c>
    </row>
    <row r="162" spans="2:65" s="1" customFormat="1" ht="24" customHeight="1">
      <c r="B162" s="37"/>
      <c r="C162" s="216" t="s">
        <v>226</v>
      </c>
      <c r="D162" s="216" t="s">
        <v>129</v>
      </c>
      <c r="E162" s="217" t="s">
        <v>227</v>
      </c>
      <c r="F162" s="218" t="s">
        <v>228</v>
      </c>
      <c r="G162" s="219" t="s">
        <v>212</v>
      </c>
      <c r="H162" s="220">
        <v>1.44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41</v>
      </c>
      <c r="O162" s="85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227" t="s">
        <v>133</v>
      </c>
      <c r="AT162" s="227" t="s">
        <v>129</v>
      </c>
      <c r="AU162" s="227" t="s">
        <v>162</v>
      </c>
      <c r="AY162" s="16" t="s">
        <v>125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6" t="s">
        <v>81</v>
      </c>
      <c r="BK162" s="228">
        <f>ROUND(I162*H162,2)</f>
        <v>0</v>
      </c>
      <c r="BL162" s="16" t="s">
        <v>133</v>
      </c>
      <c r="BM162" s="227" t="s">
        <v>229</v>
      </c>
    </row>
    <row r="163" spans="2:51" s="12" customFormat="1" ht="12">
      <c r="B163" s="229"/>
      <c r="C163" s="230"/>
      <c r="D163" s="231" t="s">
        <v>168</v>
      </c>
      <c r="E163" s="232" t="s">
        <v>1</v>
      </c>
      <c r="F163" s="233" t="s">
        <v>230</v>
      </c>
      <c r="G163" s="230"/>
      <c r="H163" s="234">
        <v>1.44</v>
      </c>
      <c r="I163" s="235"/>
      <c r="J163" s="230"/>
      <c r="K163" s="230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168</v>
      </c>
      <c r="AU163" s="240" t="s">
        <v>162</v>
      </c>
      <c r="AV163" s="12" t="s">
        <v>83</v>
      </c>
      <c r="AW163" s="12" t="s">
        <v>32</v>
      </c>
      <c r="AX163" s="12" t="s">
        <v>81</v>
      </c>
      <c r="AY163" s="240" t="s">
        <v>125</v>
      </c>
    </row>
    <row r="164" spans="2:65" s="1" customFormat="1" ht="24" customHeight="1">
      <c r="B164" s="37"/>
      <c r="C164" s="216" t="s">
        <v>231</v>
      </c>
      <c r="D164" s="216" t="s">
        <v>129</v>
      </c>
      <c r="E164" s="217" t="s">
        <v>232</v>
      </c>
      <c r="F164" s="218" t="s">
        <v>233</v>
      </c>
      <c r="G164" s="219" t="s">
        <v>212</v>
      </c>
      <c r="H164" s="220">
        <v>0.252</v>
      </c>
      <c r="I164" s="221"/>
      <c r="J164" s="222">
        <f>ROUND(I164*H164,2)</f>
        <v>0</v>
      </c>
      <c r="K164" s="218" t="s">
        <v>1</v>
      </c>
      <c r="L164" s="42"/>
      <c r="M164" s="223" t="s">
        <v>1</v>
      </c>
      <c r="N164" s="224" t="s">
        <v>41</v>
      </c>
      <c r="O164" s="85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AR164" s="227" t="s">
        <v>133</v>
      </c>
      <c r="AT164" s="227" t="s">
        <v>129</v>
      </c>
      <c r="AU164" s="227" t="s">
        <v>162</v>
      </c>
      <c r="AY164" s="16" t="s">
        <v>125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6" t="s">
        <v>81</v>
      </c>
      <c r="BK164" s="228">
        <f>ROUND(I164*H164,2)</f>
        <v>0</v>
      </c>
      <c r="BL164" s="16" t="s">
        <v>133</v>
      </c>
      <c r="BM164" s="227" t="s">
        <v>234</v>
      </c>
    </row>
    <row r="165" spans="2:63" s="11" customFormat="1" ht="20.85" customHeight="1">
      <c r="B165" s="200"/>
      <c r="C165" s="201"/>
      <c r="D165" s="202" t="s">
        <v>75</v>
      </c>
      <c r="E165" s="214" t="s">
        <v>235</v>
      </c>
      <c r="F165" s="214" t="s">
        <v>236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P166</f>
        <v>0</v>
      </c>
      <c r="Q165" s="208"/>
      <c r="R165" s="209">
        <f>R166</f>
        <v>0</v>
      </c>
      <c r="S165" s="208"/>
      <c r="T165" s="210">
        <f>T166</f>
        <v>0</v>
      </c>
      <c r="AR165" s="211" t="s">
        <v>81</v>
      </c>
      <c r="AT165" s="212" t="s">
        <v>75</v>
      </c>
      <c r="AU165" s="212" t="s">
        <v>83</v>
      </c>
      <c r="AY165" s="211" t="s">
        <v>125</v>
      </c>
      <c r="BK165" s="213">
        <f>BK166</f>
        <v>0</v>
      </c>
    </row>
    <row r="166" spans="2:65" s="1" customFormat="1" ht="48" customHeight="1">
      <c r="B166" s="37"/>
      <c r="C166" s="216" t="s">
        <v>237</v>
      </c>
      <c r="D166" s="216" t="s">
        <v>129</v>
      </c>
      <c r="E166" s="217" t="s">
        <v>238</v>
      </c>
      <c r="F166" s="218" t="s">
        <v>239</v>
      </c>
      <c r="G166" s="219" t="s">
        <v>212</v>
      </c>
      <c r="H166" s="220">
        <v>3.914</v>
      </c>
      <c r="I166" s="221"/>
      <c r="J166" s="222">
        <f>ROUND(I166*H166,2)</f>
        <v>0</v>
      </c>
      <c r="K166" s="218" t="s">
        <v>1</v>
      </c>
      <c r="L166" s="42"/>
      <c r="M166" s="223" t="s">
        <v>1</v>
      </c>
      <c r="N166" s="224" t="s">
        <v>41</v>
      </c>
      <c r="O166" s="85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227" t="s">
        <v>133</v>
      </c>
      <c r="AT166" s="227" t="s">
        <v>129</v>
      </c>
      <c r="AU166" s="227" t="s">
        <v>162</v>
      </c>
      <c r="AY166" s="16" t="s">
        <v>125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6" t="s">
        <v>81</v>
      </c>
      <c r="BK166" s="228">
        <f>ROUND(I166*H166,2)</f>
        <v>0</v>
      </c>
      <c r="BL166" s="16" t="s">
        <v>133</v>
      </c>
      <c r="BM166" s="227" t="s">
        <v>240</v>
      </c>
    </row>
    <row r="167" spans="2:63" s="11" customFormat="1" ht="22.8" customHeight="1">
      <c r="B167" s="200"/>
      <c r="C167" s="201"/>
      <c r="D167" s="202" t="s">
        <v>75</v>
      </c>
      <c r="E167" s="214" t="s">
        <v>241</v>
      </c>
      <c r="F167" s="214" t="s">
        <v>242</v>
      </c>
      <c r="G167" s="201"/>
      <c r="H167" s="201"/>
      <c r="I167" s="204"/>
      <c r="J167" s="215">
        <f>BK167</f>
        <v>0</v>
      </c>
      <c r="K167" s="201"/>
      <c r="L167" s="206"/>
      <c r="M167" s="207"/>
      <c r="N167" s="208"/>
      <c r="O167" s="208"/>
      <c r="P167" s="209">
        <f>SUM(P168:P175)</f>
        <v>0</v>
      </c>
      <c r="Q167" s="208"/>
      <c r="R167" s="209">
        <f>SUM(R168:R175)</f>
        <v>0.009980000000000001</v>
      </c>
      <c r="S167" s="208"/>
      <c r="T167" s="210">
        <f>SUM(T168:T175)</f>
        <v>0</v>
      </c>
      <c r="AR167" s="211" t="s">
        <v>83</v>
      </c>
      <c r="AT167" s="212" t="s">
        <v>75</v>
      </c>
      <c r="AU167" s="212" t="s">
        <v>81</v>
      </c>
      <c r="AY167" s="211" t="s">
        <v>125</v>
      </c>
      <c r="BK167" s="213">
        <f>SUM(BK168:BK175)</f>
        <v>0</v>
      </c>
    </row>
    <row r="168" spans="2:65" s="1" customFormat="1" ht="24" customHeight="1">
      <c r="B168" s="37"/>
      <c r="C168" s="216" t="s">
        <v>243</v>
      </c>
      <c r="D168" s="216" t="s">
        <v>129</v>
      </c>
      <c r="E168" s="217" t="s">
        <v>244</v>
      </c>
      <c r="F168" s="218" t="s">
        <v>245</v>
      </c>
      <c r="G168" s="219" t="s">
        <v>132</v>
      </c>
      <c r="H168" s="220">
        <v>15.5</v>
      </c>
      <c r="I168" s="221"/>
      <c r="J168" s="222">
        <f>ROUND(I168*H168,2)</f>
        <v>0</v>
      </c>
      <c r="K168" s="218" t="s">
        <v>1</v>
      </c>
      <c r="L168" s="42"/>
      <c r="M168" s="223" t="s">
        <v>1</v>
      </c>
      <c r="N168" s="224" t="s">
        <v>41</v>
      </c>
      <c r="O168" s="85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227" t="s">
        <v>222</v>
      </c>
      <c r="AT168" s="227" t="s">
        <v>129</v>
      </c>
      <c r="AU168" s="227" t="s">
        <v>83</v>
      </c>
      <c r="AY168" s="16" t="s">
        <v>125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6" t="s">
        <v>81</v>
      </c>
      <c r="BK168" s="228">
        <f>ROUND(I168*H168,2)</f>
        <v>0</v>
      </c>
      <c r="BL168" s="16" t="s">
        <v>222</v>
      </c>
      <c r="BM168" s="227" t="s">
        <v>246</v>
      </c>
    </row>
    <row r="169" spans="2:65" s="1" customFormat="1" ht="24" customHeight="1">
      <c r="B169" s="37"/>
      <c r="C169" s="216" t="s">
        <v>247</v>
      </c>
      <c r="D169" s="216" t="s">
        <v>129</v>
      </c>
      <c r="E169" s="217" t="s">
        <v>248</v>
      </c>
      <c r="F169" s="218" t="s">
        <v>249</v>
      </c>
      <c r="G169" s="219" t="s">
        <v>132</v>
      </c>
      <c r="H169" s="220">
        <v>8</v>
      </c>
      <c r="I169" s="221"/>
      <c r="J169" s="222">
        <f>ROUND(I169*H169,2)</f>
        <v>0</v>
      </c>
      <c r="K169" s="218" t="s">
        <v>1</v>
      </c>
      <c r="L169" s="42"/>
      <c r="M169" s="223" t="s">
        <v>1</v>
      </c>
      <c r="N169" s="224" t="s">
        <v>41</v>
      </c>
      <c r="O169" s="85"/>
      <c r="P169" s="225">
        <f>O169*H169</f>
        <v>0</v>
      </c>
      <c r="Q169" s="225">
        <v>0.00077</v>
      </c>
      <c r="R169" s="225">
        <f>Q169*H169</f>
        <v>0.00616</v>
      </c>
      <c r="S169" s="225">
        <v>0</v>
      </c>
      <c r="T169" s="226">
        <f>S169*H169</f>
        <v>0</v>
      </c>
      <c r="AR169" s="227" t="s">
        <v>222</v>
      </c>
      <c r="AT169" s="227" t="s">
        <v>129</v>
      </c>
      <c r="AU169" s="227" t="s">
        <v>83</v>
      </c>
      <c r="AY169" s="16" t="s">
        <v>125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6" t="s">
        <v>81</v>
      </c>
      <c r="BK169" s="228">
        <f>ROUND(I169*H169,2)</f>
        <v>0</v>
      </c>
      <c r="BL169" s="16" t="s">
        <v>222</v>
      </c>
      <c r="BM169" s="227" t="s">
        <v>250</v>
      </c>
    </row>
    <row r="170" spans="2:65" s="1" customFormat="1" ht="24" customHeight="1">
      <c r="B170" s="37"/>
      <c r="C170" s="216" t="s">
        <v>251</v>
      </c>
      <c r="D170" s="216" t="s">
        <v>129</v>
      </c>
      <c r="E170" s="217" t="s">
        <v>252</v>
      </c>
      <c r="F170" s="218" t="s">
        <v>253</v>
      </c>
      <c r="G170" s="219" t="s">
        <v>132</v>
      </c>
      <c r="H170" s="220">
        <v>17</v>
      </c>
      <c r="I170" s="221"/>
      <c r="J170" s="222">
        <f>ROUND(I170*H170,2)</f>
        <v>0</v>
      </c>
      <c r="K170" s="218" t="s">
        <v>1</v>
      </c>
      <c r="L170" s="42"/>
      <c r="M170" s="223" t="s">
        <v>1</v>
      </c>
      <c r="N170" s="224" t="s">
        <v>41</v>
      </c>
      <c r="O170" s="85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AR170" s="227" t="s">
        <v>222</v>
      </c>
      <c r="AT170" s="227" t="s">
        <v>129</v>
      </c>
      <c r="AU170" s="227" t="s">
        <v>83</v>
      </c>
      <c r="AY170" s="16" t="s">
        <v>125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6" t="s">
        <v>81</v>
      </c>
      <c r="BK170" s="228">
        <f>ROUND(I170*H170,2)</f>
        <v>0</v>
      </c>
      <c r="BL170" s="16" t="s">
        <v>222</v>
      </c>
      <c r="BM170" s="227" t="s">
        <v>254</v>
      </c>
    </row>
    <row r="171" spans="2:65" s="1" customFormat="1" ht="24" customHeight="1">
      <c r="B171" s="37"/>
      <c r="C171" s="216" t="s">
        <v>255</v>
      </c>
      <c r="D171" s="216" t="s">
        <v>129</v>
      </c>
      <c r="E171" s="217" t="s">
        <v>256</v>
      </c>
      <c r="F171" s="218" t="s">
        <v>257</v>
      </c>
      <c r="G171" s="219" t="s">
        <v>172</v>
      </c>
      <c r="H171" s="220">
        <v>9</v>
      </c>
      <c r="I171" s="221"/>
      <c r="J171" s="222">
        <f>ROUND(I171*H171,2)</f>
        <v>0</v>
      </c>
      <c r="K171" s="218" t="s">
        <v>1</v>
      </c>
      <c r="L171" s="42"/>
      <c r="M171" s="223" t="s">
        <v>1</v>
      </c>
      <c r="N171" s="224" t="s">
        <v>41</v>
      </c>
      <c r="O171" s="85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AR171" s="227" t="s">
        <v>222</v>
      </c>
      <c r="AT171" s="227" t="s">
        <v>129</v>
      </c>
      <c r="AU171" s="227" t="s">
        <v>83</v>
      </c>
      <c r="AY171" s="16" t="s">
        <v>125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6" t="s">
        <v>81</v>
      </c>
      <c r="BK171" s="228">
        <f>ROUND(I171*H171,2)</f>
        <v>0</v>
      </c>
      <c r="BL171" s="16" t="s">
        <v>222</v>
      </c>
      <c r="BM171" s="227" t="s">
        <v>258</v>
      </c>
    </row>
    <row r="172" spans="2:65" s="1" customFormat="1" ht="24" customHeight="1">
      <c r="B172" s="37"/>
      <c r="C172" s="216" t="s">
        <v>259</v>
      </c>
      <c r="D172" s="216" t="s">
        <v>129</v>
      </c>
      <c r="E172" s="217" t="s">
        <v>260</v>
      </c>
      <c r="F172" s="218" t="s">
        <v>261</v>
      </c>
      <c r="G172" s="219" t="s">
        <v>132</v>
      </c>
      <c r="H172" s="220">
        <v>25</v>
      </c>
      <c r="I172" s="221"/>
      <c r="J172" s="222">
        <f>ROUND(I172*H172,2)</f>
        <v>0</v>
      </c>
      <c r="K172" s="218" t="s">
        <v>1</v>
      </c>
      <c r="L172" s="42"/>
      <c r="M172" s="223" t="s">
        <v>1</v>
      </c>
      <c r="N172" s="224" t="s">
        <v>41</v>
      </c>
      <c r="O172" s="85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AR172" s="227" t="s">
        <v>222</v>
      </c>
      <c r="AT172" s="227" t="s">
        <v>129</v>
      </c>
      <c r="AU172" s="227" t="s">
        <v>83</v>
      </c>
      <c r="AY172" s="16" t="s">
        <v>125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6" t="s">
        <v>81</v>
      </c>
      <c r="BK172" s="228">
        <f>ROUND(I172*H172,2)</f>
        <v>0</v>
      </c>
      <c r="BL172" s="16" t="s">
        <v>222</v>
      </c>
      <c r="BM172" s="227" t="s">
        <v>262</v>
      </c>
    </row>
    <row r="173" spans="2:65" s="1" customFormat="1" ht="36" customHeight="1">
      <c r="B173" s="37"/>
      <c r="C173" s="216" t="s">
        <v>263</v>
      </c>
      <c r="D173" s="216" t="s">
        <v>129</v>
      </c>
      <c r="E173" s="217" t="s">
        <v>264</v>
      </c>
      <c r="F173" s="218" t="s">
        <v>265</v>
      </c>
      <c r="G173" s="219" t="s">
        <v>266</v>
      </c>
      <c r="H173" s="241"/>
      <c r="I173" s="221"/>
      <c r="J173" s="222">
        <f>ROUND(I173*H173,2)</f>
        <v>0</v>
      </c>
      <c r="K173" s="218" t="s">
        <v>1</v>
      </c>
      <c r="L173" s="42"/>
      <c r="M173" s="223" t="s">
        <v>1</v>
      </c>
      <c r="N173" s="224" t="s">
        <v>41</v>
      </c>
      <c r="O173" s="85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AR173" s="227" t="s">
        <v>222</v>
      </c>
      <c r="AT173" s="227" t="s">
        <v>129</v>
      </c>
      <c r="AU173" s="227" t="s">
        <v>83</v>
      </c>
      <c r="AY173" s="16" t="s">
        <v>125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6" t="s">
        <v>81</v>
      </c>
      <c r="BK173" s="228">
        <f>ROUND(I173*H173,2)</f>
        <v>0</v>
      </c>
      <c r="BL173" s="16" t="s">
        <v>222</v>
      </c>
      <c r="BM173" s="227" t="s">
        <v>267</v>
      </c>
    </row>
    <row r="174" spans="2:65" s="1" customFormat="1" ht="24" customHeight="1">
      <c r="B174" s="37"/>
      <c r="C174" s="242" t="s">
        <v>268</v>
      </c>
      <c r="D174" s="242" t="s">
        <v>269</v>
      </c>
      <c r="E174" s="243" t="s">
        <v>270</v>
      </c>
      <c r="F174" s="244" t="s">
        <v>271</v>
      </c>
      <c r="G174" s="245" t="s">
        <v>172</v>
      </c>
      <c r="H174" s="246">
        <v>7</v>
      </c>
      <c r="I174" s="247"/>
      <c r="J174" s="248">
        <f>ROUND(I174*H174,2)</f>
        <v>0</v>
      </c>
      <c r="K174" s="244" t="s">
        <v>1</v>
      </c>
      <c r="L174" s="249"/>
      <c r="M174" s="250" t="s">
        <v>1</v>
      </c>
      <c r="N174" s="251" t="s">
        <v>41</v>
      </c>
      <c r="O174" s="85"/>
      <c r="P174" s="225">
        <f>O174*H174</f>
        <v>0</v>
      </c>
      <c r="Q174" s="225">
        <v>0.0005</v>
      </c>
      <c r="R174" s="225">
        <f>Q174*H174</f>
        <v>0.0035</v>
      </c>
      <c r="S174" s="225">
        <v>0</v>
      </c>
      <c r="T174" s="226">
        <f>S174*H174</f>
        <v>0</v>
      </c>
      <c r="AR174" s="227" t="s">
        <v>272</v>
      </c>
      <c r="AT174" s="227" t="s">
        <v>269</v>
      </c>
      <c r="AU174" s="227" t="s">
        <v>83</v>
      </c>
      <c r="AY174" s="16" t="s">
        <v>125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6" t="s">
        <v>81</v>
      </c>
      <c r="BK174" s="228">
        <f>ROUND(I174*H174,2)</f>
        <v>0</v>
      </c>
      <c r="BL174" s="16" t="s">
        <v>222</v>
      </c>
      <c r="BM174" s="227" t="s">
        <v>273</v>
      </c>
    </row>
    <row r="175" spans="2:65" s="1" customFormat="1" ht="16.5" customHeight="1">
      <c r="B175" s="37"/>
      <c r="C175" s="242" t="s">
        <v>272</v>
      </c>
      <c r="D175" s="242" t="s">
        <v>269</v>
      </c>
      <c r="E175" s="243" t="s">
        <v>274</v>
      </c>
      <c r="F175" s="244" t="s">
        <v>275</v>
      </c>
      <c r="G175" s="245" t="s">
        <v>172</v>
      </c>
      <c r="H175" s="246">
        <v>1</v>
      </c>
      <c r="I175" s="247"/>
      <c r="J175" s="248">
        <f>ROUND(I175*H175,2)</f>
        <v>0</v>
      </c>
      <c r="K175" s="244" t="s">
        <v>1</v>
      </c>
      <c r="L175" s="249"/>
      <c r="M175" s="250" t="s">
        <v>1</v>
      </c>
      <c r="N175" s="251" t="s">
        <v>41</v>
      </c>
      <c r="O175" s="85"/>
      <c r="P175" s="225">
        <f>O175*H175</f>
        <v>0</v>
      </c>
      <c r="Q175" s="225">
        <v>0.00032</v>
      </c>
      <c r="R175" s="225">
        <f>Q175*H175</f>
        <v>0.00032</v>
      </c>
      <c r="S175" s="225">
        <v>0</v>
      </c>
      <c r="T175" s="226">
        <f>S175*H175</f>
        <v>0</v>
      </c>
      <c r="AR175" s="227" t="s">
        <v>272</v>
      </c>
      <c r="AT175" s="227" t="s">
        <v>269</v>
      </c>
      <c r="AU175" s="227" t="s">
        <v>83</v>
      </c>
      <c r="AY175" s="16" t="s">
        <v>125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6" t="s">
        <v>81</v>
      </c>
      <c r="BK175" s="228">
        <f>ROUND(I175*H175,2)</f>
        <v>0</v>
      </c>
      <c r="BL175" s="16" t="s">
        <v>222</v>
      </c>
      <c r="BM175" s="227" t="s">
        <v>276</v>
      </c>
    </row>
    <row r="176" spans="2:63" s="11" customFormat="1" ht="22.8" customHeight="1">
      <c r="B176" s="200"/>
      <c r="C176" s="201"/>
      <c r="D176" s="202" t="s">
        <v>75</v>
      </c>
      <c r="E176" s="214" t="s">
        <v>277</v>
      </c>
      <c r="F176" s="214" t="s">
        <v>278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SUM(P177:P188)</f>
        <v>0</v>
      </c>
      <c r="Q176" s="208"/>
      <c r="R176" s="209">
        <f>SUM(R177:R188)</f>
        <v>0.01216</v>
      </c>
      <c r="S176" s="208"/>
      <c r="T176" s="210">
        <f>SUM(T177:T188)</f>
        <v>0</v>
      </c>
      <c r="AR176" s="211" t="s">
        <v>83</v>
      </c>
      <c r="AT176" s="212" t="s">
        <v>75</v>
      </c>
      <c r="AU176" s="212" t="s">
        <v>81</v>
      </c>
      <c r="AY176" s="211" t="s">
        <v>125</v>
      </c>
      <c r="BK176" s="213">
        <f>SUM(BK177:BK188)</f>
        <v>0</v>
      </c>
    </row>
    <row r="177" spans="2:65" s="1" customFormat="1" ht="24" customHeight="1">
      <c r="B177" s="37"/>
      <c r="C177" s="216" t="s">
        <v>279</v>
      </c>
      <c r="D177" s="216" t="s">
        <v>129</v>
      </c>
      <c r="E177" s="217" t="s">
        <v>280</v>
      </c>
      <c r="F177" s="218" t="s">
        <v>281</v>
      </c>
      <c r="G177" s="219" t="s">
        <v>132</v>
      </c>
      <c r="H177" s="220">
        <v>15</v>
      </c>
      <c r="I177" s="221"/>
      <c r="J177" s="222">
        <f>ROUND(I177*H177,2)</f>
        <v>0</v>
      </c>
      <c r="K177" s="218" t="s">
        <v>1</v>
      </c>
      <c r="L177" s="42"/>
      <c r="M177" s="223" t="s">
        <v>1</v>
      </c>
      <c r="N177" s="224" t="s">
        <v>41</v>
      </c>
      <c r="O177" s="85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AR177" s="227" t="s">
        <v>222</v>
      </c>
      <c r="AT177" s="227" t="s">
        <v>129</v>
      </c>
      <c r="AU177" s="227" t="s">
        <v>83</v>
      </c>
      <c r="AY177" s="16" t="s">
        <v>125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6" t="s">
        <v>81</v>
      </c>
      <c r="BK177" s="228">
        <f>ROUND(I177*H177,2)</f>
        <v>0</v>
      </c>
      <c r="BL177" s="16" t="s">
        <v>222</v>
      </c>
      <c r="BM177" s="227" t="s">
        <v>282</v>
      </c>
    </row>
    <row r="178" spans="2:65" s="1" customFormat="1" ht="24" customHeight="1">
      <c r="B178" s="37"/>
      <c r="C178" s="216" t="s">
        <v>283</v>
      </c>
      <c r="D178" s="216" t="s">
        <v>129</v>
      </c>
      <c r="E178" s="217" t="s">
        <v>284</v>
      </c>
      <c r="F178" s="218" t="s">
        <v>285</v>
      </c>
      <c r="G178" s="219" t="s">
        <v>172</v>
      </c>
      <c r="H178" s="220">
        <v>2</v>
      </c>
      <c r="I178" s="221"/>
      <c r="J178" s="222">
        <f>ROUND(I178*H178,2)</f>
        <v>0</v>
      </c>
      <c r="K178" s="218" t="s">
        <v>1</v>
      </c>
      <c r="L178" s="42"/>
      <c r="M178" s="223" t="s">
        <v>1</v>
      </c>
      <c r="N178" s="224" t="s">
        <v>41</v>
      </c>
      <c r="O178" s="85"/>
      <c r="P178" s="225">
        <f>O178*H178</f>
        <v>0</v>
      </c>
      <c r="Q178" s="225">
        <v>4E-05</v>
      </c>
      <c r="R178" s="225">
        <f>Q178*H178</f>
        <v>8E-05</v>
      </c>
      <c r="S178" s="225">
        <v>0</v>
      </c>
      <c r="T178" s="226">
        <f>S178*H178</f>
        <v>0</v>
      </c>
      <c r="AR178" s="227" t="s">
        <v>222</v>
      </c>
      <c r="AT178" s="227" t="s">
        <v>129</v>
      </c>
      <c r="AU178" s="227" t="s">
        <v>83</v>
      </c>
      <c r="AY178" s="16" t="s">
        <v>125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6" t="s">
        <v>81</v>
      </c>
      <c r="BK178" s="228">
        <f>ROUND(I178*H178,2)</f>
        <v>0</v>
      </c>
      <c r="BL178" s="16" t="s">
        <v>222</v>
      </c>
      <c r="BM178" s="227" t="s">
        <v>286</v>
      </c>
    </row>
    <row r="179" spans="2:65" s="1" customFormat="1" ht="24" customHeight="1">
      <c r="B179" s="37"/>
      <c r="C179" s="216" t="s">
        <v>287</v>
      </c>
      <c r="D179" s="216" t="s">
        <v>129</v>
      </c>
      <c r="E179" s="217" t="s">
        <v>288</v>
      </c>
      <c r="F179" s="218" t="s">
        <v>289</v>
      </c>
      <c r="G179" s="219" t="s">
        <v>132</v>
      </c>
      <c r="H179" s="220">
        <v>19</v>
      </c>
      <c r="I179" s="221"/>
      <c r="J179" s="222">
        <f>ROUND(I179*H179,2)</f>
        <v>0</v>
      </c>
      <c r="K179" s="218" t="s">
        <v>1</v>
      </c>
      <c r="L179" s="42"/>
      <c r="M179" s="223" t="s">
        <v>1</v>
      </c>
      <c r="N179" s="224" t="s">
        <v>41</v>
      </c>
      <c r="O179" s="85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AR179" s="227" t="s">
        <v>222</v>
      </c>
      <c r="AT179" s="227" t="s">
        <v>129</v>
      </c>
      <c r="AU179" s="227" t="s">
        <v>83</v>
      </c>
      <c r="AY179" s="16" t="s">
        <v>125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6" t="s">
        <v>81</v>
      </c>
      <c r="BK179" s="228">
        <f>ROUND(I179*H179,2)</f>
        <v>0</v>
      </c>
      <c r="BL179" s="16" t="s">
        <v>222</v>
      </c>
      <c r="BM179" s="227" t="s">
        <v>290</v>
      </c>
    </row>
    <row r="180" spans="2:65" s="1" customFormat="1" ht="24" customHeight="1">
      <c r="B180" s="37"/>
      <c r="C180" s="216" t="s">
        <v>291</v>
      </c>
      <c r="D180" s="216" t="s">
        <v>129</v>
      </c>
      <c r="E180" s="217" t="s">
        <v>292</v>
      </c>
      <c r="F180" s="218" t="s">
        <v>293</v>
      </c>
      <c r="G180" s="219" t="s">
        <v>132</v>
      </c>
      <c r="H180" s="220">
        <v>8</v>
      </c>
      <c r="I180" s="221"/>
      <c r="J180" s="222">
        <f>ROUND(I180*H180,2)</f>
        <v>0</v>
      </c>
      <c r="K180" s="218" t="s">
        <v>1</v>
      </c>
      <c r="L180" s="42"/>
      <c r="M180" s="223" t="s">
        <v>1</v>
      </c>
      <c r="N180" s="224" t="s">
        <v>41</v>
      </c>
      <c r="O180" s="85"/>
      <c r="P180" s="225">
        <f>O180*H180</f>
        <v>0</v>
      </c>
      <c r="Q180" s="225">
        <v>0.00096</v>
      </c>
      <c r="R180" s="225">
        <f>Q180*H180</f>
        <v>0.00768</v>
      </c>
      <c r="S180" s="225">
        <v>0</v>
      </c>
      <c r="T180" s="226">
        <f>S180*H180</f>
        <v>0</v>
      </c>
      <c r="AR180" s="227" t="s">
        <v>222</v>
      </c>
      <c r="AT180" s="227" t="s">
        <v>129</v>
      </c>
      <c r="AU180" s="227" t="s">
        <v>83</v>
      </c>
      <c r="AY180" s="16" t="s">
        <v>125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6" t="s">
        <v>81</v>
      </c>
      <c r="BK180" s="228">
        <f>ROUND(I180*H180,2)</f>
        <v>0</v>
      </c>
      <c r="BL180" s="16" t="s">
        <v>222</v>
      </c>
      <c r="BM180" s="227" t="s">
        <v>294</v>
      </c>
    </row>
    <row r="181" spans="2:65" s="1" customFormat="1" ht="48" customHeight="1">
      <c r="B181" s="37"/>
      <c r="C181" s="216" t="s">
        <v>295</v>
      </c>
      <c r="D181" s="216" t="s">
        <v>129</v>
      </c>
      <c r="E181" s="217" t="s">
        <v>296</v>
      </c>
      <c r="F181" s="218" t="s">
        <v>297</v>
      </c>
      <c r="G181" s="219" t="s">
        <v>132</v>
      </c>
      <c r="H181" s="220">
        <v>27</v>
      </c>
      <c r="I181" s="221"/>
      <c r="J181" s="222">
        <f>ROUND(I181*H181,2)</f>
        <v>0</v>
      </c>
      <c r="K181" s="218" t="s">
        <v>1</v>
      </c>
      <c r="L181" s="42"/>
      <c r="M181" s="223" t="s">
        <v>1</v>
      </c>
      <c r="N181" s="224" t="s">
        <v>41</v>
      </c>
      <c r="O181" s="85"/>
      <c r="P181" s="225">
        <f>O181*H181</f>
        <v>0</v>
      </c>
      <c r="Q181" s="225">
        <v>7E-05</v>
      </c>
      <c r="R181" s="225">
        <f>Q181*H181</f>
        <v>0.0018899999999999998</v>
      </c>
      <c r="S181" s="225">
        <v>0</v>
      </c>
      <c r="T181" s="226">
        <f>S181*H181</f>
        <v>0</v>
      </c>
      <c r="AR181" s="227" t="s">
        <v>222</v>
      </c>
      <c r="AT181" s="227" t="s">
        <v>129</v>
      </c>
      <c r="AU181" s="227" t="s">
        <v>83</v>
      </c>
      <c r="AY181" s="16" t="s">
        <v>125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6" t="s">
        <v>81</v>
      </c>
      <c r="BK181" s="228">
        <f>ROUND(I181*H181,2)</f>
        <v>0</v>
      </c>
      <c r="BL181" s="16" t="s">
        <v>222</v>
      </c>
      <c r="BM181" s="227" t="s">
        <v>298</v>
      </c>
    </row>
    <row r="182" spans="2:65" s="1" customFormat="1" ht="16.5" customHeight="1">
      <c r="B182" s="37"/>
      <c r="C182" s="242" t="s">
        <v>299</v>
      </c>
      <c r="D182" s="242" t="s">
        <v>269</v>
      </c>
      <c r="E182" s="243" t="s">
        <v>300</v>
      </c>
      <c r="F182" s="244" t="s">
        <v>301</v>
      </c>
      <c r="G182" s="245" t="s">
        <v>172</v>
      </c>
      <c r="H182" s="246">
        <v>1</v>
      </c>
      <c r="I182" s="247"/>
      <c r="J182" s="248">
        <f>ROUND(I182*H182,2)</f>
        <v>0</v>
      </c>
      <c r="K182" s="244" t="s">
        <v>1</v>
      </c>
      <c r="L182" s="249"/>
      <c r="M182" s="250" t="s">
        <v>1</v>
      </c>
      <c r="N182" s="251" t="s">
        <v>41</v>
      </c>
      <c r="O182" s="85"/>
      <c r="P182" s="225">
        <f>O182*H182</f>
        <v>0</v>
      </c>
      <c r="Q182" s="225">
        <v>0.00021</v>
      </c>
      <c r="R182" s="225">
        <f>Q182*H182</f>
        <v>0.00021</v>
      </c>
      <c r="S182" s="225">
        <v>0</v>
      </c>
      <c r="T182" s="226">
        <f>S182*H182</f>
        <v>0</v>
      </c>
      <c r="AR182" s="227" t="s">
        <v>272</v>
      </c>
      <c r="AT182" s="227" t="s">
        <v>269</v>
      </c>
      <c r="AU182" s="227" t="s">
        <v>83</v>
      </c>
      <c r="AY182" s="16" t="s">
        <v>125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6" t="s">
        <v>81</v>
      </c>
      <c r="BK182" s="228">
        <f>ROUND(I182*H182,2)</f>
        <v>0</v>
      </c>
      <c r="BL182" s="16" t="s">
        <v>222</v>
      </c>
      <c r="BM182" s="227" t="s">
        <v>302</v>
      </c>
    </row>
    <row r="183" spans="2:65" s="1" customFormat="1" ht="24" customHeight="1">
      <c r="B183" s="37"/>
      <c r="C183" s="242" t="s">
        <v>303</v>
      </c>
      <c r="D183" s="242" t="s">
        <v>269</v>
      </c>
      <c r="E183" s="243" t="s">
        <v>304</v>
      </c>
      <c r="F183" s="244" t="s">
        <v>305</v>
      </c>
      <c r="G183" s="245" t="s">
        <v>172</v>
      </c>
      <c r="H183" s="246">
        <v>1</v>
      </c>
      <c r="I183" s="247"/>
      <c r="J183" s="248">
        <f>ROUND(I183*H183,2)</f>
        <v>0</v>
      </c>
      <c r="K183" s="244" t="s">
        <v>1</v>
      </c>
      <c r="L183" s="249"/>
      <c r="M183" s="250" t="s">
        <v>1</v>
      </c>
      <c r="N183" s="251" t="s">
        <v>41</v>
      </c>
      <c r="O183" s="85"/>
      <c r="P183" s="225">
        <f>O183*H183</f>
        <v>0</v>
      </c>
      <c r="Q183" s="225">
        <v>0.00055</v>
      </c>
      <c r="R183" s="225">
        <f>Q183*H183</f>
        <v>0.00055</v>
      </c>
      <c r="S183" s="225">
        <v>0</v>
      </c>
      <c r="T183" s="226">
        <f>S183*H183</f>
        <v>0</v>
      </c>
      <c r="AR183" s="227" t="s">
        <v>272</v>
      </c>
      <c r="AT183" s="227" t="s">
        <v>269</v>
      </c>
      <c r="AU183" s="227" t="s">
        <v>83</v>
      </c>
      <c r="AY183" s="16" t="s">
        <v>125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6" t="s">
        <v>81</v>
      </c>
      <c r="BK183" s="228">
        <f>ROUND(I183*H183,2)</f>
        <v>0</v>
      </c>
      <c r="BL183" s="16" t="s">
        <v>222</v>
      </c>
      <c r="BM183" s="227" t="s">
        <v>306</v>
      </c>
    </row>
    <row r="184" spans="2:65" s="1" customFormat="1" ht="24" customHeight="1">
      <c r="B184" s="37"/>
      <c r="C184" s="216" t="s">
        <v>307</v>
      </c>
      <c r="D184" s="216" t="s">
        <v>129</v>
      </c>
      <c r="E184" s="217" t="s">
        <v>308</v>
      </c>
      <c r="F184" s="218" t="s">
        <v>309</v>
      </c>
      <c r="G184" s="219" t="s">
        <v>172</v>
      </c>
      <c r="H184" s="220">
        <v>12</v>
      </c>
      <c r="I184" s="221"/>
      <c r="J184" s="222">
        <f>ROUND(I184*H184,2)</f>
        <v>0</v>
      </c>
      <c r="K184" s="218" t="s">
        <v>1</v>
      </c>
      <c r="L184" s="42"/>
      <c r="M184" s="223" t="s">
        <v>1</v>
      </c>
      <c r="N184" s="224" t="s">
        <v>41</v>
      </c>
      <c r="O184" s="85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AR184" s="227" t="s">
        <v>222</v>
      </c>
      <c r="AT184" s="227" t="s">
        <v>129</v>
      </c>
      <c r="AU184" s="227" t="s">
        <v>83</v>
      </c>
      <c r="AY184" s="16" t="s">
        <v>125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6" t="s">
        <v>81</v>
      </c>
      <c r="BK184" s="228">
        <f>ROUND(I184*H184,2)</f>
        <v>0</v>
      </c>
      <c r="BL184" s="16" t="s">
        <v>222</v>
      </c>
      <c r="BM184" s="227" t="s">
        <v>310</v>
      </c>
    </row>
    <row r="185" spans="2:65" s="1" customFormat="1" ht="16.5" customHeight="1">
      <c r="B185" s="37"/>
      <c r="C185" s="242" t="s">
        <v>311</v>
      </c>
      <c r="D185" s="242" t="s">
        <v>269</v>
      </c>
      <c r="E185" s="243" t="s">
        <v>312</v>
      </c>
      <c r="F185" s="244" t="s">
        <v>313</v>
      </c>
      <c r="G185" s="245" t="s">
        <v>172</v>
      </c>
      <c r="H185" s="246">
        <v>12</v>
      </c>
      <c r="I185" s="247"/>
      <c r="J185" s="248">
        <f>ROUND(I185*H185,2)</f>
        <v>0</v>
      </c>
      <c r="K185" s="244" t="s">
        <v>1</v>
      </c>
      <c r="L185" s="249"/>
      <c r="M185" s="250" t="s">
        <v>1</v>
      </c>
      <c r="N185" s="251" t="s">
        <v>41</v>
      </c>
      <c r="O185" s="85"/>
      <c r="P185" s="225">
        <f>O185*H185</f>
        <v>0</v>
      </c>
      <c r="Q185" s="225">
        <v>0.00013</v>
      </c>
      <c r="R185" s="225">
        <f>Q185*H185</f>
        <v>0.0015599999999999998</v>
      </c>
      <c r="S185" s="225">
        <v>0</v>
      </c>
      <c r="T185" s="226">
        <f>S185*H185</f>
        <v>0</v>
      </c>
      <c r="AR185" s="227" t="s">
        <v>272</v>
      </c>
      <c r="AT185" s="227" t="s">
        <v>269</v>
      </c>
      <c r="AU185" s="227" t="s">
        <v>83</v>
      </c>
      <c r="AY185" s="16" t="s">
        <v>125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6" t="s">
        <v>81</v>
      </c>
      <c r="BK185" s="228">
        <f>ROUND(I185*H185,2)</f>
        <v>0</v>
      </c>
      <c r="BL185" s="16" t="s">
        <v>222</v>
      </c>
      <c r="BM185" s="227" t="s">
        <v>314</v>
      </c>
    </row>
    <row r="186" spans="2:65" s="1" customFormat="1" ht="36" customHeight="1">
      <c r="B186" s="37"/>
      <c r="C186" s="216" t="s">
        <v>315</v>
      </c>
      <c r="D186" s="216" t="s">
        <v>129</v>
      </c>
      <c r="E186" s="217" t="s">
        <v>316</v>
      </c>
      <c r="F186" s="218" t="s">
        <v>317</v>
      </c>
      <c r="G186" s="219" t="s">
        <v>132</v>
      </c>
      <c r="H186" s="220">
        <v>1</v>
      </c>
      <c r="I186" s="221"/>
      <c r="J186" s="222">
        <f>ROUND(I186*H186,2)</f>
        <v>0</v>
      </c>
      <c r="K186" s="218" t="s">
        <v>1</v>
      </c>
      <c r="L186" s="42"/>
      <c r="M186" s="223" t="s">
        <v>1</v>
      </c>
      <c r="N186" s="224" t="s">
        <v>41</v>
      </c>
      <c r="O186" s="85"/>
      <c r="P186" s="225">
        <f>O186*H186</f>
        <v>0</v>
      </c>
      <c r="Q186" s="225">
        <v>0.00019</v>
      </c>
      <c r="R186" s="225">
        <f>Q186*H186</f>
        <v>0.00019</v>
      </c>
      <c r="S186" s="225">
        <v>0</v>
      </c>
      <c r="T186" s="226">
        <f>S186*H186</f>
        <v>0</v>
      </c>
      <c r="AR186" s="227" t="s">
        <v>222</v>
      </c>
      <c r="AT186" s="227" t="s">
        <v>129</v>
      </c>
      <c r="AU186" s="227" t="s">
        <v>83</v>
      </c>
      <c r="AY186" s="16" t="s">
        <v>125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6" t="s">
        <v>81</v>
      </c>
      <c r="BK186" s="228">
        <f>ROUND(I186*H186,2)</f>
        <v>0</v>
      </c>
      <c r="BL186" s="16" t="s">
        <v>222</v>
      </c>
      <c r="BM186" s="227" t="s">
        <v>318</v>
      </c>
    </row>
    <row r="187" spans="2:65" s="1" customFormat="1" ht="24" customHeight="1">
      <c r="B187" s="37"/>
      <c r="C187" s="216" t="s">
        <v>319</v>
      </c>
      <c r="D187" s="216" t="s">
        <v>129</v>
      </c>
      <c r="E187" s="217" t="s">
        <v>320</v>
      </c>
      <c r="F187" s="218" t="s">
        <v>321</v>
      </c>
      <c r="G187" s="219" t="s">
        <v>132</v>
      </c>
      <c r="H187" s="220">
        <v>27</v>
      </c>
      <c r="I187" s="221"/>
      <c r="J187" s="222">
        <f>ROUND(I187*H187,2)</f>
        <v>0</v>
      </c>
      <c r="K187" s="218" t="s">
        <v>1</v>
      </c>
      <c r="L187" s="42"/>
      <c r="M187" s="223" t="s">
        <v>1</v>
      </c>
      <c r="N187" s="224" t="s">
        <v>41</v>
      </c>
      <c r="O187" s="85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227" t="s">
        <v>222</v>
      </c>
      <c r="AT187" s="227" t="s">
        <v>129</v>
      </c>
      <c r="AU187" s="227" t="s">
        <v>83</v>
      </c>
      <c r="AY187" s="16" t="s">
        <v>125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6" t="s">
        <v>81</v>
      </c>
      <c r="BK187" s="228">
        <f>ROUND(I187*H187,2)</f>
        <v>0</v>
      </c>
      <c r="BL187" s="16" t="s">
        <v>222</v>
      </c>
      <c r="BM187" s="227" t="s">
        <v>322</v>
      </c>
    </row>
    <row r="188" spans="2:65" s="1" customFormat="1" ht="36" customHeight="1">
      <c r="B188" s="37"/>
      <c r="C188" s="216" t="s">
        <v>323</v>
      </c>
      <c r="D188" s="216" t="s">
        <v>129</v>
      </c>
      <c r="E188" s="217" t="s">
        <v>324</v>
      </c>
      <c r="F188" s="218" t="s">
        <v>325</v>
      </c>
      <c r="G188" s="219" t="s">
        <v>266</v>
      </c>
      <c r="H188" s="241"/>
      <c r="I188" s="221"/>
      <c r="J188" s="222">
        <f>ROUND(I188*H188,2)</f>
        <v>0</v>
      </c>
      <c r="K188" s="218" t="s">
        <v>1</v>
      </c>
      <c r="L188" s="42"/>
      <c r="M188" s="223" t="s">
        <v>1</v>
      </c>
      <c r="N188" s="224" t="s">
        <v>41</v>
      </c>
      <c r="O188" s="85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227" t="s">
        <v>222</v>
      </c>
      <c r="AT188" s="227" t="s">
        <v>129</v>
      </c>
      <c r="AU188" s="227" t="s">
        <v>83</v>
      </c>
      <c r="AY188" s="16" t="s">
        <v>125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6" t="s">
        <v>81</v>
      </c>
      <c r="BK188" s="228">
        <f>ROUND(I188*H188,2)</f>
        <v>0</v>
      </c>
      <c r="BL188" s="16" t="s">
        <v>222</v>
      </c>
      <c r="BM188" s="227" t="s">
        <v>326</v>
      </c>
    </row>
    <row r="189" spans="2:63" s="11" customFormat="1" ht="22.8" customHeight="1">
      <c r="B189" s="200"/>
      <c r="C189" s="201"/>
      <c r="D189" s="202" t="s">
        <v>75</v>
      </c>
      <c r="E189" s="214" t="s">
        <v>327</v>
      </c>
      <c r="F189" s="214" t="s">
        <v>328</v>
      </c>
      <c r="G189" s="201"/>
      <c r="H189" s="201"/>
      <c r="I189" s="204"/>
      <c r="J189" s="215">
        <f>BK189</f>
        <v>0</v>
      </c>
      <c r="K189" s="201"/>
      <c r="L189" s="206"/>
      <c r="M189" s="207"/>
      <c r="N189" s="208"/>
      <c r="O189" s="208"/>
      <c r="P189" s="209">
        <f>P190</f>
        <v>0</v>
      </c>
      <c r="Q189" s="208"/>
      <c r="R189" s="209">
        <f>R190</f>
        <v>0</v>
      </c>
      <c r="S189" s="208"/>
      <c r="T189" s="210">
        <f>T190</f>
        <v>0</v>
      </c>
      <c r="AR189" s="211" t="s">
        <v>83</v>
      </c>
      <c r="AT189" s="212" t="s">
        <v>75</v>
      </c>
      <c r="AU189" s="212" t="s">
        <v>81</v>
      </c>
      <c r="AY189" s="211" t="s">
        <v>125</v>
      </c>
      <c r="BK189" s="213">
        <f>BK190</f>
        <v>0</v>
      </c>
    </row>
    <row r="190" spans="2:65" s="1" customFormat="1" ht="24" customHeight="1">
      <c r="B190" s="37"/>
      <c r="C190" s="216" t="s">
        <v>329</v>
      </c>
      <c r="D190" s="216" t="s">
        <v>129</v>
      </c>
      <c r="E190" s="217" t="s">
        <v>330</v>
      </c>
      <c r="F190" s="218" t="s">
        <v>331</v>
      </c>
      <c r="G190" s="219" t="s">
        <v>132</v>
      </c>
      <c r="H190" s="220">
        <v>54.6</v>
      </c>
      <c r="I190" s="221"/>
      <c r="J190" s="222">
        <f>ROUND(I190*H190,2)</f>
        <v>0</v>
      </c>
      <c r="K190" s="218" t="s">
        <v>1</v>
      </c>
      <c r="L190" s="42"/>
      <c r="M190" s="223" t="s">
        <v>1</v>
      </c>
      <c r="N190" s="224" t="s">
        <v>41</v>
      </c>
      <c r="O190" s="85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AR190" s="227" t="s">
        <v>222</v>
      </c>
      <c r="AT190" s="227" t="s">
        <v>129</v>
      </c>
      <c r="AU190" s="227" t="s">
        <v>83</v>
      </c>
      <c r="AY190" s="16" t="s">
        <v>125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6" t="s">
        <v>81</v>
      </c>
      <c r="BK190" s="228">
        <f>ROUND(I190*H190,2)</f>
        <v>0</v>
      </c>
      <c r="BL190" s="16" t="s">
        <v>222</v>
      </c>
      <c r="BM190" s="227" t="s">
        <v>332</v>
      </c>
    </row>
    <row r="191" spans="2:63" s="11" customFormat="1" ht="22.8" customHeight="1">
      <c r="B191" s="200"/>
      <c r="C191" s="201"/>
      <c r="D191" s="202" t="s">
        <v>75</v>
      </c>
      <c r="E191" s="214" t="s">
        <v>333</v>
      </c>
      <c r="F191" s="214" t="s">
        <v>334</v>
      </c>
      <c r="G191" s="201"/>
      <c r="H191" s="201"/>
      <c r="I191" s="204"/>
      <c r="J191" s="215">
        <f>BK191</f>
        <v>0</v>
      </c>
      <c r="K191" s="201"/>
      <c r="L191" s="206"/>
      <c r="M191" s="207"/>
      <c r="N191" s="208"/>
      <c r="O191" s="208"/>
      <c r="P191" s="209">
        <f>SUM(P192:P201)</f>
        <v>0</v>
      </c>
      <c r="Q191" s="208"/>
      <c r="R191" s="209">
        <f>SUM(R192:R201)</f>
        <v>0.02937</v>
      </c>
      <c r="S191" s="208"/>
      <c r="T191" s="210">
        <f>SUM(T192:T201)</f>
        <v>0</v>
      </c>
      <c r="AR191" s="211" t="s">
        <v>83</v>
      </c>
      <c r="AT191" s="212" t="s">
        <v>75</v>
      </c>
      <c r="AU191" s="212" t="s">
        <v>81</v>
      </c>
      <c r="AY191" s="211" t="s">
        <v>125</v>
      </c>
      <c r="BK191" s="213">
        <f>SUM(BK192:BK201)</f>
        <v>0</v>
      </c>
    </row>
    <row r="192" spans="2:65" s="1" customFormat="1" ht="16.5" customHeight="1">
      <c r="B192" s="37"/>
      <c r="C192" s="216" t="s">
        <v>335</v>
      </c>
      <c r="D192" s="216" t="s">
        <v>129</v>
      </c>
      <c r="E192" s="217" t="s">
        <v>336</v>
      </c>
      <c r="F192" s="218" t="s">
        <v>337</v>
      </c>
      <c r="G192" s="219" t="s">
        <v>338</v>
      </c>
      <c r="H192" s="220">
        <v>1</v>
      </c>
      <c r="I192" s="221"/>
      <c r="J192" s="222">
        <f>ROUND(I192*H192,2)</f>
        <v>0</v>
      </c>
      <c r="K192" s="218" t="s">
        <v>1</v>
      </c>
      <c r="L192" s="42"/>
      <c r="M192" s="223" t="s">
        <v>1</v>
      </c>
      <c r="N192" s="224" t="s">
        <v>41</v>
      </c>
      <c r="O192" s="85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227" t="s">
        <v>222</v>
      </c>
      <c r="AT192" s="227" t="s">
        <v>129</v>
      </c>
      <c r="AU192" s="227" t="s">
        <v>83</v>
      </c>
      <c r="AY192" s="16" t="s">
        <v>125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6" t="s">
        <v>81</v>
      </c>
      <c r="BK192" s="228">
        <f>ROUND(I192*H192,2)</f>
        <v>0</v>
      </c>
      <c r="BL192" s="16" t="s">
        <v>222</v>
      </c>
      <c r="BM192" s="227" t="s">
        <v>339</v>
      </c>
    </row>
    <row r="193" spans="2:65" s="1" customFormat="1" ht="36" customHeight="1">
      <c r="B193" s="37"/>
      <c r="C193" s="216" t="s">
        <v>340</v>
      </c>
      <c r="D193" s="216" t="s">
        <v>129</v>
      </c>
      <c r="E193" s="217" t="s">
        <v>341</v>
      </c>
      <c r="F193" s="218" t="s">
        <v>342</v>
      </c>
      <c r="G193" s="219" t="s">
        <v>338</v>
      </c>
      <c r="H193" s="220">
        <v>1</v>
      </c>
      <c r="I193" s="221"/>
      <c r="J193" s="222">
        <f>ROUND(I193*H193,2)</f>
        <v>0</v>
      </c>
      <c r="K193" s="218" t="s">
        <v>1</v>
      </c>
      <c r="L193" s="42"/>
      <c r="M193" s="223" t="s">
        <v>1</v>
      </c>
      <c r="N193" s="224" t="s">
        <v>41</v>
      </c>
      <c r="O193" s="85"/>
      <c r="P193" s="225">
        <f>O193*H193</f>
        <v>0</v>
      </c>
      <c r="Q193" s="225">
        <v>0.01497</v>
      </c>
      <c r="R193" s="225">
        <f>Q193*H193</f>
        <v>0.01497</v>
      </c>
      <c r="S193" s="225">
        <v>0</v>
      </c>
      <c r="T193" s="226">
        <f>S193*H193</f>
        <v>0</v>
      </c>
      <c r="AR193" s="227" t="s">
        <v>222</v>
      </c>
      <c r="AT193" s="227" t="s">
        <v>129</v>
      </c>
      <c r="AU193" s="227" t="s">
        <v>83</v>
      </c>
      <c r="AY193" s="16" t="s">
        <v>125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6" t="s">
        <v>81</v>
      </c>
      <c r="BK193" s="228">
        <f>ROUND(I193*H193,2)</f>
        <v>0</v>
      </c>
      <c r="BL193" s="16" t="s">
        <v>222</v>
      </c>
      <c r="BM193" s="227" t="s">
        <v>343</v>
      </c>
    </row>
    <row r="194" spans="2:65" s="1" customFormat="1" ht="24" customHeight="1">
      <c r="B194" s="37"/>
      <c r="C194" s="216" t="s">
        <v>344</v>
      </c>
      <c r="D194" s="216" t="s">
        <v>129</v>
      </c>
      <c r="E194" s="217" t="s">
        <v>345</v>
      </c>
      <c r="F194" s="218" t="s">
        <v>346</v>
      </c>
      <c r="G194" s="219" t="s">
        <v>338</v>
      </c>
      <c r="H194" s="220">
        <v>8</v>
      </c>
      <c r="I194" s="221"/>
      <c r="J194" s="222">
        <f>ROUND(I194*H194,2)</f>
        <v>0</v>
      </c>
      <c r="K194" s="218" t="s">
        <v>1</v>
      </c>
      <c r="L194" s="42"/>
      <c r="M194" s="223" t="s">
        <v>1</v>
      </c>
      <c r="N194" s="224" t="s">
        <v>41</v>
      </c>
      <c r="O194" s="85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AR194" s="227" t="s">
        <v>222</v>
      </c>
      <c r="AT194" s="227" t="s">
        <v>129</v>
      </c>
      <c r="AU194" s="227" t="s">
        <v>83</v>
      </c>
      <c r="AY194" s="16" t="s">
        <v>125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6" t="s">
        <v>81</v>
      </c>
      <c r="BK194" s="228">
        <f>ROUND(I194*H194,2)</f>
        <v>0</v>
      </c>
      <c r="BL194" s="16" t="s">
        <v>222</v>
      </c>
      <c r="BM194" s="227" t="s">
        <v>347</v>
      </c>
    </row>
    <row r="195" spans="2:65" s="1" customFormat="1" ht="24" customHeight="1">
      <c r="B195" s="37"/>
      <c r="C195" s="216" t="s">
        <v>348</v>
      </c>
      <c r="D195" s="216" t="s">
        <v>129</v>
      </c>
      <c r="E195" s="217" t="s">
        <v>349</v>
      </c>
      <c r="F195" s="218" t="s">
        <v>350</v>
      </c>
      <c r="G195" s="219" t="s">
        <v>338</v>
      </c>
      <c r="H195" s="220">
        <v>1</v>
      </c>
      <c r="I195" s="221"/>
      <c r="J195" s="222">
        <f>ROUND(I195*H195,2)</f>
        <v>0</v>
      </c>
      <c r="K195" s="218" t="s">
        <v>1</v>
      </c>
      <c r="L195" s="42"/>
      <c r="M195" s="223" t="s">
        <v>1</v>
      </c>
      <c r="N195" s="224" t="s">
        <v>41</v>
      </c>
      <c r="O195" s="85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AR195" s="227" t="s">
        <v>222</v>
      </c>
      <c r="AT195" s="227" t="s">
        <v>129</v>
      </c>
      <c r="AU195" s="227" t="s">
        <v>83</v>
      </c>
      <c r="AY195" s="16" t="s">
        <v>125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6" t="s">
        <v>81</v>
      </c>
      <c r="BK195" s="228">
        <f>ROUND(I195*H195,2)</f>
        <v>0</v>
      </c>
      <c r="BL195" s="16" t="s">
        <v>222</v>
      </c>
      <c r="BM195" s="227" t="s">
        <v>351</v>
      </c>
    </row>
    <row r="196" spans="2:65" s="1" customFormat="1" ht="24" customHeight="1">
      <c r="B196" s="37"/>
      <c r="C196" s="216" t="s">
        <v>352</v>
      </c>
      <c r="D196" s="216" t="s">
        <v>129</v>
      </c>
      <c r="E196" s="217" t="s">
        <v>353</v>
      </c>
      <c r="F196" s="218" t="s">
        <v>354</v>
      </c>
      <c r="G196" s="219" t="s">
        <v>338</v>
      </c>
      <c r="H196" s="220">
        <v>1</v>
      </c>
      <c r="I196" s="221"/>
      <c r="J196" s="222">
        <f>ROUND(I196*H196,2)</f>
        <v>0</v>
      </c>
      <c r="K196" s="218" t="s">
        <v>1</v>
      </c>
      <c r="L196" s="42"/>
      <c r="M196" s="223" t="s">
        <v>1</v>
      </c>
      <c r="N196" s="224" t="s">
        <v>41</v>
      </c>
      <c r="O196" s="85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AR196" s="227" t="s">
        <v>222</v>
      </c>
      <c r="AT196" s="227" t="s">
        <v>129</v>
      </c>
      <c r="AU196" s="227" t="s">
        <v>83</v>
      </c>
      <c r="AY196" s="16" t="s">
        <v>125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6" t="s">
        <v>81</v>
      </c>
      <c r="BK196" s="228">
        <f>ROUND(I196*H196,2)</f>
        <v>0</v>
      </c>
      <c r="BL196" s="16" t="s">
        <v>222</v>
      </c>
      <c r="BM196" s="227" t="s">
        <v>355</v>
      </c>
    </row>
    <row r="197" spans="2:65" s="1" customFormat="1" ht="16.5" customHeight="1">
      <c r="B197" s="37"/>
      <c r="C197" s="216" t="s">
        <v>356</v>
      </c>
      <c r="D197" s="216" t="s">
        <v>129</v>
      </c>
      <c r="E197" s="217" t="s">
        <v>357</v>
      </c>
      <c r="F197" s="218" t="s">
        <v>358</v>
      </c>
      <c r="G197" s="219" t="s">
        <v>338</v>
      </c>
      <c r="H197" s="220">
        <v>1</v>
      </c>
      <c r="I197" s="221"/>
      <c r="J197" s="222">
        <f>ROUND(I197*H197,2)</f>
        <v>0</v>
      </c>
      <c r="K197" s="218" t="s">
        <v>1</v>
      </c>
      <c r="L197" s="42"/>
      <c r="M197" s="223" t="s">
        <v>1</v>
      </c>
      <c r="N197" s="224" t="s">
        <v>41</v>
      </c>
      <c r="O197" s="85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AR197" s="227" t="s">
        <v>222</v>
      </c>
      <c r="AT197" s="227" t="s">
        <v>129</v>
      </c>
      <c r="AU197" s="227" t="s">
        <v>83</v>
      </c>
      <c r="AY197" s="16" t="s">
        <v>125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6" t="s">
        <v>81</v>
      </c>
      <c r="BK197" s="228">
        <f>ROUND(I197*H197,2)</f>
        <v>0</v>
      </c>
      <c r="BL197" s="16" t="s">
        <v>222</v>
      </c>
      <c r="BM197" s="227" t="s">
        <v>359</v>
      </c>
    </row>
    <row r="198" spans="2:65" s="1" customFormat="1" ht="16.5" customHeight="1">
      <c r="B198" s="37"/>
      <c r="C198" s="216" t="s">
        <v>360</v>
      </c>
      <c r="D198" s="216" t="s">
        <v>129</v>
      </c>
      <c r="E198" s="217" t="s">
        <v>361</v>
      </c>
      <c r="F198" s="218" t="s">
        <v>362</v>
      </c>
      <c r="G198" s="219" t="s">
        <v>338</v>
      </c>
      <c r="H198" s="220">
        <v>8</v>
      </c>
      <c r="I198" s="221"/>
      <c r="J198" s="222">
        <f>ROUND(I198*H198,2)</f>
        <v>0</v>
      </c>
      <c r="K198" s="218" t="s">
        <v>1</v>
      </c>
      <c r="L198" s="42"/>
      <c r="M198" s="223" t="s">
        <v>1</v>
      </c>
      <c r="N198" s="224" t="s">
        <v>41</v>
      </c>
      <c r="O198" s="85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AR198" s="227" t="s">
        <v>222</v>
      </c>
      <c r="AT198" s="227" t="s">
        <v>129</v>
      </c>
      <c r="AU198" s="227" t="s">
        <v>83</v>
      </c>
      <c r="AY198" s="16" t="s">
        <v>125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6" t="s">
        <v>81</v>
      </c>
      <c r="BK198" s="228">
        <f>ROUND(I198*H198,2)</f>
        <v>0</v>
      </c>
      <c r="BL198" s="16" t="s">
        <v>222</v>
      </c>
      <c r="BM198" s="227" t="s">
        <v>363</v>
      </c>
    </row>
    <row r="199" spans="2:65" s="1" customFormat="1" ht="24" customHeight="1">
      <c r="B199" s="37"/>
      <c r="C199" s="216" t="s">
        <v>364</v>
      </c>
      <c r="D199" s="216" t="s">
        <v>129</v>
      </c>
      <c r="E199" s="217" t="s">
        <v>365</v>
      </c>
      <c r="F199" s="218" t="s">
        <v>366</v>
      </c>
      <c r="G199" s="219" t="s">
        <v>338</v>
      </c>
      <c r="H199" s="220">
        <v>8</v>
      </c>
      <c r="I199" s="221"/>
      <c r="J199" s="222">
        <f>ROUND(I199*H199,2)</f>
        <v>0</v>
      </c>
      <c r="K199" s="218" t="s">
        <v>1</v>
      </c>
      <c r="L199" s="42"/>
      <c r="M199" s="223" t="s">
        <v>1</v>
      </c>
      <c r="N199" s="224" t="s">
        <v>41</v>
      </c>
      <c r="O199" s="85"/>
      <c r="P199" s="225">
        <f>O199*H199</f>
        <v>0</v>
      </c>
      <c r="Q199" s="225">
        <v>0.0018</v>
      </c>
      <c r="R199" s="225">
        <f>Q199*H199</f>
        <v>0.0144</v>
      </c>
      <c r="S199" s="225">
        <v>0</v>
      </c>
      <c r="T199" s="226">
        <f>S199*H199</f>
        <v>0</v>
      </c>
      <c r="AR199" s="227" t="s">
        <v>222</v>
      </c>
      <c r="AT199" s="227" t="s">
        <v>129</v>
      </c>
      <c r="AU199" s="227" t="s">
        <v>83</v>
      </c>
      <c r="AY199" s="16" t="s">
        <v>125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6" t="s">
        <v>81</v>
      </c>
      <c r="BK199" s="228">
        <f>ROUND(I199*H199,2)</f>
        <v>0</v>
      </c>
      <c r="BL199" s="16" t="s">
        <v>222</v>
      </c>
      <c r="BM199" s="227" t="s">
        <v>367</v>
      </c>
    </row>
    <row r="200" spans="2:65" s="1" customFormat="1" ht="16.5" customHeight="1">
      <c r="B200" s="37"/>
      <c r="C200" s="216" t="s">
        <v>368</v>
      </c>
      <c r="D200" s="216" t="s">
        <v>129</v>
      </c>
      <c r="E200" s="217" t="s">
        <v>369</v>
      </c>
      <c r="F200" s="218" t="s">
        <v>370</v>
      </c>
      <c r="G200" s="219" t="s">
        <v>338</v>
      </c>
      <c r="H200" s="220">
        <v>1</v>
      </c>
      <c r="I200" s="221"/>
      <c r="J200" s="222">
        <f>ROUND(I200*H200,2)</f>
        <v>0</v>
      </c>
      <c r="K200" s="218" t="s">
        <v>1</v>
      </c>
      <c r="L200" s="42"/>
      <c r="M200" s="223" t="s">
        <v>1</v>
      </c>
      <c r="N200" s="224" t="s">
        <v>41</v>
      </c>
      <c r="O200" s="85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AR200" s="227" t="s">
        <v>222</v>
      </c>
      <c r="AT200" s="227" t="s">
        <v>129</v>
      </c>
      <c r="AU200" s="227" t="s">
        <v>83</v>
      </c>
      <c r="AY200" s="16" t="s">
        <v>125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6" t="s">
        <v>81</v>
      </c>
      <c r="BK200" s="228">
        <f>ROUND(I200*H200,2)</f>
        <v>0</v>
      </c>
      <c r="BL200" s="16" t="s">
        <v>222</v>
      </c>
      <c r="BM200" s="227" t="s">
        <v>371</v>
      </c>
    </row>
    <row r="201" spans="2:65" s="1" customFormat="1" ht="36" customHeight="1">
      <c r="B201" s="37"/>
      <c r="C201" s="216" t="s">
        <v>372</v>
      </c>
      <c r="D201" s="216" t="s">
        <v>129</v>
      </c>
      <c r="E201" s="217" t="s">
        <v>373</v>
      </c>
      <c r="F201" s="218" t="s">
        <v>374</v>
      </c>
      <c r="G201" s="219" t="s">
        <v>266</v>
      </c>
      <c r="H201" s="241"/>
      <c r="I201" s="221"/>
      <c r="J201" s="222">
        <f>ROUND(I201*H201,2)</f>
        <v>0</v>
      </c>
      <c r="K201" s="218" t="s">
        <v>1</v>
      </c>
      <c r="L201" s="42"/>
      <c r="M201" s="223" t="s">
        <v>1</v>
      </c>
      <c r="N201" s="224" t="s">
        <v>41</v>
      </c>
      <c r="O201" s="85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AR201" s="227" t="s">
        <v>222</v>
      </c>
      <c r="AT201" s="227" t="s">
        <v>129</v>
      </c>
      <c r="AU201" s="227" t="s">
        <v>83</v>
      </c>
      <c r="AY201" s="16" t="s">
        <v>125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6" t="s">
        <v>81</v>
      </c>
      <c r="BK201" s="228">
        <f>ROUND(I201*H201,2)</f>
        <v>0</v>
      </c>
      <c r="BL201" s="16" t="s">
        <v>222</v>
      </c>
      <c r="BM201" s="227" t="s">
        <v>375</v>
      </c>
    </row>
    <row r="202" spans="2:63" s="11" customFormat="1" ht="22.8" customHeight="1">
      <c r="B202" s="200"/>
      <c r="C202" s="201"/>
      <c r="D202" s="202" t="s">
        <v>75</v>
      </c>
      <c r="E202" s="214" t="s">
        <v>376</v>
      </c>
      <c r="F202" s="214" t="s">
        <v>377</v>
      </c>
      <c r="G202" s="201"/>
      <c r="H202" s="201"/>
      <c r="I202" s="204"/>
      <c r="J202" s="215">
        <f>BK202</f>
        <v>0</v>
      </c>
      <c r="K202" s="201"/>
      <c r="L202" s="206"/>
      <c r="M202" s="207"/>
      <c r="N202" s="208"/>
      <c r="O202" s="208"/>
      <c r="P202" s="209">
        <f>SUM(P203:P256)</f>
        <v>0</v>
      </c>
      <c r="Q202" s="208"/>
      <c r="R202" s="209">
        <f>SUM(R203:R256)</f>
        <v>0.23945000000000005</v>
      </c>
      <c r="S202" s="208"/>
      <c r="T202" s="210">
        <f>SUM(T203:T256)</f>
        <v>0.0195</v>
      </c>
      <c r="AR202" s="211" t="s">
        <v>83</v>
      </c>
      <c r="AT202" s="212" t="s">
        <v>75</v>
      </c>
      <c r="AU202" s="212" t="s">
        <v>81</v>
      </c>
      <c r="AY202" s="211" t="s">
        <v>125</v>
      </c>
      <c r="BK202" s="213">
        <f>SUM(BK203:BK256)</f>
        <v>0</v>
      </c>
    </row>
    <row r="203" spans="2:65" s="1" customFormat="1" ht="36" customHeight="1">
      <c r="B203" s="37"/>
      <c r="C203" s="216" t="s">
        <v>378</v>
      </c>
      <c r="D203" s="216" t="s">
        <v>129</v>
      </c>
      <c r="E203" s="217" t="s">
        <v>379</v>
      </c>
      <c r="F203" s="218" t="s">
        <v>380</v>
      </c>
      <c r="G203" s="219" t="s">
        <v>132</v>
      </c>
      <c r="H203" s="220">
        <v>20</v>
      </c>
      <c r="I203" s="221"/>
      <c r="J203" s="222">
        <f>ROUND(I203*H203,2)</f>
        <v>0</v>
      </c>
      <c r="K203" s="218" t="s">
        <v>1</v>
      </c>
      <c r="L203" s="42"/>
      <c r="M203" s="223" t="s">
        <v>1</v>
      </c>
      <c r="N203" s="224" t="s">
        <v>41</v>
      </c>
      <c r="O203" s="85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AR203" s="227" t="s">
        <v>222</v>
      </c>
      <c r="AT203" s="227" t="s">
        <v>129</v>
      </c>
      <c r="AU203" s="227" t="s">
        <v>83</v>
      </c>
      <c r="AY203" s="16" t="s">
        <v>125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6" t="s">
        <v>81</v>
      </c>
      <c r="BK203" s="228">
        <f>ROUND(I203*H203,2)</f>
        <v>0</v>
      </c>
      <c r="BL203" s="16" t="s">
        <v>222</v>
      </c>
      <c r="BM203" s="227" t="s">
        <v>381</v>
      </c>
    </row>
    <row r="204" spans="2:65" s="1" customFormat="1" ht="16.5" customHeight="1">
      <c r="B204" s="37"/>
      <c r="C204" s="242" t="s">
        <v>382</v>
      </c>
      <c r="D204" s="242" t="s">
        <v>269</v>
      </c>
      <c r="E204" s="243" t="s">
        <v>383</v>
      </c>
      <c r="F204" s="244" t="s">
        <v>384</v>
      </c>
      <c r="G204" s="245" t="s">
        <v>132</v>
      </c>
      <c r="H204" s="246">
        <v>50</v>
      </c>
      <c r="I204" s="247"/>
      <c r="J204" s="248">
        <f>ROUND(I204*H204,2)</f>
        <v>0</v>
      </c>
      <c r="K204" s="244" t="s">
        <v>1</v>
      </c>
      <c r="L204" s="249"/>
      <c r="M204" s="250" t="s">
        <v>1</v>
      </c>
      <c r="N204" s="251" t="s">
        <v>41</v>
      </c>
      <c r="O204" s="85"/>
      <c r="P204" s="225">
        <f>O204*H204</f>
        <v>0</v>
      </c>
      <c r="Q204" s="225">
        <v>0.00022</v>
      </c>
      <c r="R204" s="225">
        <f>Q204*H204</f>
        <v>0.011000000000000001</v>
      </c>
      <c r="S204" s="225">
        <v>0</v>
      </c>
      <c r="T204" s="226">
        <f>S204*H204</f>
        <v>0</v>
      </c>
      <c r="AR204" s="227" t="s">
        <v>272</v>
      </c>
      <c r="AT204" s="227" t="s">
        <v>269</v>
      </c>
      <c r="AU204" s="227" t="s">
        <v>83</v>
      </c>
      <c r="AY204" s="16" t="s">
        <v>125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6" t="s">
        <v>81</v>
      </c>
      <c r="BK204" s="228">
        <f>ROUND(I204*H204,2)</f>
        <v>0</v>
      </c>
      <c r="BL204" s="16" t="s">
        <v>222</v>
      </c>
      <c r="BM204" s="227" t="s">
        <v>385</v>
      </c>
    </row>
    <row r="205" spans="2:65" s="1" customFormat="1" ht="16.5" customHeight="1">
      <c r="B205" s="37"/>
      <c r="C205" s="242" t="s">
        <v>386</v>
      </c>
      <c r="D205" s="242" t="s">
        <v>269</v>
      </c>
      <c r="E205" s="243" t="s">
        <v>387</v>
      </c>
      <c r="F205" s="244" t="s">
        <v>388</v>
      </c>
      <c r="G205" s="245" t="s">
        <v>132</v>
      </c>
      <c r="H205" s="246">
        <v>25</v>
      </c>
      <c r="I205" s="247"/>
      <c r="J205" s="248">
        <f>ROUND(I205*H205,2)</f>
        <v>0</v>
      </c>
      <c r="K205" s="244" t="s">
        <v>1</v>
      </c>
      <c r="L205" s="249"/>
      <c r="M205" s="250" t="s">
        <v>1</v>
      </c>
      <c r="N205" s="251" t="s">
        <v>41</v>
      </c>
      <c r="O205" s="85"/>
      <c r="P205" s="225">
        <f>O205*H205</f>
        <v>0</v>
      </c>
      <c r="Q205" s="225">
        <v>0.00016</v>
      </c>
      <c r="R205" s="225">
        <f>Q205*H205</f>
        <v>0.004</v>
      </c>
      <c r="S205" s="225">
        <v>0</v>
      </c>
      <c r="T205" s="226">
        <f>S205*H205</f>
        <v>0</v>
      </c>
      <c r="AR205" s="227" t="s">
        <v>272</v>
      </c>
      <c r="AT205" s="227" t="s">
        <v>269</v>
      </c>
      <c r="AU205" s="227" t="s">
        <v>83</v>
      </c>
      <c r="AY205" s="16" t="s">
        <v>125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6" t="s">
        <v>81</v>
      </c>
      <c r="BK205" s="228">
        <f>ROUND(I205*H205,2)</f>
        <v>0</v>
      </c>
      <c r="BL205" s="16" t="s">
        <v>222</v>
      </c>
      <c r="BM205" s="227" t="s">
        <v>389</v>
      </c>
    </row>
    <row r="206" spans="2:65" s="1" customFormat="1" ht="16.5" customHeight="1">
      <c r="B206" s="37"/>
      <c r="C206" s="242" t="s">
        <v>390</v>
      </c>
      <c r="D206" s="242" t="s">
        <v>269</v>
      </c>
      <c r="E206" s="243" t="s">
        <v>391</v>
      </c>
      <c r="F206" s="244" t="s">
        <v>392</v>
      </c>
      <c r="G206" s="245" t="s">
        <v>132</v>
      </c>
      <c r="H206" s="246">
        <v>20</v>
      </c>
      <c r="I206" s="247"/>
      <c r="J206" s="248">
        <f>ROUND(I206*H206,2)</f>
        <v>0</v>
      </c>
      <c r="K206" s="244" t="s">
        <v>1</v>
      </c>
      <c r="L206" s="249"/>
      <c r="M206" s="250" t="s">
        <v>1</v>
      </c>
      <c r="N206" s="251" t="s">
        <v>41</v>
      </c>
      <c r="O206" s="85"/>
      <c r="P206" s="225">
        <f>O206*H206</f>
        <v>0</v>
      </c>
      <c r="Q206" s="225">
        <v>0.0001</v>
      </c>
      <c r="R206" s="225">
        <f>Q206*H206</f>
        <v>0.002</v>
      </c>
      <c r="S206" s="225">
        <v>0</v>
      </c>
      <c r="T206" s="226">
        <f>S206*H206</f>
        <v>0</v>
      </c>
      <c r="AR206" s="227" t="s">
        <v>272</v>
      </c>
      <c r="AT206" s="227" t="s">
        <v>269</v>
      </c>
      <c r="AU206" s="227" t="s">
        <v>83</v>
      </c>
      <c r="AY206" s="16" t="s">
        <v>125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6" t="s">
        <v>81</v>
      </c>
      <c r="BK206" s="228">
        <f>ROUND(I206*H206,2)</f>
        <v>0</v>
      </c>
      <c r="BL206" s="16" t="s">
        <v>222</v>
      </c>
      <c r="BM206" s="227" t="s">
        <v>393</v>
      </c>
    </row>
    <row r="207" spans="2:65" s="1" customFormat="1" ht="36" customHeight="1">
      <c r="B207" s="37"/>
      <c r="C207" s="216" t="s">
        <v>394</v>
      </c>
      <c r="D207" s="216" t="s">
        <v>129</v>
      </c>
      <c r="E207" s="217" t="s">
        <v>395</v>
      </c>
      <c r="F207" s="218" t="s">
        <v>396</v>
      </c>
      <c r="G207" s="219" t="s">
        <v>132</v>
      </c>
      <c r="H207" s="220">
        <v>75</v>
      </c>
      <c r="I207" s="221"/>
      <c r="J207" s="222">
        <f>ROUND(I207*H207,2)</f>
        <v>0</v>
      </c>
      <c r="K207" s="218" t="s">
        <v>1</v>
      </c>
      <c r="L207" s="42"/>
      <c r="M207" s="223" t="s">
        <v>1</v>
      </c>
      <c r="N207" s="224" t="s">
        <v>41</v>
      </c>
      <c r="O207" s="85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AR207" s="227" t="s">
        <v>222</v>
      </c>
      <c r="AT207" s="227" t="s">
        <v>129</v>
      </c>
      <c r="AU207" s="227" t="s">
        <v>83</v>
      </c>
      <c r="AY207" s="16" t="s">
        <v>125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6" t="s">
        <v>81</v>
      </c>
      <c r="BK207" s="228">
        <f>ROUND(I207*H207,2)</f>
        <v>0</v>
      </c>
      <c r="BL207" s="16" t="s">
        <v>222</v>
      </c>
      <c r="BM207" s="227" t="s">
        <v>397</v>
      </c>
    </row>
    <row r="208" spans="2:65" s="1" customFormat="1" ht="36" customHeight="1">
      <c r="B208" s="37"/>
      <c r="C208" s="216" t="s">
        <v>398</v>
      </c>
      <c r="D208" s="216" t="s">
        <v>129</v>
      </c>
      <c r="E208" s="217" t="s">
        <v>399</v>
      </c>
      <c r="F208" s="218" t="s">
        <v>400</v>
      </c>
      <c r="G208" s="219" t="s">
        <v>132</v>
      </c>
      <c r="H208" s="220">
        <v>71</v>
      </c>
      <c r="I208" s="221"/>
      <c r="J208" s="222">
        <f>ROUND(I208*H208,2)</f>
        <v>0</v>
      </c>
      <c r="K208" s="218" t="s">
        <v>1</v>
      </c>
      <c r="L208" s="42"/>
      <c r="M208" s="223" t="s">
        <v>1</v>
      </c>
      <c r="N208" s="224" t="s">
        <v>41</v>
      </c>
      <c r="O208" s="85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AR208" s="227" t="s">
        <v>222</v>
      </c>
      <c r="AT208" s="227" t="s">
        <v>129</v>
      </c>
      <c r="AU208" s="227" t="s">
        <v>83</v>
      </c>
      <c r="AY208" s="16" t="s">
        <v>125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6" t="s">
        <v>81</v>
      </c>
      <c r="BK208" s="228">
        <f>ROUND(I208*H208,2)</f>
        <v>0</v>
      </c>
      <c r="BL208" s="16" t="s">
        <v>222</v>
      </c>
      <c r="BM208" s="227" t="s">
        <v>401</v>
      </c>
    </row>
    <row r="209" spans="2:65" s="1" customFormat="1" ht="16.5" customHeight="1">
      <c r="B209" s="37"/>
      <c r="C209" s="242" t="s">
        <v>402</v>
      </c>
      <c r="D209" s="242" t="s">
        <v>269</v>
      </c>
      <c r="E209" s="243" t="s">
        <v>403</v>
      </c>
      <c r="F209" s="244" t="s">
        <v>404</v>
      </c>
      <c r="G209" s="245" t="s">
        <v>132</v>
      </c>
      <c r="H209" s="246">
        <v>25</v>
      </c>
      <c r="I209" s="247"/>
      <c r="J209" s="248">
        <f>ROUND(I209*H209,2)</f>
        <v>0</v>
      </c>
      <c r="K209" s="244" t="s">
        <v>1</v>
      </c>
      <c r="L209" s="249"/>
      <c r="M209" s="250" t="s">
        <v>1</v>
      </c>
      <c r="N209" s="251" t="s">
        <v>41</v>
      </c>
      <c r="O209" s="85"/>
      <c r="P209" s="225">
        <f>O209*H209</f>
        <v>0</v>
      </c>
      <c r="Q209" s="225">
        <v>0.00054</v>
      </c>
      <c r="R209" s="225">
        <f>Q209*H209</f>
        <v>0.0135</v>
      </c>
      <c r="S209" s="225">
        <v>0</v>
      </c>
      <c r="T209" s="226">
        <f>S209*H209</f>
        <v>0</v>
      </c>
      <c r="AR209" s="227" t="s">
        <v>272</v>
      </c>
      <c r="AT209" s="227" t="s">
        <v>269</v>
      </c>
      <c r="AU209" s="227" t="s">
        <v>83</v>
      </c>
      <c r="AY209" s="16" t="s">
        <v>125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6" t="s">
        <v>81</v>
      </c>
      <c r="BK209" s="228">
        <f>ROUND(I209*H209,2)</f>
        <v>0</v>
      </c>
      <c r="BL209" s="16" t="s">
        <v>222</v>
      </c>
      <c r="BM209" s="227" t="s">
        <v>405</v>
      </c>
    </row>
    <row r="210" spans="2:65" s="1" customFormat="1" ht="16.5" customHeight="1">
      <c r="B210" s="37"/>
      <c r="C210" s="242" t="s">
        <v>406</v>
      </c>
      <c r="D210" s="242" t="s">
        <v>269</v>
      </c>
      <c r="E210" s="243" t="s">
        <v>407</v>
      </c>
      <c r="F210" s="244" t="s">
        <v>408</v>
      </c>
      <c r="G210" s="245" t="s">
        <v>132</v>
      </c>
      <c r="H210" s="246">
        <v>32</v>
      </c>
      <c r="I210" s="247"/>
      <c r="J210" s="248">
        <f>ROUND(I210*H210,2)</f>
        <v>0</v>
      </c>
      <c r="K210" s="244" t="s">
        <v>1</v>
      </c>
      <c r="L210" s="249"/>
      <c r="M210" s="250" t="s">
        <v>1</v>
      </c>
      <c r="N210" s="251" t="s">
        <v>41</v>
      </c>
      <c r="O210" s="85"/>
      <c r="P210" s="225">
        <f>O210*H210</f>
        <v>0</v>
      </c>
      <c r="Q210" s="225">
        <v>0.00021</v>
      </c>
      <c r="R210" s="225">
        <f>Q210*H210</f>
        <v>0.00672</v>
      </c>
      <c r="S210" s="225">
        <v>0</v>
      </c>
      <c r="T210" s="226">
        <f>S210*H210</f>
        <v>0</v>
      </c>
      <c r="AR210" s="227" t="s">
        <v>272</v>
      </c>
      <c r="AT210" s="227" t="s">
        <v>269</v>
      </c>
      <c r="AU210" s="227" t="s">
        <v>83</v>
      </c>
      <c r="AY210" s="16" t="s">
        <v>125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6" t="s">
        <v>81</v>
      </c>
      <c r="BK210" s="228">
        <f>ROUND(I210*H210,2)</f>
        <v>0</v>
      </c>
      <c r="BL210" s="16" t="s">
        <v>222</v>
      </c>
      <c r="BM210" s="227" t="s">
        <v>409</v>
      </c>
    </row>
    <row r="211" spans="2:65" s="1" customFormat="1" ht="16.5" customHeight="1">
      <c r="B211" s="37"/>
      <c r="C211" s="242" t="s">
        <v>410</v>
      </c>
      <c r="D211" s="242" t="s">
        <v>269</v>
      </c>
      <c r="E211" s="243" t="s">
        <v>411</v>
      </c>
      <c r="F211" s="244" t="s">
        <v>412</v>
      </c>
      <c r="G211" s="245" t="s">
        <v>132</v>
      </c>
      <c r="H211" s="246">
        <v>14</v>
      </c>
      <c r="I211" s="247"/>
      <c r="J211" s="248">
        <f>ROUND(I211*H211,2)</f>
        <v>0</v>
      </c>
      <c r="K211" s="244" t="s">
        <v>1</v>
      </c>
      <c r="L211" s="249"/>
      <c r="M211" s="250" t="s">
        <v>1</v>
      </c>
      <c r="N211" s="251" t="s">
        <v>41</v>
      </c>
      <c r="O211" s="85"/>
      <c r="P211" s="225">
        <f>O211*H211</f>
        <v>0</v>
      </c>
      <c r="Q211" s="225">
        <v>0.00013</v>
      </c>
      <c r="R211" s="225">
        <f>Q211*H211</f>
        <v>0.0018199999999999998</v>
      </c>
      <c r="S211" s="225">
        <v>0</v>
      </c>
      <c r="T211" s="226">
        <f>S211*H211</f>
        <v>0</v>
      </c>
      <c r="AR211" s="227" t="s">
        <v>272</v>
      </c>
      <c r="AT211" s="227" t="s">
        <v>269</v>
      </c>
      <c r="AU211" s="227" t="s">
        <v>83</v>
      </c>
      <c r="AY211" s="16" t="s">
        <v>125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6" t="s">
        <v>81</v>
      </c>
      <c r="BK211" s="228">
        <f>ROUND(I211*H211,2)</f>
        <v>0</v>
      </c>
      <c r="BL211" s="16" t="s">
        <v>222</v>
      </c>
      <c r="BM211" s="227" t="s">
        <v>413</v>
      </c>
    </row>
    <row r="212" spans="2:65" s="1" customFormat="1" ht="24" customHeight="1">
      <c r="B212" s="37"/>
      <c r="C212" s="216" t="s">
        <v>414</v>
      </c>
      <c r="D212" s="216" t="s">
        <v>129</v>
      </c>
      <c r="E212" s="217" t="s">
        <v>415</v>
      </c>
      <c r="F212" s="218" t="s">
        <v>416</v>
      </c>
      <c r="G212" s="219" t="s">
        <v>172</v>
      </c>
      <c r="H212" s="220">
        <v>2</v>
      </c>
      <c r="I212" s="221"/>
      <c r="J212" s="222">
        <f>ROUND(I212*H212,2)</f>
        <v>0</v>
      </c>
      <c r="K212" s="218" t="s">
        <v>1</v>
      </c>
      <c r="L212" s="42"/>
      <c r="M212" s="223" t="s">
        <v>1</v>
      </c>
      <c r="N212" s="224" t="s">
        <v>41</v>
      </c>
      <c r="O212" s="85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AR212" s="227" t="s">
        <v>222</v>
      </c>
      <c r="AT212" s="227" t="s">
        <v>129</v>
      </c>
      <c r="AU212" s="227" t="s">
        <v>83</v>
      </c>
      <c r="AY212" s="16" t="s">
        <v>125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6" t="s">
        <v>81</v>
      </c>
      <c r="BK212" s="228">
        <f>ROUND(I212*H212,2)</f>
        <v>0</v>
      </c>
      <c r="BL212" s="16" t="s">
        <v>222</v>
      </c>
      <c r="BM212" s="227" t="s">
        <v>417</v>
      </c>
    </row>
    <row r="213" spans="2:65" s="1" customFormat="1" ht="16.5" customHeight="1">
      <c r="B213" s="37"/>
      <c r="C213" s="242" t="s">
        <v>418</v>
      </c>
      <c r="D213" s="242" t="s">
        <v>269</v>
      </c>
      <c r="E213" s="243" t="s">
        <v>419</v>
      </c>
      <c r="F213" s="244" t="s">
        <v>420</v>
      </c>
      <c r="G213" s="245" t="s">
        <v>172</v>
      </c>
      <c r="H213" s="246">
        <v>2</v>
      </c>
      <c r="I213" s="247"/>
      <c r="J213" s="248">
        <f>ROUND(I213*H213,2)</f>
        <v>0</v>
      </c>
      <c r="K213" s="244" t="s">
        <v>1</v>
      </c>
      <c r="L213" s="249"/>
      <c r="M213" s="250" t="s">
        <v>1</v>
      </c>
      <c r="N213" s="251" t="s">
        <v>41</v>
      </c>
      <c r="O213" s="85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AR213" s="227" t="s">
        <v>272</v>
      </c>
      <c r="AT213" s="227" t="s">
        <v>269</v>
      </c>
      <c r="AU213" s="227" t="s">
        <v>83</v>
      </c>
      <c r="AY213" s="16" t="s">
        <v>125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6" t="s">
        <v>81</v>
      </c>
      <c r="BK213" s="228">
        <f>ROUND(I213*H213,2)</f>
        <v>0</v>
      </c>
      <c r="BL213" s="16" t="s">
        <v>222</v>
      </c>
      <c r="BM213" s="227" t="s">
        <v>421</v>
      </c>
    </row>
    <row r="214" spans="2:65" s="1" customFormat="1" ht="48" customHeight="1">
      <c r="B214" s="37"/>
      <c r="C214" s="216" t="s">
        <v>422</v>
      </c>
      <c r="D214" s="216" t="s">
        <v>129</v>
      </c>
      <c r="E214" s="217" t="s">
        <v>423</v>
      </c>
      <c r="F214" s="218" t="s">
        <v>424</v>
      </c>
      <c r="G214" s="219" t="s">
        <v>172</v>
      </c>
      <c r="H214" s="220">
        <v>8</v>
      </c>
      <c r="I214" s="221"/>
      <c r="J214" s="222">
        <f>ROUND(I214*H214,2)</f>
        <v>0</v>
      </c>
      <c r="K214" s="218" t="s">
        <v>1</v>
      </c>
      <c r="L214" s="42"/>
      <c r="M214" s="223" t="s">
        <v>1</v>
      </c>
      <c r="N214" s="224" t="s">
        <v>41</v>
      </c>
      <c r="O214" s="85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AR214" s="227" t="s">
        <v>222</v>
      </c>
      <c r="AT214" s="227" t="s">
        <v>129</v>
      </c>
      <c r="AU214" s="227" t="s">
        <v>83</v>
      </c>
      <c r="AY214" s="16" t="s">
        <v>125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6" t="s">
        <v>81</v>
      </c>
      <c r="BK214" s="228">
        <f>ROUND(I214*H214,2)</f>
        <v>0</v>
      </c>
      <c r="BL214" s="16" t="s">
        <v>222</v>
      </c>
      <c r="BM214" s="227" t="s">
        <v>425</v>
      </c>
    </row>
    <row r="215" spans="2:65" s="1" customFormat="1" ht="48" customHeight="1">
      <c r="B215" s="37"/>
      <c r="C215" s="216" t="s">
        <v>426</v>
      </c>
      <c r="D215" s="216" t="s">
        <v>129</v>
      </c>
      <c r="E215" s="217" t="s">
        <v>427</v>
      </c>
      <c r="F215" s="218" t="s">
        <v>428</v>
      </c>
      <c r="G215" s="219" t="s">
        <v>172</v>
      </c>
      <c r="H215" s="220">
        <v>3</v>
      </c>
      <c r="I215" s="221"/>
      <c r="J215" s="222">
        <f>ROUND(I215*H215,2)</f>
        <v>0</v>
      </c>
      <c r="K215" s="218" t="s">
        <v>1</v>
      </c>
      <c r="L215" s="42"/>
      <c r="M215" s="223" t="s">
        <v>1</v>
      </c>
      <c r="N215" s="224" t="s">
        <v>41</v>
      </c>
      <c r="O215" s="85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AR215" s="227" t="s">
        <v>222</v>
      </c>
      <c r="AT215" s="227" t="s">
        <v>129</v>
      </c>
      <c r="AU215" s="227" t="s">
        <v>83</v>
      </c>
      <c r="AY215" s="16" t="s">
        <v>125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6" t="s">
        <v>81</v>
      </c>
      <c r="BK215" s="228">
        <f>ROUND(I215*H215,2)</f>
        <v>0</v>
      </c>
      <c r="BL215" s="16" t="s">
        <v>222</v>
      </c>
      <c r="BM215" s="227" t="s">
        <v>429</v>
      </c>
    </row>
    <row r="216" spans="2:65" s="1" customFormat="1" ht="24" customHeight="1">
      <c r="B216" s="37"/>
      <c r="C216" s="242" t="s">
        <v>430</v>
      </c>
      <c r="D216" s="242" t="s">
        <v>269</v>
      </c>
      <c r="E216" s="243" t="s">
        <v>431</v>
      </c>
      <c r="F216" s="244" t="s">
        <v>432</v>
      </c>
      <c r="G216" s="245" t="s">
        <v>172</v>
      </c>
      <c r="H216" s="246">
        <v>3</v>
      </c>
      <c r="I216" s="247"/>
      <c r="J216" s="248">
        <f>ROUND(I216*H216,2)</f>
        <v>0</v>
      </c>
      <c r="K216" s="244" t="s">
        <v>1</v>
      </c>
      <c r="L216" s="249"/>
      <c r="M216" s="250" t="s">
        <v>1</v>
      </c>
      <c r="N216" s="251" t="s">
        <v>41</v>
      </c>
      <c r="O216" s="85"/>
      <c r="P216" s="225">
        <f>O216*H216</f>
        <v>0</v>
      </c>
      <c r="Q216" s="225">
        <v>0.00043</v>
      </c>
      <c r="R216" s="225">
        <f>Q216*H216</f>
        <v>0.00129</v>
      </c>
      <c r="S216" s="225">
        <v>0</v>
      </c>
      <c r="T216" s="226">
        <f>S216*H216</f>
        <v>0</v>
      </c>
      <c r="AR216" s="227" t="s">
        <v>272</v>
      </c>
      <c r="AT216" s="227" t="s">
        <v>269</v>
      </c>
      <c r="AU216" s="227" t="s">
        <v>83</v>
      </c>
      <c r="AY216" s="16" t="s">
        <v>125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6" t="s">
        <v>81</v>
      </c>
      <c r="BK216" s="228">
        <f>ROUND(I216*H216,2)</f>
        <v>0</v>
      </c>
      <c r="BL216" s="16" t="s">
        <v>222</v>
      </c>
      <c r="BM216" s="227" t="s">
        <v>433</v>
      </c>
    </row>
    <row r="217" spans="2:65" s="1" customFormat="1" ht="36" customHeight="1">
      <c r="B217" s="37"/>
      <c r="C217" s="216" t="s">
        <v>434</v>
      </c>
      <c r="D217" s="216" t="s">
        <v>129</v>
      </c>
      <c r="E217" s="217" t="s">
        <v>435</v>
      </c>
      <c r="F217" s="218" t="s">
        <v>436</v>
      </c>
      <c r="G217" s="219" t="s">
        <v>172</v>
      </c>
      <c r="H217" s="220">
        <v>23</v>
      </c>
      <c r="I217" s="221"/>
      <c r="J217" s="222">
        <f>ROUND(I217*H217,2)</f>
        <v>0</v>
      </c>
      <c r="K217" s="218" t="s">
        <v>1</v>
      </c>
      <c r="L217" s="42"/>
      <c r="M217" s="223" t="s">
        <v>1</v>
      </c>
      <c r="N217" s="224" t="s">
        <v>41</v>
      </c>
      <c r="O217" s="85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AR217" s="227" t="s">
        <v>222</v>
      </c>
      <c r="AT217" s="227" t="s">
        <v>129</v>
      </c>
      <c r="AU217" s="227" t="s">
        <v>83</v>
      </c>
      <c r="AY217" s="16" t="s">
        <v>125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6" t="s">
        <v>81</v>
      </c>
      <c r="BK217" s="228">
        <f>ROUND(I217*H217,2)</f>
        <v>0</v>
      </c>
      <c r="BL217" s="16" t="s">
        <v>222</v>
      </c>
      <c r="BM217" s="227" t="s">
        <v>437</v>
      </c>
    </row>
    <row r="218" spans="2:65" s="1" customFormat="1" ht="24" customHeight="1">
      <c r="B218" s="37"/>
      <c r="C218" s="242" t="s">
        <v>438</v>
      </c>
      <c r="D218" s="242" t="s">
        <v>269</v>
      </c>
      <c r="E218" s="243" t="s">
        <v>439</v>
      </c>
      <c r="F218" s="244" t="s">
        <v>440</v>
      </c>
      <c r="G218" s="245" t="s">
        <v>172</v>
      </c>
      <c r="H218" s="246">
        <v>8</v>
      </c>
      <c r="I218" s="247"/>
      <c r="J218" s="248">
        <f>ROUND(I218*H218,2)</f>
        <v>0</v>
      </c>
      <c r="K218" s="244" t="s">
        <v>1</v>
      </c>
      <c r="L218" s="249"/>
      <c r="M218" s="250" t="s">
        <v>1</v>
      </c>
      <c r="N218" s="251" t="s">
        <v>41</v>
      </c>
      <c r="O218" s="85"/>
      <c r="P218" s="225">
        <f>O218*H218</f>
        <v>0</v>
      </c>
      <c r="Q218" s="225">
        <v>5E-05</v>
      </c>
      <c r="R218" s="225">
        <f>Q218*H218</f>
        <v>0.0004</v>
      </c>
      <c r="S218" s="225">
        <v>0</v>
      </c>
      <c r="T218" s="226">
        <f>S218*H218</f>
        <v>0</v>
      </c>
      <c r="AR218" s="227" t="s">
        <v>272</v>
      </c>
      <c r="AT218" s="227" t="s">
        <v>269</v>
      </c>
      <c r="AU218" s="227" t="s">
        <v>83</v>
      </c>
      <c r="AY218" s="16" t="s">
        <v>125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6" t="s">
        <v>81</v>
      </c>
      <c r="BK218" s="228">
        <f>ROUND(I218*H218,2)</f>
        <v>0</v>
      </c>
      <c r="BL218" s="16" t="s">
        <v>222</v>
      </c>
      <c r="BM218" s="227" t="s">
        <v>441</v>
      </c>
    </row>
    <row r="219" spans="2:65" s="1" customFormat="1" ht="16.5" customHeight="1">
      <c r="B219" s="37"/>
      <c r="C219" s="242" t="s">
        <v>442</v>
      </c>
      <c r="D219" s="242" t="s">
        <v>269</v>
      </c>
      <c r="E219" s="243" t="s">
        <v>443</v>
      </c>
      <c r="F219" s="244" t="s">
        <v>444</v>
      </c>
      <c r="G219" s="245" t="s">
        <v>172</v>
      </c>
      <c r="H219" s="246">
        <v>14</v>
      </c>
      <c r="I219" s="247"/>
      <c r="J219" s="248">
        <f>ROUND(I219*H219,2)</f>
        <v>0</v>
      </c>
      <c r="K219" s="244" t="s">
        <v>1</v>
      </c>
      <c r="L219" s="249"/>
      <c r="M219" s="250" t="s">
        <v>1</v>
      </c>
      <c r="N219" s="251" t="s">
        <v>41</v>
      </c>
      <c r="O219" s="85"/>
      <c r="P219" s="225">
        <f>O219*H219</f>
        <v>0</v>
      </c>
      <c r="Q219" s="225">
        <v>3E-05</v>
      </c>
      <c r="R219" s="225">
        <f>Q219*H219</f>
        <v>0.00042</v>
      </c>
      <c r="S219" s="225">
        <v>0</v>
      </c>
      <c r="T219" s="226">
        <f>S219*H219</f>
        <v>0</v>
      </c>
      <c r="AR219" s="227" t="s">
        <v>272</v>
      </c>
      <c r="AT219" s="227" t="s">
        <v>269</v>
      </c>
      <c r="AU219" s="227" t="s">
        <v>83</v>
      </c>
      <c r="AY219" s="16" t="s">
        <v>125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6" t="s">
        <v>81</v>
      </c>
      <c r="BK219" s="228">
        <f>ROUND(I219*H219,2)</f>
        <v>0</v>
      </c>
      <c r="BL219" s="16" t="s">
        <v>222</v>
      </c>
      <c r="BM219" s="227" t="s">
        <v>445</v>
      </c>
    </row>
    <row r="220" spans="2:65" s="1" customFormat="1" ht="36" customHeight="1">
      <c r="B220" s="37"/>
      <c r="C220" s="242" t="s">
        <v>446</v>
      </c>
      <c r="D220" s="242" t="s">
        <v>269</v>
      </c>
      <c r="E220" s="243" t="s">
        <v>447</v>
      </c>
      <c r="F220" s="244" t="s">
        <v>448</v>
      </c>
      <c r="G220" s="245" t="s">
        <v>172</v>
      </c>
      <c r="H220" s="246">
        <v>9</v>
      </c>
      <c r="I220" s="247"/>
      <c r="J220" s="248">
        <f>ROUND(I220*H220,2)</f>
        <v>0</v>
      </c>
      <c r="K220" s="244" t="s">
        <v>1</v>
      </c>
      <c r="L220" s="249"/>
      <c r="M220" s="250" t="s">
        <v>1</v>
      </c>
      <c r="N220" s="251" t="s">
        <v>41</v>
      </c>
      <c r="O220" s="85"/>
      <c r="P220" s="225">
        <f>O220*H220</f>
        <v>0</v>
      </c>
      <c r="Q220" s="225">
        <v>9E-05</v>
      </c>
      <c r="R220" s="225">
        <f>Q220*H220</f>
        <v>0.0008100000000000001</v>
      </c>
      <c r="S220" s="225">
        <v>0</v>
      </c>
      <c r="T220" s="226">
        <f>S220*H220</f>
        <v>0</v>
      </c>
      <c r="AR220" s="227" t="s">
        <v>272</v>
      </c>
      <c r="AT220" s="227" t="s">
        <v>269</v>
      </c>
      <c r="AU220" s="227" t="s">
        <v>83</v>
      </c>
      <c r="AY220" s="16" t="s">
        <v>125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6" t="s">
        <v>81</v>
      </c>
      <c r="BK220" s="228">
        <f>ROUND(I220*H220,2)</f>
        <v>0</v>
      </c>
      <c r="BL220" s="16" t="s">
        <v>222</v>
      </c>
      <c r="BM220" s="227" t="s">
        <v>449</v>
      </c>
    </row>
    <row r="221" spans="2:65" s="1" customFormat="1" ht="36" customHeight="1">
      <c r="B221" s="37"/>
      <c r="C221" s="216" t="s">
        <v>450</v>
      </c>
      <c r="D221" s="216" t="s">
        <v>129</v>
      </c>
      <c r="E221" s="217" t="s">
        <v>451</v>
      </c>
      <c r="F221" s="218" t="s">
        <v>452</v>
      </c>
      <c r="G221" s="219" t="s">
        <v>132</v>
      </c>
      <c r="H221" s="220">
        <v>1590</v>
      </c>
      <c r="I221" s="221"/>
      <c r="J221" s="222">
        <f>ROUND(I221*H221,2)</f>
        <v>0</v>
      </c>
      <c r="K221" s="218" t="s">
        <v>1</v>
      </c>
      <c r="L221" s="42"/>
      <c r="M221" s="223" t="s">
        <v>1</v>
      </c>
      <c r="N221" s="224" t="s">
        <v>41</v>
      </c>
      <c r="O221" s="85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AR221" s="227" t="s">
        <v>222</v>
      </c>
      <c r="AT221" s="227" t="s">
        <v>129</v>
      </c>
      <c r="AU221" s="227" t="s">
        <v>83</v>
      </c>
      <c r="AY221" s="16" t="s">
        <v>125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6" t="s">
        <v>81</v>
      </c>
      <c r="BK221" s="228">
        <f>ROUND(I221*H221,2)</f>
        <v>0</v>
      </c>
      <c r="BL221" s="16" t="s">
        <v>222</v>
      </c>
      <c r="BM221" s="227" t="s">
        <v>453</v>
      </c>
    </row>
    <row r="222" spans="2:65" s="1" customFormat="1" ht="16.5" customHeight="1">
      <c r="B222" s="37"/>
      <c r="C222" s="242" t="s">
        <v>454</v>
      </c>
      <c r="D222" s="242" t="s">
        <v>269</v>
      </c>
      <c r="E222" s="243" t="s">
        <v>455</v>
      </c>
      <c r="F222" s="244" t="s">
        <v>456</v>
      </c>
      <c r="G222" s="245" t="s">
        <v>132</v>
      </c>
      <c r="H222" s="246">
        <v>430</v>
      </c>
      <c r="I222" s="247"/>
      <c r="J222" s="248">
        <f>ROUND(I222*H222,2)</f>
        <v>0</v>
      </c>
      <c r="K222" s="244" t="s">
        <v>1</v>
      </c>
      <c r="L222" s="249"/>
      <c r="M222" s="250" t="s">
        <v>1</v>
      </c>
      <c r="N222" s="251" t="s">
        <v>41</v>
      </c>
      <c r="O222" s="85"/>
      <c r="P222" s="225">
        <f>O222*H222</f>
        <v>0</v>
      </c>
      <c r="Q222" s="225">
        <v>0.00012</v>
      </c>
      <c r="R222" s="225">
        <f>Q222*H222</f>
        <v>0.0516</v>
      </c>
      <c r="S222" s="225">
        <v>0</v>
      </c>
      <c r="T222" s="226">
        <f>S222*H222</f>
        <v>0</v>
      </c>
      <c r="AR222" s="227" t="s">
        <v>272</v>
      </c>
      <c r="AT222" s="227" t="s">
        <v>269</v>
      </c>
      <c r="AU222" s="227" t="s">
        <v>83</v>
      </c>
      <c r="AY222" s="16" t="s">
        <v>125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6" t="s">
        <v>81</v>
      </c>
      <c r="BK222" s="228">
        <f>ROUND(I222*H222,2)</f>
        <v>0</v>
      </c>
      <c r="BL222" s="16" t="s">
        <v>222</v>
      </c>
      <c r="BM222" s="227" t="s">
        <v>457</v>
      </c>
    </row>
    <row r="223" spans="2:65" s="1" customFormat="1" ht="16.5" customHeight="1">
      <c r="B223" s="37"/>
      <c r="C223" s="242" t="s">
        <v>458</v>
      </c>
      <c r="D223" s="242" t="s">
        <v>269</v>
      </c>
      <c r="E223" s="243" t="s">
        <v>459</v>
      </c>
      <c r="F223" s="244" t="s">
        <v>460</v>
      </c>
      <c r="G223" s="245" t="s">
        <v>132</v>
      </c>
      <c r="H223" s="246">
        <v>410</v>
      </c>
      <c r="I223" s="247"/>
      <c r="J223" s="248">
        <f>ROUND(I223*H223,2)</f>
        <v>0</v>
      </c>
      <c r="K223" s="244" t="s">
        <v>1</v>
      </c>
      <c r="L223" s="249"/>
      <c r="M223" s="250" t="s">
        <v>1</v>
      </c>
      <c r="N223" s="251" t="s">
        <v>41</v>
      </c>
      <c r="O223" s="85"/>
      <c r="P223" s="225">
        <f>O223*H223</f>
        <v>0</v>
      </c>
      <c r="Q223" s="225">
        <v>0.00017</v>
      </c>
      <c r="R223" s="225">
        <f>Q223*H223</f>
        <v>0.06970000000000001</v>
      </c>
      <c r="S223" s="225">
        <v>0</v>
      </c>
      <c r="T223" s="226">
        <f>S223*H223</f>
        <v>0</v>
      </c>
      <c r="AR223" s="227" t="s">
        <v>272</v>
      </c>
      <c r="AT223" s="227" t="s">
        <v>269</v>
      </c>
      <c r="AU223" s="227" t="s">
        <v>83</v>
      </c>
      <c r="AY223" s="16" t="s">
        <v>125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6" t="s">
        <v>81</v>
      </c>
      <c r="BK223" s="228">
        <f>ROUND(I223*H223,2)</f>
        <v>0</v>
      </c>
      <c r="BL223" s="16" t="s">
        <v>222</v>
      </c>
      <c r="BM223" s="227" t="s">
        <v>461</v>
      </c>
    </row>
    <row r="224" spans="2:65" s="1" customFormat="1" ht="16.5" customHeight="1">
      <c r="B224" s="37"/>
      <c r="C224" s="242" t="s">
        <v>462</v>
      </c>
      <c r="D224" s="242" t="s">
        <v>269</v>
      </c>
      <c r="E224" s="243" t="s">
        <v>463</v>
      </c>
      <c r="F224" s="244" t="s">
        <v>464</v>
      </c>
      <c r="G224" s="245" t="s">
        <v>132</v>
      </c>
      <c r="H224" s="246">
        <v>30</v>
      </c>
      <c r="I224" s="247"/>
      <c r="J224" s="248">
        <f>ROUND(I224*H224,2)</f>
        <v>0</v>
      </c>
      <c r="K224" s="244" t="s">
        <v>1</v>
      </c>
      <c r="L224" s="249"/>
      <c r="M224" s="250" t="s">
        <v>1</v>
      </c>
      <c r="N224" s="251" t="s">
        <v>41</v>
      </c>
      <c r="O224" s="85"/>
      <c r="P224" s="225">
        <f>O224*H224</f>
        <v>0</v>
      </c>
      <c r="Q224" s="225">
        <v>0.00053</v>
      </c>
      <c r="R224" s="225">
        <f>Q224*H224</f>
        <v>0.0159</v>
      </c>
      <c r="S224" s="225">
        <v>0</v>
      </c>
      <c r="T224" s="226">
        <f>S224*H224</f>
        <v>0</v>
      </c>
      <c r="AR224" s="227" t="s">
        <v>272</v>
      </c>
      <c r="AT224" s="227" t="s">
        <v>269</v>
      </c>
      <c r="AU224" s="227" t="s">
        <v>83</v>
      </c>
      <c r="AY224" s="16" t="s">
        <v>125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6" t="s">
        <v>81</v>
      </c>
      <c r="BK224" s="228">
        <f>ROUND(I224*H224,2)</f>
        <v>0</v>
      </c>
      <c r="BL224" s="16" t="s">
        <v>222</v>
      </c>
      <c r="BM224" s="227" t="s">
        <v>465</v>
      </c>
    </row>
    <row r="225" spans="2:65" s="1" customFormat="1" ht="16.5" customHeight="1">
      <c r="B225" s="37"/>
      <c r="C225" s="242" t="s">
        <v>466</v>
      </c>
      <c r="D225" s="242" t="s">
        <v>269</v>
      </c>
      <c r="E225" s="243" t="s">
        <v>467</v>
      </c>
      <c r="F225" s="244" t="s">
        <v>468</v>
      </c>
      <c r="G225" s="245" t="s">
        <v>132</v>
      </c>
      <c r="H225" s="246">
        <v>90</v>
      </c>
      <c r="I225" s="247"/>
      <c r="J225" s="248">
        <f>ROUND(I225*H225,2)</f>
        <v>0</v>
      </c>
      <c r="K225" s="244" t="s">
        <v>1</v>
      </c>
      <c r="L225" s="249"/>
      <c r="M225" s="250" t="s">
        <v>1</v>
      </c>
      <c r="N225" s="251" t="s">
        <v>41</v>
      </c>
      <c r="O225" s="85"/>
      <c r="P225" s="225">
        <f>O225*H225</f>
        <v>0</v>
      </c>
      <c r="Q225" s="225">
        <v>5E-05</v>
      </c>
      <c r="R225" s="225">
        <f>Q225*H225</f>
        <v>0.0045000000000000005</v>
      </c>
      <c r="S225" s="225">
        <v>0</v>
      </c>
      <c r="T225" s="226">
        <f>S225*H225</f>
        <v>0</v>
      </c>
      <c r="AR225" s="227" t="s">
        <v>272</v>
      </c>
      <c r="AT225" s="227" t="s">
        <v>269</v>
      </c>
      <c r="AU225" s="227" t="s">
        <v>83</v>
      </c>
      <c r="AY225" s="16" t="s">
        <v>125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6" t="s">
        <v>81</v>
      </c>
      <c r="BK225" s="228">
        <f>ROUND(I225*H225,2)</f>
        <v>0</v>
      </c>
      <c r="BL225" s="16" t="s">
        <v>222</v>
      </c>
      <c r="BM225" s="227" t="s">
        <v>469</v>
      </c>
    </row>
    <row r="226" spans="2:65" s="1" customFormat="1" ht="16.5" customHeight="1">
      <c r="B226" s="37"/>
      <c r="C226" s="242" t="s">
        <v>470</v>
      </c>
      <c r="D226" s="242" t="s">
        <v>269</v>
      </c>
      <c r="E226" s="243" t="s">
        <v>471</v>
      </c>
      <c r="F226" s="244" t="s">
        <v>472</v>
      </c>
      <c r="G226" s="245" t="s">
        <v>132</v>
      </c>
      <c r="H226" s="246">
        <v>30</v>
      </c>
      <c r="I226" s="247"/>
      <c r="J226" s="248">
        <f>ROUND(I226*H226,2)</f>
        <v>0</v>
      </c>
      <c r="K226" s="244" t="s">
        <v>1</v>
      </c>
      <c r="L226" s="249"/>
      <c r="M226" s="250" t="s">
        <v>1</v>
      </c>
      <c r="N226" s="251" t="s">
        <v>41</v>
      </c>
      <c r="O226" s="85"/>
      <c r="P226" s="225">
        <f>O226*H226</f>
        <v>0</v>
      </c>
      <c r="Q226" s="225">
        <v>8E-05</v>
      </c>
      <c r="R226" s="225">
        <f>Q226*H226</f>
        <v>0.0024000000000000002</v>
      </c>
      <c r="S226" s="225">
        <v>0</v>
      </c>
      <c r="T226" s="226">
        <f>S226*H226</f>
        <v>0</v>
      </c>
      <c r="AR226" s="227" t="s">
        <v>272</v>
      </c>
      <c r="AT226" s="227" t="s">
        <v>269</v>
      </c>
      <c r="AU226" s="227" t="s">
        <v>83</v>
      </c>
      <c r="AY226" s="16" t="s">
        <v>125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6" t="s">
        <v>81</v>
      </c>
      <c r="BK226" s="228">
        <f>ROUND(I226*H226,2)</f>
        <v>0</v>
      </c>
      <c r="BL226" s="16" t="s">
        <v>222</v>
      </c>
      <c r="BM226" s="227" t="s">
        <v>473</v>
      </c>
    </row>
    <row r="227" spans="2:65" s="1" customFormat="1" ht="16.5" customHeight="1">
      <c r="B227" s="37"/>
      <c r="C227" s="242" t="s">
        <v>474</v>
      </c>
      <c r="D227" s="242" t="s">
        <v>269</v>
      </c>
      <c r="E227" s="243" t="s">
        <v>475</v>
      </c>
      <c r="F227" s="244" t="s">
        <v>476</v>
      </c>
      <c r="G227" s="245" t="s">
        <v>132</v>
      </c>
      <c r="H227" s="246">
        <v>600</v>
      </c>
      <c r="I227" s="247"/>
      <c r="J227" s="248">
        <f>ROUND(I227*H227,2)</f>
        <v>0</v>
      </c>
      <c r="K227" s="244" t="s">
        <v>1</v>
      </c>
      <c r="L227" s="249"/>
      <c r="M227" s="250" t="s">
        <v>1</v>
      </c>
      <c r="N227" s="251" t="s">
        <v>41</v>
      </c>
      <c r="O227" s="85"/>
      <c r="P227" s="225">
        <f>O227*H227</f>
        <v>0</v>
      </c>
      <c r="Q227" s="225">
        <v>4E-05</v>
      </c>
      <c r="R227" s="225">
        <f>Q227*H227</f>
        <v>0.024</v>
      </c>
      <c r="S227" s="225">
        <v>0</v>
      </c>
      <c r="T227" s="226">
        <f>S227*H227</f>
        <v>0</v>
      </c>
      <c r="AR227" s="227" t="s">
        <v>272</v>
      </c>
      <c r="AT227" s="227" t="s">
        <v>269</v>
      </c>
      <c r="AU227" s="227" t="s">
        <v>83</v>
      </c>
      <c r="AY227" s="16" t="s">
        <v>125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6" t="s">
        <v>81</v>
      </c>
      <c r="BK227" s="228">
        <f>ROUND(I227*H227,2)</f>
        <v>0</v>
      </c>
      <c r="BL227" s="16" t="s">
        <v>222</v>
      </c>
      <c r="BM227" s="227" t="s">
        <v>477</v>
      </c>
    </row>
    <row r="228" spans="2:65" s="1" customFormat="1" ht="60" customHeight="1">
      <c r="B228" s="37"/>
      <c r="C228" s="216" t="s">
        <v>478</v>
      </c>
      <c r="D228" s="216" t="s">
        <v>129</v>
      </c>
      <c r="E228" s="217" t="s">
        <v>479</v>
      </c>
      <c r="F228" s="218" t="s">
        <v>480</v>
      </c>
      <c r="G228" s="219" t="s">
        <v>132</v>
      </c>
      <c r="H228" s="220">
        <v>300</v>
      </c>
      <c r="I228" s="221"/>
      <c r="J228" s="222">
        <f>ROUND(I228*H228,2)</f>
        <v>0</v>
      </c>
      <c r="K228" s="218" t="s">
        <v>1</v>
      </c>
      <c r="L228" s="42"/>
      <c r="M228" s="223" t="s">
        <v>1</v>
      </c>
      <c r="N228" s="224" t="s">
        <v>41</v>
      </c>
      <c r="O228" s="85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AR228" s="227" t="s">
        <v>222</v>
      </c>
      <c r="AT228" s="227" t="s">
        <v>129</v>
      </c>
      <c r="AU228" s="227" t="s">
        <v>83</v>
      </c>
      <c r="AY228" s="16" t="s">
        <v>125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6" t="s">
        <v>81</v>
      </c>
      <c r="BK228" s="228">
        <f>ROUND(I228*H228,2)</f>
        <v>0</v>
      </c>
      <c r="BL228" s="16" t="s">
        <v>222</v>
      </c>
      <c r="BM228" s="227" t="s">
        <v>481</v>
      </c>
    </row>
    <row r="229" spans="2:65" s="1" customFormat="1" ht="16.5" customHeight="1">
      <c r="B229" s="37"/>
      <c r="C229" s="242" t="s">
        <v>482</v>
      </c>
      <c r="D229" s="242" t="s">
        <v>269</v>
      </c>
      <c r="E229" s="243" t="s">
        <v>483</v>
      </c>
      <c r="F229" s="244" t="s">
        <v>484</v>
      </c>
      <c r="G229" s="245" t="s">
        <v>132</v>
      </c>
      <c r="H229" s="246">
        <v>300</v>
      </c>
      <c r="I229" s="247"/>
      <c r="J229" s="248">
        <f>ROUND(I229*H229,2)</f>
        <v>0</v>
      </c>
      <c r="K229" s="244" t="s">
        <v>1</v>
      </c>
      <c r="L229" s="249"/>
      <c r="M229" s="250" t="s">
        <v>1</v>
      </c>
      <c r="N229" s="251" t="s">
        <v>41</v>
      </c>
      <c r="O229" s="85"/>
      <c r="P229" s="225">
        <f>O229*H229</f>
        <v>0</v>
      </c>
      <c r="Q229" s="225">
        <v>4E-05</v>
      </c>
      <c r="R229" s="225">
        <f>Q229*H229</f>
        <v>0.012</v>
      </c>
      <c r="S229" s="225">
        <v>0</v>
      </c>
      <c r="T229" s="226">
        <f>S229*H229</f>
        <v>0</v>
      </c>
      <c r="AR229" s="227" t="s">
        <v>272</v>
      </c>
      <c r="AT229" s="227" t="s">
        <v>269</v>
      </c>
      <c r="AU229" s="227" t="s">
        <v>83</v>
      </c>
      <c r="AY229" s="16" t="s">
        <v>125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6" t="s">
        <v>81</v>
      </c>
      <c r="BK229" s="228">
        <f>ROUND(I229*H229,2)</f>
        <v>0</v>
      </c>
      <c r="BL229" s="16" t="s">
        <v>222</v>
      </c>
      <c r="BM229" s="227" t="s">
        <v>485</v>
      </c>
    </row>
    <row r="230" spans="2:65" s="1" customFormat="1" ht="36" customHeight="1">
      <c r="B230" s="37"/>
      <c r="C230" s="216" t="s">
        <v>486</v>
      </c>
      <c r="D230" s="216" t="s">
        <v>129</v>
      </c>
      <c r="E230" s="217" t="s">
        <v>487</v>
      </c>
      <c r="F230" s="218" t="s">
        <v>488</v>
      </c>
      <c r="G230" s="219" t="s">
        <v>172</v>
      </c>
      <c r="H230" s="220">
        <v>28</v>
      </c>
      <c r="I230" s="221"/>
      <c r="J230" s="222">
        <f>ROUND(I230*H230,2)</f>
        <v>0</v>
      </c>
      <c r="K230" s="218" t="s">
        <v>1</v>
      </c>
      <c r="L230" s="42"/>
      <c r="M230" s="223" t="s">
        <v>1</v>
      </c>
      <c r="N230" s="224" t="s">
        <v>41</v>
      </c>
      <c r="O230" s="85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AR230" s="227" t="s">
        <v>222</v>
      </c>
      <c r="AT230" s="227" t="s">
        <v>129</v>
      </c>
      <c r="AU230" s="227" t="s">
        <v>83</v>
      </c>
      <c r="AY230" s="16" t="s">
        <v>125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6" t="s">
        <v>81</v>
      </c>
      <c r="BK230" s="228">
        <f>ROUND(I230*H230,2)</f>
        <v>0</v>
      </c>
      <c r="BL230" s="16" t="s">
        <v>222</v>
      </c>
      <c r="BM230" s="227" t="s">
        <v>489</v>
      </c>
    </row>
    <row r="231" spans="2:65" s="1" customFormat="1" ht="24" customHeight="1">
      <c r="B231" s="37"/>
      <c r="C231" s="216" t="s">
        <v>490</v>
      </c>
      <c r="D231" s="216" t="s">
        <v>129</v>
      </c>
      <c r="E231" s="217" t="s">
        <v>491</v>
      </c>
      <c r="F231" s="218" t="s">
        <v>492</v>
      </c>
      <c r="G231" s="219" t="s">
        <v>172</v>
      </c>
      <c r="H231" s="220">
        <v>2</v>
      </c>
      <c r="I231" s="221"/>
      <c r="J231" s="222">
        <f>ROUND(I231*H231,2)</f>
        <v>0</v>
      </c>
      <c r="K231" s="218" t="s">
        <v>1</v>
      </c>
      <c r="L231" s="42"/>
      <c r="M231" s="223" t="s">
        <v>1</v>
      </c>
      <c r="N231" s="224" t="s">
        <v>41</v>
      </c>
      <c r="O231" s="85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AR231" s="227" t="s">
        <v>222</v>
      </c>
      <c r="AT231" s="227" t="s">
        <v>129</v>
      </c>
      <c r="AU231" s="227" t="s">
        <v>83</v>
      </c>
      <c r="AY231" s="16" t="s">
        <v>125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6" t="s">
        <v>81</v>
      </c>
      <c r="BK231" s="228">
        <f>ROUND(I231*H231,2)</f>
        <v>0</v>
      </c>
      <c r="BL231" s="16" t="s">
        <v>222</v>
      </c>
      <c r="BM231" s="227" t="s">
        <v>493</v>
      </c>
    </row>
    <row r="232" spans="2:65" s="1" customFormat="1" ht="36" customHeight="1">
      <c r="B232" s="37"/>
      <c r="C232" s="216" t="s">
        <v>494</v>
      </c>
      <c r="D232" s="216" t="s">
        <v>129</v>
      </c>
      <c r="E232" s="217" t="s">
        <v>495</v>
      </c>
      <c r="F232" s="218" t="s">
        <v>496</v>
      </c>
      <c r="G232" s="219" t="s">
        <v>172</v>
      </c>
      <c r="H232" s="220">
        <v>8</v>
      </c>
      <c r="I232" s="221"/>
      <c r="J232" s="222">
        <f>ROUND(I232*H232,2)</f>
        <v>0</v>
      </c>
      <c r="K232" s="218" t="s">
        <v>1</v>
      </c>
      <c r="L232" s="42"/>
      <c r="M232" s="223" t="s">
        <v>1</v>
      </c>
      <c r="N232" s="224" t="s">
        <v>41</v>
      </c>
      <c r="O232" s="85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AR232" s="227" t="s">
        <v>222</v>
      </c>
      <c r="AT232" s="227" t="s">
        <v>129</v>
      </c>
      <c r="AU232" s="227" t="s">
        <v>83</v>
      </c>
      <c r="AY232" s="16" t="s">
        <v>125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6" t="s">
        <v>81</v>
      </c>
      <c r="BK232" s="228">
        <f>ROUND(I232*H232,2)</f>
        <v>0</v>
      </c>
      <c r="BL232" s="16" t="s">
        <v>222</v>
      </c>
      <c r="BM232" s="227" t="s">
        <v>497</v>
      </c>
    </row>
    <row r="233" spans="2:65" s="1" customFormat="1" ht="36" customHeight="1">
      <c r="B233" s="37"/>
      <c r="C233" s="216" t="s">
        <v>498</v>
      </c>
      <c r="D233" s="216" t="s">
        <v>129</v>
      </c>
      <c r="E233" s="217" t="s">
        <v>499</v>
      </c>
      <c r="F233" s="218" t="s">
        <v>500</v>
      </c>
      <c r="G233" s="219" t="s">
        <v>172</v>
      </c>
      <c r="H233" s="220">
        <v>2</v>
      </c>
      <c r="I233" s="221"/>
      <c r="J233" s="222">
        <f>ROUND(I233*H233,2)</f>
        <v>0</v>
      </c>
      <c r="K233" s="218" t="s">
        <v>1</v>
      </c>
      <c r="L233" s="42"/>
      <c r="M233" s="223" t="s">
        <v>1</v>
      </c>
      <c r="N233" s="224" t="s">
        <v>41</v>
      </c>
      <c r="O233" s="85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AR233" s="227" t="s">
        <v>222</v>
      </c>
      <c r="AT233" s="227" t="s">
        <v>129</v>
      </c>
      <c r="AU233" s="227" t="s">
        <v>83</v>
      </c>
      <c r="AY233" s="16" t="s">
        <v>125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6" t="s">
        <v>81</v>
      </c>
      <c r="BK233" s="228">
        <f>ROUND(I233*H233,2)</f>
        <v>0</v>
      </c>
      <c r="BL233" s="16" t="s">
        <v>222</v>
      </c>
      <c r="BM233" s="227" t="s">
        <v>501</v>
      </c>
    </row>
    <row r="234" spans="2:65" s="1" customFormat="1" ht="16.5" customHeight="1">
      <c r="B234" s="37"/>
      <c r="C234" s="242" t="s">
        <v>502</v>
      </c>
      <c r="D234" s="242" t="s">
        <v>269</v>
      </c>
      <c r="E234" s="243" t="s">
        <v>503</v>
      </c>
      <c r="F234" s="244" t="s">
        <v>504</v>
      </c>
      <c r="G234" s="245" t="s">
        <v>172</v>
      </c>
      <c r="H234" s="246">
        <v>2</v>
      </c>
      <c r="I234" s="247"/>
      <c r="J234" s="248">
        <f>ROUND(I234*H234,2)</f>
        <v>0</v>
      </c>
      <c r="K234" s="244" t="s">
        <v>1</v>
      </c>
      <c r="L234" s="249"/>
      <c r="M234" s="250" t="s">
        <v>1</v>
      </c>
      <c r="N234" s="251" t="s">
        <v>41</v>
      </c>
      <c r="O234" s="85"/>
      <c r="P234" s="225">
        <f>O234*H234</f>
        <v>0</v>
      </c>
      <c r="Q234" s="225">
        <v>5E-05</v>
      </c>
      <c r="R234" s="225">
        <f>Q234*H234</f>
        <v>0.0001</v>
      </c>
      <c r="S234" s="225">
        <v>0</v>
      </c>
      <c r="T234" s="226">
        <f>S234*H234</f>
        <v>0</v>
      </c>
      <c r="AR234" s="227" t="s">
        <v>272</v>
      </c>
      <c r="AT234" s="227" t="s">
        <v>269</v>
      </c>
      <c r="AU234" s="227" t="s">
        <v>83</v>
      </c>
      <c r="AY234" s="16" t="s">
        <v>125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6" t="s">
        <v>81</v>
      </c>
      <c r="BK234" s="228">
        <f>ROUND(I234*H234,2)</f>
        <v>0</v>
      </c>
      <c r="BL234" s="16" t="s">
        <v>222</v>
      </c>
      <c r="BM234" s="227" t="s">
        <v>505</v>
      </c>
    </row>
    <row r="235" spans="2:65" s="1" customFormat="1" ht="16.5" customHeight="1">
      <c r="B235" s="37"/>
      <c r="C235" s="242" t="s">
        <v>506</v>
      </c>
      <c r="D235" s="242" t="s">
        <v>269</v>
      </c>
      <c r="E235" s="243" t="s">
        <v>507</v>
      </c>
      <c r="F235" s="244" t="s">
        <v>508</v>
      </c>
      <c r="G235" s="245" t="s">
        <v>172</v>
      </c>
      <c r="H235" s="246">
        <v>8</v>
      </c>
      <c r="I235" s="247"/>
      <c r="J235" s="248">
        <f>ROUND(I235*H235,2)</f>
        <v>0</v>
      </c>
      <c r="K235" s="244" t="s">
        <v>1</v>
      </c>
      <c r="L235" s="249"/>
      <c r="M235" s="250" t="s">
        <v>1</v>
      </c>
      <c r="N235" s="251" t="s">
        <v>41</v>
      </c>
      <c r="O235" s="85"/>
      <c r="P235" s="225">
        <f>O235*H235</f>
        <v>0</v>
      </c>
      <c r="Q235" s="225">
        <v>5E-05</v>
      </c>
      <c r="R235" s="225">
        <f>Q235*H235</f>
        <v>0.0004</v>
      </c>
      <c r="S235" s="225">
        <v>0</v>
      </c>
      <c r="T235" s="226">
        <f>S235*H235</f>
        <v>0</v>
      </c>
      <c r="AR235" s="227" t="s">
        <v>272</v>
      </c>
      <c r="AT235" s="227" t="s">
        <v>269</v>
      </c>
      <c r="AU235" s="227" t="s">
        <v>83</v>
      </c>
      <c r="AY235" s="16" t="s">
        <v>125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6" t="s">
        <v>81</v>
      </c>
      <c r="BK235" s="228">
        <f>ROUND(I235*H235,2)</f>
        <v>0</v>
      </c>
      <c r="BL235" s="16" t="s">
        <v>222</v>
      </c>
      <c r="BM235" s="227" t="s">
        <v>509</v>
      </c>
    </row>
    <row r="236" spans="2:65" s="1" customFormat="1" ht="16.5" customHeight="1">
      <c r="B236" s="37"/>
      <c r="C236" s="242" t="s">
        <v>510</v>
      </c>
      <c r="D236" s="242" t="s">
        <v>269</v>
      </c>
      <c r="E236" s="243" t="s">
        <v>511</v>
      </c>
      <c r="F236" s="244" t="s">
        <v>512</v>
      </c>
      <c r="G236" s="245" t="s">
        <v>172</v>
      </c>
      <c r="H236" s="246">
        <v>8</v>
      </c>
      <c r="I236" s="247"/>
      <c r="J236" s="248">
        <f>ROUND(I236*H236,2)</f>
        <v>0</v>
      </c>
      <c r="K236" s="244" t="s">
        <v>1</v>
      </c>
      <c r="L236" s="249"/>
      <c r="M236" s="250" t="s">
        <v>1</v>
      </c>
      <c r="N236" s="251" t="s">
        <v>41</v>
      </c>
      <c r="O236" s="85"/>
      <c r="P236" s="225">
        <f>O236*H236</f>
        <v>0</v>
      </c>
      <c r="Q236" s="225">
        <v>0.0001</v>
      </c>
      <c r="R236" s="225">
        <f>Q236*H236</f>
        <v>0.0008</v>
      </c>
      <c r="S236" s="225">
        <v>0</v>
      </c>
      <c r="T236" s="226">
        <f>S236*H236</f>
        <v>0</v>
      </c>
      <c r="AR236" s="227" t="s">
        <v>272</v>
      </c>
      <c r="AT236" s="227" t="s">
        <v>269</v>
      </c>
      <c r="AU236" s="227" t="s">
        <v>83</v>
      </c>
      <c r="AY236" s="16" t="s">
        <v>125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6" t="s">
        <v>81</v>
      </c>
      <c r="BK236" s="228">
        <f>ROUND(I236*H236,2)</f>
        <v>0</v>
      </c>
      <c r="BL236" s="16" t="s">
        <v>222</v>
      </c>
      <c r="BM236" s="227" t="s">
        <v>513</v>
      </c>
    </row>
    <row r="237" spans="2:65" s="1" customFormat="1" ht="48" customHeight="1">
      <c r="B237" s="37"/>
      <c r="C237" s="216" t="s">
        <v>514</v>
      </c>
      <c r="D237" s="216" t="s">
        <v>129</v>
      </c>
      <c r="E237" s="217" t="s">
        <v>515</v>
      </c>
      <c r="F237" s="218" t="s">
        <v>516</v>
      </c>
      <c r="G237" s="219" t="s">
        <v>172</v>
      </c>
      <c r="H237" s="220">
        <v>40</v>
      </c>
      <c r="I237" s="221"/>
      <c r="J237" s="222">
        <f>ROUND(I237*H237,2)</f>
        <v>0</v>
      </c>
      <c r="K237" s="218" t="s">
        <v>1</v>
      </c>
      <c r="L237" s="42"/>
      <c r="M237" s="223" t="s">
        <v>1</v>
      </c>
      <c r="N237" s="224" t="s">
        <v>41</v>
      </c>
      <c r="O237" s="85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AR237" s="227" t="s">
        <v>222</v>
      </c>
      <c r="AT237" s="227" t="s">
        <v>129</v>
      </c>
      <c r="AU237" s="227" t="s">
        <v>83</v>
      </c>
      <c r="AY237" s="16" t="s">
        <v>125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6" t="s">
        <v>81</v>
      </c>
      <c r="BK237" s="228">
        <f>ROUND(I237*H237,2)</f>
        <v>0</v>
      </c>
      <c r="BL237" s="16" t="s">
        <v>222</v>
      </c>
      <c r="BM237" s="227" t="s">
        <v>517</v>
      </c>
    </row>
    <row r="238" spans="2:65" s="1" customFormat="1" ht="16.5" customHeight="1">
      <c r="B238" s="37"/>
      <c r="C238" s="242" t="s">
        <v>518</v>
      </c>
      <c r="D238" s="242" t="s">
        <v>269</v>
      </c>
      <c r="E238" s="243" t="s">
        <v>519</v>
      </c>
      <c r="F238" s="244" t="s">
        <v>520</v>
      </c>
      <c r="G238" s="245" t="s">
        <v>172</v>
      </c>
      <c r="H238" s="246">
        <v>40</v>
      </c>
      <c r="I238" s="247"/>
      <c r="J238" s="248">
        <f>ROUND(I238*H238,2)</f>
        <v>0</v>
      </c>
      <c r="K238" s="244" t="s">
        <v>1</v>
      </c>
      <c r="L238" s="249"/>
      <c r="M238" s="250" t="s">
        <v>1</v>
      </c>
      <c r="N238" s="251" t="s">
        <v>41</v>
      </c>
      <c r="O238" s="85"/>
      <c r="P238" s="225">
        <f>O238*H238</f>
        <v>0</v>
      </c>
      <c r="Q238" s="225">
        <v>0.00025</v>
      </c>
      <c r="R238" s="225">
        <f>Q238*H238</f>
        <v>0.01</v>
      </c>
      <c r="S238" s="225">
        <v>0</v>
      </c>
      <c r="T238" s="226">
        <f>S238*H238</f>
        <v>0</v>
      </c>
      <c r="AR238" s="227" t="s">
        <v>272</v>
      </c>
      <c r="AT238" s="227" t="s">
        <v>269</v>
      </c>
      <c r="AU238" s="227" t="s">
        <v>83</v>
      </c>
      <c r="AY238" s="16" t="s">
        <v>125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6" t="s">
        <v>81</v>
      </c>
      <c r="BK238" s="228">
        <f>ROUND(I238*H238,2)</f>
        <v>0</v>
      </c>
      <c r="BL238" s="16" t="s">
        <v>222</v>
      </c>
      <c r="BM238" s="227" t="s">
        <v>521</v>
      </c>
    </row>
    <row r="239" spans="2:65" s="1" customFormat="1" ht="24" customHeight="1">
      <c r="B239" s="37"/>
      <c r="C239" s="242" t="s">
        <v>522</v>
      </c>
      <c r="D239" s="242" t="s">
        <v>269</v>
      </c>
      <c r="E239" s="243" t="s">
        <v>523</v>
      </c>
      <c r="F239" s="244" t="s">
        <v>524</v>
      </c>
      <c r="G239" s="245" t="s">
        <v>172</v>
      </c>
      <c r="H239" s="246">
        <v>31</v>
      </c>
      <c r="I239" s="247"/>
      <c r="J239" s="248">
        <f>ROUND(I239*H239,2)</f>
        <v>0</v>
      </c>
      <c r="K239" s="244" t="s">
        <v>1</v>
      </c>
      <c r="L239" s="249"/>
      <c r="M239" s="250" t="s">
        <v>1</v>
      </c>
      <c r="N239" s="251" t="s">
        <v>41</v>
      </c>
      <c r="O239" s="85"/>
      <c r="P239" s="225">
        <f>O239*H239</f>
        <v>0</v>
      </c>
      <c r="Q239" s="225">
        <v>5E-05</v>
      </c>
      <c r="R239" s="225">
        <f>Q239*H239</f>
        <v>0.0015500000000000002</v>
      </c>
      <c r="S239" s="225">
        <v>0</v>
      </c>
      <c r="T239" s="226">
        <f>S239*H239</f>
        <v>0</v>
      </c>
      <c r="AR239" s="227" t="s">
        <v>272</v>
      </c>
      <c r="AT239" s="227" t="s">
        <v>269</v>
      </c>
      <c r="AU239" s="227" t="s">
        <v>83</v>
      </c>
      <c r="AY239" s="16" t="s">
        <v>125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6" t="s">
        <v>81</v>
      </c>
      <c r="BK239" s="228">
        <f>ROUND(I239*H239,2)</f>
        <v>0</v>
      </c>
      <c r="BL239" s="16" t="s">
        <v>222</v>
      </c>
      <c r="BM239" s="227" t="s">
        <v>525</v>
      </c>
    </row>
    <row r="240" spans="2:65" s="1" customFormat="1" ht="24" customHeight="1">
      <c r="B240" s="37"/>
      <c r="C240" s="242" t="s">
        <v>526</v>
      </c>
      <c r="D240" s="242" t="s">
        <v>269</v>
      </c>
      <c r="E240" s="243" t="s">
        <v>527</v>
      </c>
      <c r="F240" s="244" t="s">
        <v>528</v>
      </c>
      <c r="G240" s="245" t="s">
        <v>172</v>
      </c>
      <c r="H240" s="246">
        <v>18</v>
      </c>
      <c r="I240" s="247"/>
      <c r="J240" s="248">
        <f>ROUND(I240*H240,2)</f>
        <v>0</v>
      </c>
      <c r="K240" s="244" t="s">
        <v>1</v>
      </c>
      <c r="L240" s="249"/>
      <c r="M240" s="250" t="s">
        <v>1</v>
      </c>
      <c r="N240" s="251" t="s">
        <v>41</v>
      </c>
      <c r="O240" s="85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AR240" s="227" t="s">
        <v>272</v>
      </c>
      <c r="AT240" s="227" t="s">
        <v>269</v>
      </c>
      <c r="AU240" s="227" t="s">
        <v>83</v>
      </c>
      <c r="AY240" s="16" t="s">
        <v>125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6" t="s">
        <v>81</v>
      </c>
      <c r="BK240" s="228">
        <f>ROUND(I240*H240,2)</f>
        <v>0</v>
      </c>
      <c r="BL240" s="16" t="s">
        <v>222</v>
      </c>
      <c r="BM240" s="227" t="s">
        <v>529</v>
      </c>
    </row>
    <row r="241" spans="2:65" s="1" customFormat="1" ht="36" customHeight="1">
      <c r="B241" s="37"/>
      <c r="C241" s="216" t="s">
        <v>530</v>
      </c>
      <c r="D241" s="216" t="s">
        <v>129</v>
      </c>
      <c r="E241" s="217" t="s">
        <v>531</v>
      </c>
      <c r="F241" s="218" t="s">
        <v>532</v>
      </c>
      <c r="G241" s="219" t="s">
        <v>172</v>
      </c>
      <c r="H241" s="220">
        <v>15</v>
      </c>
      <c r="I241" s="221"/>
      <c r="J241" s="222">
        <f>ROUND(I241*H241,2)</f>
        <v>0</v>
      </c>
      <c r="K241" s="218" t="s">
        <v>1</v>
      </c>
      <c r="L241" s="42"/>
      <c r="M241" s="223" t="s">
        <v>1</v>
      </c>
      <c r="N241" s="224" t="s">
        <v>41</v>
      </c>
      <c r="O241" s="85"/>
      <c r="P241" s="225">
        <f>O241*H241</f>
        <v>0</v>
      </c>
      <c r="Q241" s="225">
        <v>0</v>
      </c>
      <c r="R241" s="225">
        <f>Q241*H241</f>
        <v>0</v>
      </c>
      <c r="S241" s="225">
        <v>0.0013</v>
      </c>
      <c r="T241" s="226">
        <f>S241*H241</f>
        <v>0.0195</v>
      </c>
      <c r="AR241" s="227" t="s">
        <v>222</v>
      </c>
      <c r="AT241" s="227" t="s">
        <v>129</v>
      </c>
      <c r="AU241" s="227" t="s">
        <v>83</v>
      </c>
      <c r="AY241" s="16" t="s">
        <v>125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6" t="s">
        <v>81</v>
      </c>
      <c r="BK241" s="228">
        <f>ROUND(I241*H241,2)</f>
        <v>0</v>
      </c>
      <c r="BL241" s="16" t="s">
        <v>222</v>
      </c>
      <c r="BM241" s="227" t="s">
        <v>533</v>
      </c>
    </row>
    <row r="242" spans="2:65" s="1" customFormat="1" ht="36" customHeight="1">
      <c r="B242" s="37"/>
      <c r="C242" s="216" t="s">
        <v>534</v>
      </c>
      <c r="D242" s="216" t="s">
        <v>129</v>
      </c>
      <c r="E242" s="217" t="s">
        <v>535</v>
      </c>
      <c r="F242" s="218" t="s">
        <v>536</v>
      </c>
      <c r="G242" s="219" t="s">
        <v>172</v>
      </c>
      <c r="H242" s="220">
        <v>15</v>
      </c>
      <c r="I242" s="221"/>
      <c r="J242" s="222">
        <f>ROUND(I242*H242,2)</f>
        <v>0</v>
      </c>
      <c r="K242" s="218" t="s">
        <v>1</v>
      </c>
      <c r="L242" s="42"/>
      <c r="M242" s="223" t="s">
        <v>1</v>
      </c>
      <c r="N242" s="224" t="s">
        <v>41</v>
      </c>
      <c r="O242" s="85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AR242" s="227" t="s">
        <v>222</v>
      </c>
      <c r="AT242" s="227" t="s">
        <v>129</v>
      </c>
      <c r="AU242" s="227" t="s">
        <v>83</v>
      </c>
      <c r="AY242" s="16" t="s">
        <v>125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6" t="s">
        <v>81</v>
      </c>
      <c r="BK242" s="228">
        <f>ROUND(I242*H242,2)</f>
        <v>0</v>
      </c>
      <c r="BL242" s="16" t="s">
        <v>222</v>
      </c>
      <c r="BM242" s="227" t="s">
        <v>537</v>
      </c>
    </row>
    <row r="243" spans="2:65" s="1" customFormat="1" ht="36" customHeight="1">
      <c r="B243" s="37"/>
      <c r="C243" s="216" t="s">
        <v>538</v>
      </c>
      <c r="D243" s="216" t="s">
        <v>129</v>
      </c>
      <c r="E243" s="217" t="s">
        <v>539</v>
      </c>
      <c r="F243" s="218" t="s">
        <v>540</v>
      </c>
      <c r="G243" s="219" t="s">
        <v>172</v>
      </c>
      <c r="H243" s="220">
        <v>1</v>
      </c>
      <c r="I243" s="221"/>
      <c r="J243" s="222">
        <f>ROUND(I243*H243,2)</f>
        <v>0</v>
      </c>
      <c r="K243" s="218" t="s">
        <v>1</v>
      </c>
      <c r="L243" s="42"/>
      <c r="M243" s="223" t="s">
        <v>1</v>
      </c>
      <c r="N243" s="224" t="s">
        <v>41</v>
      </c>
      <c r="O243" s="85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AR243" s="227" t="s">
        <v>222</v>
      </c>
      <c r="AT243" s="227" t="s">
        <v>129</v>
      </c>
      <c r="AU243" s="227" t="s">
        <v>83</v>
      </c>
      <c r="AY243" s="16" t="s">
        <v>125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6" t="s">
        <v>81</v>
      </c>
      <c r="BK243" s="228">
        <f>ROUND(I243*H243,2)</f>
        <v>0</v>
      </c>
      <c r="BL243" s="16" t="s">
        <v>222</v>
      </c>
      <c r="BM243" s="227" t="s">
        <v>541</v>
      </c>
    </row>
    <row r="244" spans="2:65" s="1" customFormat="1" ht="16.5" customHeight="1">
      <c r="B244" s="37"/>
      <c r="C244" s="216" t="s">
        <v>542</v>
      </c>
      <c r="D244" s="216" t="s">
        <v>129</v>
      </c>
      <c r="E244" s="217" t="s">
        <v>543</v>
      </c>
      <c r="F244" s="218" t="s">
        <v>544</v>
      </c>
      <c r="G244" s="219" t="s">
        <v>545</v>
      </c>
      <c r="H244" s="220">
        <v>1</v>
      </c>
      <c r="I244" s="221"/>
      <c r="J244" s="222">
        <f>ROUND(I244*H244,2)</f>
        <v>0</v>
      </c>
      <c r="K244" s="218" t="s">
        <v>1</v>
      </c>
      <c r="L244" s="42"/>
      <c r="M244" s="223" t="s">
        <v>1</v>
      </c>
      <c r="N244" s="224" t="s">
        <v>41</v>
      </c>
      <c r="O244" s="85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AR244" s="227" t="s">
        <v>222</v>
      </c>
      <c r="AT244" s="227" t="s">
        <v>129</v>
      </c>
      <c r="AU244" s="227" t="s">
        <v>83</v>
      </c>
      <c r="AY244" s="16" t="s">
        <v>125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6" t="s">
        <v>81</v>
      </c>
      <c r="BK244" s="228">
        <f>ROUND(I244*H244,2)</f>
        <v>0</v>
      </c>
      <c r="BL244" s="16" t="s">
        <v>222</v>
      </c>
      <c r="BM244" s="227" t="s">
        <v>546</v>
      </c>
    </row>
    <row r="245" spans="2:65" s="1" customFormat="1" ht="16.5" customHeight="1">
      <c r="B245" s="37"/>
      <c r="C245" s="242" t="s">
        <v>547</v>
      </c>
      <c r="D245" s="242" t="s">
        <v>269</v>
      </c>
      <c r="E245" s="243" t="s">
        <v>548</v>
      </c>
      <c r="F245" s="244" t="s">
        <v>549</v>
      </c>
      <c r="G245" s="245" t="s">
        <v>172</v>
      </c>
      <c r="H245" s="246">
        <v>8</v>
      </c>
      <c r="I245" s="247"/>
      <c r="J245" s="248">
        <f>ROUND(I245*H245,2)</f>
        <v>0</v>
      </c>
      <c r="K245" s="244" t="s">
        <v>1</v>
      </c>
      <c r="L245" s="249"/>
      <c r="M245" s="250" t="s">
        <v>1</v>
      </c>
      <c r="N245" s="251" t="s">
        <v>41</v>
      </c>
      <c r="O245" s="85"/>
      <c r="P245" s="225">
        <f>O245*H245</f>
        <v>0</v>
      </c>
      <c r="Q245" s="225">
        <v>0.0004</v>
      </c>
      <c r="R245" s="225">
        <f>Q245*H245</f>
        <v>0.0032</v>
      </c>
      <c r="S245" s="225">
        <v>0</v>
      </c>
      <c r="T245" s="226">
        <f>S245*H245</f>
        <v>0</v>
      </c>
      <c r="AR245" s="227" t="s">
        <v>272</v>
      </c>
      <c r="AT245" s="227" t="s">
        <v>269</v>
      </c>
      <c r="AU245" s="227" t="s">
        <v>83</v>
      </c>
      <c r="AY245" s="16" t="s">
        <v>125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6" t="s">
        <v>81</v>
      </c>
      <c r="BK245" s="228">
        <f>ROUND(I245*H245,2)</f>
        <v>0</v>
      </c>
      <c r="BL245" s="16" t="s">
        <v>222</v>
      </c>
      <c r="BM245" s="227" t="s">
        <v>550</v>
      </c>
    </row>
    <row r="246" spans="2:65" s="1" customFormat="1" ht="16.5" customHeight="1">
      <c r="B246" s="37"/>
      <c r="C246" s="242" t="s">
        <v>551</v>
      </c>
      <c r="D246" s="242" t="s">
        <v>269</v>
      </c>
      <c r="E246" s="243" t="s">
        <v>552</v>
      </c>
      <c r="F246" s="244" t="s">
        <v>553</v>
      </c>
      <c r="G246" s="245" t="s">
        <v>172</v>
      </c>
      <c r="H246" s="246">
        <v>1</v>
      </c>
      <c r="I246" s="247"/>
      <c r="J246" s="248">
        <f>ROUND(I246*H246,2)</f>
        <v>0</v>
      </c>
      <c r="K246" s="244" t="s">
        <v>1</v>
      </c>
      <c r="L246" s="249"/>
      <c r="M246" s="250" t="s">
        <v>1</v>
      </c>
      <c r="N246" s="251" t="s">
        <v>41</v>
      </c>
      <c r="O246" s="85"/>
      <c r="P246" s="225">
        <f>O246*H246</f>
        <v>0</v>
      </c>
      <c r="Q246" s="225">
        <v>0.0004</v>
      </c>
      <c r="R246" s="225">
        <f>Q246*H246</f>
        <v>0.0004</v>
      </c>
      <c r="S246" s="225">
        <v>0</v>
      </c>
      <c r="T246" s="226">
        <f>S246*H246</f>
        <v>0</v>
      </c>
      <c r="AR246" s="227" t="s">
        <v>272</v>
      </c>
      <c r="AT246" s="227" t="s">
        <v>269</v>
      </c>
      <c r="AU246" s="227" t="s">
        <v>83</v>
      </c>
      <c r="AY246" s="16" t="s">
        <v>125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6" t="s">
        <v>81</v>
      </c>
      <c r="BK246" s="228">
        <f>ROUND(I246*H246,2)</f>
        <v>0</v>
      </c>
      <c r="BL246" s="16" t="s">
        <v>222</v>
      </c>
      <c r="BM246" s="227" t="s">
        <v>554</v>
      </c>
    </row>
    <row r="247" spans="2:65" s="1" customFormat="1" ht="24" customHeight="1">
      <c r="B247" s="37"/>
      <c r="C247" s="242" t="s">
        <v>555</v>
      </c>
      <c r="D247" s="242" t="s">
        <v>269</v>
      </c>
      <c r="E247" s="243" t="s">
        <v>556</v>
      </c>
      <c r="F247" s="244" t="s">
        <v>557</v>
      </c>
      <c r="G247" s="245" t="s">
        <v>172</v>
      </c>
      <c r="H247" s="246">
        <v>2</v>
      </c>
      <c r="I247" s="247"/>
      <c r="J247" s="248">
        <f>ROUND(I247*H247,2)</f>
        <v>0</v>
      </c>
      <c r="K247" s="244" t="s">
        <v>1</v>
      </c>
      <c r="L247" s="249"/>
      <c r="M247" s="250" t="s">
        <v>1</v>
      </c>
      <c r="N247" s="251" t="s">
        <v>41</v>
      </c>
      <c r="O247" s="85"/>
      <c r="P247" s="225">
        <f>O247*H247</f>
        <v>0</v>
      </c>
      <c r="Q247" s="225">
        <v>0.00047</v>
      </c>
      <c r="R247" s="225">
        <f>Q247*H247</f>
        <v>0.00094</v>
      </c>
      <c r="S247" s="225">
        <v>0</v>
      </c>
      <c r="T247" s="226">
        <f>S247*H247</f>
        <v>0</v>
      </c>
      <c r="AR247" s="227" t="s">
        <v>272</v>
      </c>
      <c r="AT247" s="227" t="s">
        <v>269</v>
      </c>
      <c r="AU247" s="227" t="s">
        <v>83</v>
      </c>
      <c r="AY247" s="16" t="s">
        <v>125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6" t="s">
        <v>81</v>
      </c>
      <c r="BK247" s="228">
        <f>ROUND(I247*H247,2)</f>
        <v>0</v>
      </c>
      <c r="BL247" s="16" t="s">
        <v>222</v>
      </c>
      <c r="BM247" s="227" t="s">
        <v>558</v>
      </c>
    </row>
    <row r="248" spans="2:65" s="1" customFormat="1" ht="16.5" customHeight="1">
      <c r="B248" s="37"/>
      <c r="C248" s="216" t="s">
        <v>559</v>
      </c>
      <c r="D248" s="216" t="s">
        <v>129</v>
      </c>
      <c r="E248" s="217" t="s">
        <v>560</v>
      </c>
      <c r="F248" s="218" t="s">
        <v>561</v>
      </c>
      <c r="G248" s="219" t="s">
        <v>132</v>
      </c>
      <c r="H248" s="220">
        <v>1</v>
      </c>
      <c r="I248" s="221"/>
      <c r="J248" s="222">
        <f>ROUND(I248*H248,2)</f>
        <v>0</v>
      </c>
      <c r="K248" s="218" t="s">
        <v>1</v>
      </c>
      <c r="L248" s="42"/>
      <c r="M248" s="223" t="s">
        <v>1</v>
      </c>
      <c r="N248" s="224" t="s">
        <v>41</v>
      </c>
      <c r="O248" s="85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AR248" s="227" t="s">
        <v>222</v>
      </c>
      <c r="AT248" s="227" t="s">
        <v>129</v>
      </c>
      <c r="AU248" s="227" t="s">
        <v>83</v>
      </c>
      <c r="AY248" s="16" t="s">
        <v>125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6" t="s">
        <v>81</v>
      </c>
      <c r="BK248" s="228">
        <f>ROUND(I248*H248,2)</f>
        <v>0</v>
      </c>
      <c r="BL248" s="16" t="s">
        <v>222</v>
      </c>
      <c r="BM248" s="227" t="s">
        <v>562</v>
      </c>
    </row>
    <row r="249" spans="2:65" s="1" customFormat="1" ht="16.5" customHeight="1">
      <c r="B249" s="37"/>
      <c r="C249" s="216" t="s">
        <v>563</v>
      </c>
      <c r="D249" s="216" t="s">
        <v>129</v>
      </c>
      <c r="E249" s="217" t="s">
        <v>564</v>
      </c>
      <c r="F249" s="218" t="s">
        <v>565</v>
      </c>
      <c r="G249" s="219" t="s">
        <v>172</v>
      </c>
      <c r="H249" s="220">
        <v>15</v>
      </c>
      <c r="I249" s="221"/>
      <c r="J249" s="222">
        <f>ROUND(I249*H249,2)</f>
        <v>0</v>
      </c>
      <c r="K249" s="218" t="s">
        <v>1</v>
      </c>
      <c r="L249" s="42"/>
      <c r="M249" s="223" t="s">
        <v>1</v>
      </c>
      <c r="N249" s="224" t="s">
        <v>41</v>
      </c>
      <c r="O249" s="85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AR249" s="227" t="s">
        <v>222</v>
      </c>
      <c r="AT249" s="227" t="s">
        <v>129</v>
      </c>
      <c r="AU249" s="227" t="s">
        <v>83</v>
      </c>
      <c r="AY249" s="16" t="s">
        <v>125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6" t="s">
        <v>81</v>
      </c>
      <c r="BK249" s="228">
        <f>ROUND(I249*H249,2)</f>
        <v>0</v>
      </c>
      <c r="BL249" s="16" t="s">
        <v>222</v>
      </c>
      <c r="BM249" s="227" t="s">
        <v>566</v>
      </c>
    </row>
    <row r="250" spans="2:65" s="1" customFormat="1" ht="16.5" customHeight="1">
      <c r="B250" s="37"/>
      <c r="C250" s="242" t="s">
        <v>567</v>
      </c>
      <c r="D250" s="242" t="s">
        <v>269</v>
      </c>
      <c r="E250" s="243" t="s">
        <v>568</v>
      </c>
      <c r="F250" s="244" t="s">
        <v>569</v>
      </c>
      <c r="G250" s="245" t="s">
        <v>172</v>
      </c>
      <c r="H250" s="246">
        <v>15</v>
      </c>
      <c r="I250" s="247"/>
      <c r="J250" s="248">
        <f>ROUND(I250*H250,2)</f>
        <v>0</v>
      </c>
      <c r="K250" s="244" t="s">
        <v>1</v>
      </c>
      <c r="L250" s="249"/>
      <c r="M250" s="250" t="s">
        <v>1</v>
      </c>
      <c r="N250" s="251" t="s">
        <v>41</v>
      </c>
      <c r="O250" s="85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AR250" s="227" t="s">
        <v>272</v>
      </c>
      <c r="AT250" s="227" t="s">
        <v>269</v>
      </c>
      <c r="AU250" s="227" t="s">
        <v>83</v>
      </c>
      <c r="AY250" s="16" t="s">
        <v>125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6" t="s">
        <v>81</v>
      </c>
      <c r="BK250" s="228">
        <f>ROUND(I250*H250,2)</f>
        <v>0</v>
      </c>
      <c r="BL250" s="16" t="s">
        <v>222</v>
      </c>
      <c r="BM250" s="227" t="s">
        <v>570</v>
      </c>
    </row>
    <row r="251" spans="2:65" s="1" customFormat="1" ht="16.5" customHeight="1">
      <c r="B251" s="37"/>
      <c r="C251" s="242" t="s">
        <v>571</v>
      </c>
      <c r="D251" s="242" t="s">
        <v>269</v>
      </c>
      <c r="E251" s="243" t="s">
        <v>572</v>
      </c>
      <c r="F251" s="244" t="s">
        <v>573</v>
      </c>
      <c r="G251" s="245" t="s">
        <v>172</v>
      </c>
      <c r="H251" s="246">
        <v>15</v>
      </c>
      <c r="I251" s="247"/>
      <c r="J251" s="248">
        <f>ROUND(I251*H251,2)</f>
        <v>0</v>
      </c>
      <c r="K251" s="244" t="s">
        <v>1</v>
      </c>
      <c r="L251" s="249"/>
      <c r="M251" s="250" t="s">
        <v>1</v>
      </c>
      <c r="N251" s="251" t="s">
        <v>41</v>
      </c>
      <c r="O251" s="85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AR251" s="227" t="s">
        <v>272</v>
      </c>
      <c r="AT251" s="227" t="s">
        <v>269</v>
      </c>
      <c r="AU251" s="227" t="s">
        <v>83</v>
      </c>
      <c r="AY251" s="16" t="s">
        <v>125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6" t="s">
        <v>81</v>
      </c>
      <c r="BK251" s="228">
        <f>ROUND(I251*H251,2)</f>
        <v>0</v>
      </c>
      <c r="BL251" s="16" t="s">
        <v>222</v>
      </c>
      <c r="BM251" s="227" t="s">
        <v>574</v>
      </c>
    </row>
    <row r="252" spans="2:65" s="1" customFormat="1" ht="16.5" customHeight="1">
      <c r="B252" s="37"/>
      <c r="C252" s="242" t="s">
        <v>575</v>
      </c>
      <c r="D252" s="242" t="s">
        <v>269</v>
      </c>
      <c r="E252" s="243" t="s">
        <v>576</v>
      </c>
      <c r="F252" s="244" t="s">
        <v>577</v>
      </c>
      <c r="G252" s="245" t="s">
        <v>172</v>
      </c>
      <c r="H252" s="246">
        <v>15</v>
      </c>
      <c r="I252" s="247"/>
      <c r="J252" s="248">
        <f>ROUND(I252*H252,2)</f>
        <v>0</v>
      </c>
      <c r="K252" s="244" t="s">
        <v>1</v>
      </c>
      <c r="L252" s="249"/>
      <c r="M252" s="250" t="s">
        <v>1</v>
      </c>
      <c r="N252" s="251" t="s">
        <v>41</v>
      </c>
      <c r="O252" s="85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AR252" s="227" t="s">
        <v>272</v>
      </c>
      <c r="AT252" s="227" t="s">
        <v>269</v>
      </c>
      <c r="AU252" s="227" t="s">
        <v>83</v>
      </c>
      <c r="AY252" s="16" t="s">
        <v>125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6" t="s">
        <v>81</v>
      </c>
      <c r="BK252" s="228">
        <f>ROUND(I252*H252,2)</f>
        <v>0</v>
      </c>
      <c r="BL252" s="16" t="s">
        <v>222</v>
      </c>
      <c r="BM252" s="227" t="s">
        <v>578</v>
      </c>
    </row>
    <row r="253" spans="2:65" s="1" customFormat="1" ht="16.5" customHeight="1">
      <c r="B253" s="37"/>
      <c r="C253" s="216" t="s">
        <v>579</v>
      </c>
      <c r="D253" s="216" t="s">
        <v>129</v>
      </c>
      <c r="E253" s="217" t="s">
        <v>580</v>
      </c>
      <c r="F253" s="218" t="s">
        <v>581</v>
      </c>
      <c r="G253" s="219" t="s">
        <v>172</v>
      </c>
      <c r="H253" s="220">
        <v>1</v>
      </c>
      <c r="I253" s="221"/>
      <c r="J253" s="222">
        <f>ROUND(I253*H253,2)</f>
        <v>0</v>
      </c>
      <c r="K253" s="218" t="s">
        <v>1</v>
      </c>
      <c r="L253" s="42"/>
      <c r="M253" s="223" t="s">
        <v>1</v>
      </c>
      <c r="N253" s="224" t="s">
        <v>41</v>
      </c>
      <c r="O253" s="85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AR253" s="227" t="s">
        <v>222</v>
      </c>
      <c r="AT253" s="227" t="s">
        <v>129</v>
      </c>
      <c r="AU253" s="227" t="s">
        <v>83</v>
      </c>
      <c r="AY253" s="16" t="s">
        <v>125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6" t="s">
        <v>81</v>
      </c>
      <c r="BK253" s="228">
        <f>ROUND(I253*H253,2)</f>
        <v>0</v>
      </c>
      <c r="BL253" s="16" t="s">
        <v>222</v>
      </c>
      <c r="BM253" s="227" t="s">
        <v>582</v>
      </c>
    </row>
    <row r="254" spans="2:65" s="1" customFormat="1" ht="16.5" customHeight="1">
      <c r="B254" s="37"/>
      <c r="C254" s="216" t="s">
        <v>583</v>
      </c>
      <c r="D254" s="216" t="s">
        <v>129</v>
      </c>
      <c r="E254" s="217" t="s">
        <v>584</v>
      </c>
      <c r="F254" s="218" t="s">
        <v>585</v>
      </c>
      <c r="G254" s="219" t="s">
        <v>172</v>
      </c>
      <c r="H254" s="220">
        <v>1</v>
      </c>
      <c r="I254" s="221"/>
      <c r="J254" s="222">
        <f>ROUND(I254*H254,2)</f>
        <v>0</v>
      </c>
      <c r="K254" s="218" t="s">
        <v>1</v>
      </c>
      <c r="L254" s="42"/>
      <c r="M254" s="223" t="s">
        <v>1</v>
      </c>
      <c r="N254" s="224" t="s">
        <v>41</v>
      </c>
      <c r="O254" s="85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AR254" s="227" t="s">
        <v>222</v>
      </c>
      <c r="AT254" s="227" t="s">
        <v>129</v>
      </c>
      <c r="AU254" s="227" t="s">
        <v>83</v>
      </c>
      <c r="AY254" s="16" t="s">
        <v>125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6" t="s">
        <v>81</v>
      </c>
      <c r="BK254" s="228">
        <f>ROUND(I254*H254,2)</f>
        <v>0</v>
      </c>
      <c r="BL254" s="16" t="s">
        <v>222</v>
      </c>
      <c r="BM254" s="227" t="s">
        <v>586</v>
      </c>
    </row>
    <row r="255" spans="2:65" s="1" customFormat="1" ht="16.5" customHeight="1">
      <c r="B255" s="37"/>
      <c r="C255" s="216" t="s">
        <v>587</v>
      </c>
      <c r="D255" s="216" t="s">
        <v>129</v>
      </c>
      <c r="E255" s="217" t="s">
        <v>588</v>
      </c>
      <c r="F255" s="218" t="s">
        <v>589</v>
      </c>
      <c r="G255" s="219" t="s">
        <v>172</v>
      </c>
      <c r="H255" s="220">
        <v>1</v>
      </c>
      <c r="I255" s="221"/>
      <c r="J255" s="222">
        <f>ROUND(I255*H255,2)</f>
        <v>0</v>
      </c>
      <c r="K255" s="218" t="s">
        <v>1</v>
      </c>
      <c r="L255" s="42"/>
      <c r="M255" s="223" t="s">
        <v>1</v>
      </c>
      <c r="N255" s="224" t="s">
        <v>41</v>
      </c>
      <c r="O255" s="85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AR255" s="227" t="s">
        <v>222</v>
      </c>
      <c r="AT255" s="227" t="s">
        <v>129</v>
      </c>
      <c r="AU255" s="227" t="s">
        <v>83</v>
      </c>
      <c r="AY255" s="16" t="s">
        <v>125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6" t="s">
        <v>81</v>
      </c>
      <c r="BK255" s="228">
        <f>ROUND(I255*H255,2)</f>
        <v>0</v>
      </c>
      <c r="BL255" s="16" t="s">
        <v>222</v>
      </c>
      <c r="BM255" s="227" t="s">
        <v>590</v>
      </c>
    </row>
    <row r="256" spans="2:65" s="1" customFormat="1" ht="24" customHeight="1">
      <c r="B256" s="37"/>
      <c r="C256" s="216" t="s">
        <v>591</v>
      </c>
      <c r="D256" s="216" t="s">
        <v>129</v>
      </c>
      <c r="E256" s="217" t="s">
        <v>592</v>
      </c>
      <c r="F256" s="218" t="s">
        <v>593</v>
      </c>
      <c r="G256" s="219" t="s">
        <v>172</v>
      </c>
      <c r="H256" s="220">
        <v>14</v>
      </c>
      <c r="I256" s="221"/>
      <c r="J256" s="222">
        <f>ROUND(I256*H256,2)</f>
        <v>0</v>
      </c>
      <c r="K256" s="218" t="s">
        <v>1</v>
      </c>
      <c r="L256" s="42"/>
      <c r="M256" s="223" t="s">
        <v>1</v>
      </c>
      <c r="N256" s="224" t="s">
        <v>41</v>
      </c>
      <c r="O256" s="85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AR256" s="227" t="s">
        <v>222</v>
      </c>
      <c r="AT256" s="227" t="s">
        <v>129</v>
      </c>
      <c r="AU256" s="227" t="s">
        <v>83</v>
      </c>
      <c r="AY256" s="16" t="s">
        <v>125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6" t="s">
        <v>81</v>
      </c>
      <c r="BK256" s="228">
        <f>ROUND(I256*H256,2)</f>
        <v>0</v>
      </c>
      <c r="BL256" s="16" t="s">
        <v>222</v>
      </c>
      <c r="BM256" s="227" t="s">
        <v>594</v>
      </c>
    </row>
    <row r="257" spans="2:63" s="11" customFormat="1" ht="22.8" customHeight="1">
      <c r="B257" s="200"/>
      <c r="C257" s="201"/>
      <c r="D257" s="202" t="s">
        <v>75</v>
      </c>
      <c r="E257" s="214" t="s">
        <v>595</v>
      </c>
      <c r="F257" s="214" t="s">
        <v>596</v>
      </c>
      <c r="G257" s="201"/>
      <c r="H257" s="201"/>
      <c r="I257" s="204"/>
      <c r="J257" s="215">
        <f>BK257</f>
        <v>0</v>
      </c>
      <c r="K257" s="201"/>
      <c r="L257" s="206"/>
      <c r="M257" s="207"/>
      <c r="N257" s="208"/>
      <c r="O257" s="208"/>
      <c r="P257" s="209">
        <f>SUM(P258:P264)</f>
        <v>0</v>
      </c>
      <c r="Q257" s="208"/>
      <c r="R257" s="209">
        <f>SUM(R258:R264)</f>
        <v>0.0048</v>
      </c>
      <c r="S257" s="208"/>
      <c r="T257" s="210">
        <f>SUM(T258:T264)</f>
        <v>0</v>
      </c>
      <c r="AR257" s="211" t="s">
        <v>83</v>
      </c>
      <c r="AT257" s="212" t="s">
        <v>75</v>
      </c>
      <c r="AU257" s="212" t="s">
        <v>81</v>
      </c>
      <c r="AY257" s="211" t="s">
        <v>125</v>
      </c>
      <c r="BK257" s="213">
        <f>SUM(BK258:BK264)</f>
        <v>0</v>
      </c>
    </row>
    <row r="258" spans="2:65" s="1" customFormat="1" ht="24" customHeight="1">
      <c r="B258" s="37"/>
      <c r="C258" s="216" t="s">
        <v>597</v>
      </c>
      <c r="D258" s="216" t="s">
        <v>129</v>
      </c>
      <c r="E258" s="217" t="s">
        <v>598</v>
      </c>
      <c r="F258" s="218" t="s">
        <v>599</v>
      </c>
      <c r="G258" s="219" t="s">
        <v>172</v>
      </c>
      <c r="H258" s="220">
        <v>4</v>
      </c>
      <c r="I258" s="221"/>
      <c r="J258" s="222">
        <f>ROUND(I258*H258,2)</f>
        <v>0</v>
      </c>
      <c r="K258" s="218" t="s">
        <v>1</v>
      </c>
      <c r="L258" s="42"/>
      <c r="M258" s="223" t="s">
        <v>1</v>
      </c>
      <c r="N258" s="224" t="s">
        <v>41</v>
      </c>
      <c r="O258" s="85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AR258" s="227" t="s">
        <v>222</v>
      </c>
      <c r="AT258" s="227" t="s">
        <v>129</v>
      </c>
      <c r="AU258" s="227" t="s">
        <v>83</v>
      </c>
      <c r="AY258" s="16" t="s">
        <v>125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6" t="s">
        <v>81</v>
      </c>
      <c r="BK258" s="228">
        <f>ROUND(I258*H258,2)</f>
        <v>0</v>
      </c>
      <c r="BL258" s="16" t="s">
        <v>222</v>
      </c>
      <c r="BM258" s="227" t="s">
        <v>600</v>
      </c>
    </row>
    <row r="259" spans="2:65" s="1" customFormat="1" ht="24" customHeight="1">
      <c r="B259" s="37"/>
      <c r="C259" s="216" t="s">
        <v>601</v>
      </c>
      <c r="D259" s="216" t="s">
        <v>129</v>
      </c>
      <c r="E259" s="217" t="s">
        <v>602</v>
      </c>
      <c r="F259" s="218" t="s">
        <v>603</v>
      </c>
      <c r="G259" s="219" t="s">
        <v>172</v>
      </c>
      <c r="H259" s="220">
        <v>4</v>
      </c>
      <c r="I259" s="221"/>
      <c r="J259" s="222">
        <f>ROUND(I259*H259,2)</f>
        <v>0</v>
      </c>
      <c r="K259" s="218" t="s">
        <v>1</v>
      </c>
      <c r="L259" s="42"/>
      <c r="M259" s="223" t="s">
        <v>1</v>
      </c>
      <c r="N259" s="224" t="s">
        <v>41</v>
      </c>
      <c r="O259" s="85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AR259" s="227" t="s">
        <v>222</v>
      </c>
      <c r="AT259" s="227" t="s">
        <v>129</v>
      </c>
      <c r="AU259" s="227" t="s">
        <v>83</v>
      </c>
      <c r="AY259" s="16" t="s">
        <v>125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6" t="s">
        <v>81</v>
      </c>
      <c r="BK259" s="228">
        <f>ROUND(I259*H259,2)</f>
        <v>0</v>
      </c>
      <c r="BL259" s="16" t="s">
        <v>222</v>
      </c>
      <c r="BM259" s="227" t="s">
        <v>604</v>
      </c>
    </row>
    <row r="260" spans="2:65" s="1" customFormat="1" ht="36" customHeight="1">
      <c r="B260" s="37"/>
      <c r="C260" s="216" t="s">
        <v>605</v>
      </c>
      <c r="D260" s="216" t="s">
        <v>129</v>
      </c>
      <c r="E260" s="217" t="s">
        <v>606</v>
      </c>
      <c r="F260" s="218" t="s">
        <v>607</v>
      </c>
      <c r="G260" s="219" t="s">
        <v>266</v>
      </c>
      <c r="H260" s="241"/>
      <c r="I260" s="221"/>
      <c r="J260" s="222">
        <f>ROUND(I260*H260,2)</f>
        <v>0</v>
      </c>
      <c r="K260" s="218" t="s">
        <v>1</v>
      </c>
      <c r="L260" s="42"/>
      <c r="M260" s="223" t="s">
        <v>1</v>
      </c>
      <c r="N260" s="224" t="s">
        <v>41</v>
      </c>
      <c r="O260" s="85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AR260" s="227" t="s">
        <v>222</v>
      </c>
      <c r="AT260" s="227" t="s">
        <v>129</v>
      </c>
      <c r="AU260" s="227" t="s">
        <v>83</v>
      </c>
      <c r="AY260" s="16" t="s">
        <v>125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6" t="s">
        <v>81</v>
      </c>
      <c r="BK260" s="228">
        <f>ROUND(I260*H260,2)</f>
        <v>0</v>
      </c>
      <c r="BL260" s="16" t="s">
        <v>222</v>
      </c>
      <c r="BM260" s="227" t="s">
        <v>608</v>
      </c>
    </row>
    <row r="261" spans="2:65" s="1" customFormat="1" ht="16.5" customHeight="1">
      <c r="B261" s="37"/>
      <c r="C261" s="216" t="s">
        <v>609</v>
      </c>
      <c r="D261" s="216" t="s">
        <v>129</v>
      </c>
      <c r="E261" s="217" t="s">
        <v>610</v>
      </c>
      <c r="F261" s="218" t="s">
        <v>611</v>
      </c>
      <c r="G261" s="219" t="s">
        <v>612</v>
      </c>
      <c r="H261" s="220">
        <v>4</v>
      </c>
      <c r="I261" s="221"/>
      <c r="J261" s="222">
        <f>ROUND(I261*H261,2)</f>
        <v>0</v>
      </c>
      <c r="K261" s="218" t="s">
        <v>1</v>
      </c>
      <c r="L261" s="42"/>
      <c r="M261" s="223" t="s">
        <v>1</v>
      </c>
      <c r="N261" s="224" t="s">
        <v>41</v>
      </c>
      <c r="O261" s="85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AR261" s="227" t="s">
        <v>222</v>
      </c>
      <c r="AT261" s="227" t="s">
        <v>129</v>
      </c>
      <c r="AU261" s="227" t="s">
        <v>83</v>
      </c>
      <c r="AY261" s="16" t="s">
        <v>125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6" t="s">
        <v>81</v>
      </c>
      <c r="BK261" s="228">
        <f>ROUND(I261*H261,2)</f>
        <v>0</v>
      </c>
      <c r="BL261" s="16" t="s">
        <v>222</v>
      </c>
      <c r="BM261" s="227" t="s">
        <v>613</v>
      </c>
    </row>
    <row r="262" spans="2:65" s="1" customFormat="1" ht="24" customHeight="1">
      <c r="B262" s="37"/>
      <c r="C262" s="242" t="s">
        <v>614</v>
      </c>
      <c r="D262" s="242" t="s">
        <v>269</v>
      </c>
      <c r="E262" s="243" t="s">
        <v>615</v>
      </c>
      <c r="F262" s="244" t="s">
        <v>616</v>
      </c>
      <c r="G262" s="245" t="s">
        <v>172</v>
      </c>
      <c r="H262" s="246">
        <v>4</v>
      </c>
      <c r="I262" s="247"/>
      <c r="J262" s="248">
        <f>ROUND(I262*H262,2)</f>
        <v>0</v>
      </c>
      <c r="K262" s="244" t="s">
        <v>1</v>
      </c>
      <c r="L262" s="249"/>
      <c r="M262" s="250" t="s">
        <v>1</v>
      </c>
      <c r="N262" s="251" t="s">
        <v>41</v>
      </c>
      <c r="O262" s="85"/>
      <c r="P262" s="225">
        <f>O262*H262</f>
        <v>0</v>
      </c>
      <c r="Q262" s="225">
        <v>0.0012</v>
      </c>
      <c r="R262" s="225">
        <f>Q262*H262</f>
        <v>0.0048</v>
      </c>
      <c r="S262" s="225">
        <v>0</v>
      </c>
      <c r="T262" s="226">
        <f>S262*H262</f>
        <v>0</v>
      </c>
      <c r="AR262" s="227" t="s">
        <v>272</v>
      </c>
      <c r="AT262" s="227" t="s">
        <v>269</v>
      </c>
      <c r="AU262" s="227" t="s">
        <v>83</v>
      </c>
      <c r="AY262" s="16" t="s">
        <v>125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6" t="s">
        <v>81</v>
      </c>
      <c r="BK262" s="228">
        <f>ROUND(I262*H262,2)</f>
        <v>0</v>
      </c>
      <c r="BL262" s="16" t="s">
        <v>222</v>
      </c>
      <c r="BM262" s="227" t="s">
        <v>617</v>
      </c>
    </row>
    <row r="263" spans="2:65" s="1" customFormat="1" ht="24" customHeight="1">
      <c r="B263" s="37"/>
      <c r="C263" s="216" t="s">
        <v>618</v>
      </c>
      <c r="D263" s="216" t="s">
        <v>129</v>
      </c>
      <c r="E263" s="217" t="s">
        <v>619</v>
      </c>
      <c r="F263" s="218" t="s">
        <v>620</v>
      </c>
      <c r="G263" s="219" t="s">
        <v>612</v>
      </c>
      <c r="H263" s="220">
        <v>4</v>
      </c>
      <c r="I263" s="221"/>
      <c r="J263" s="222">
        <f>ROUND(I263*H263,2)</f>
        <v>0</v>
      </c>
      <c r="K263" s="218" t="s">
        <v>1</v>
      </c>
      <c r="L263" s="42"/>
      <c r="M263" s="223" t="s">
        <v>1</v>
      </c>
      <c r="N263" s="224" t="s">
        <v>41</v>
      </c>
      <c r="O263" s="85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AR263" s="227" t="s">
        <v>222</v>
      </c>
      <c r="AT263" s="227" t="s">
        <v>129</v>
      </c>
      <c r="AU263" s="227" t="s">
        <v>83</v>
      </c>
      <c r="AY263" s="16" t="s">
        <v>125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6" t="s">
        <v>81</v>
      </c>
      <c r="BK263" s="228">
        <f>ROUND(I263*H263,2)</f>
        <v>0</v>
      </c>
      <c r="BL263" s="16" t="s">
        <v>222</v>
      </c>
      <c r="BM263" s="227" t="s">
        <v>621</v>
      </c>
    </row>
    <row r="264" spans="2:65" s="1" customFormat="1" ht="36" customHeight="1">
      <c r="B264" s="37"/>
      <c r="C264" s="216" t="s">
        <v>622</v>
      </c>
      <c r="D264" s="216" t="s">
        <v>129</v>
      </c>
      <c r="E264" s="217" t="s">
        <v>623</v>
      </c>
      <c r="F264" s="218" t="s">
        <v>624</v>
      </c>
      <c r="G264" s="219" t="s">
        <v>338</v>
      </c>
      <c r="H264" s="220">
        <v>1</v>
      </c>
      <c r="I264" s="221"/>
      <c r="J264" s="222">
        <f>ROUND(I264*H264,2)</f>
        <v>0</v>
      </c>
      <c r="K264" s="218" t="s">
        <v>1</v>
      </c>
      <c r="L264" s="42"/>
      <c r="M264" s="223" t="s">
        <v>1</v>
      </c>
      <c r="N264" s="224" t="s">
        <v>41</v>
      </c>
      <c r="O264" s="85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AR264" s="227" t="s">
        <v>222</v>
      </c>
      <c r="AT264" s="227" t="s">
        <v>129</v>
      </c>
      <c r="AU264" s="227" t="s">
        <v>83</v>
      </c>
      <c r="AY264" s="16" t="s">
        <v>125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6" t="s">
        <v>81</v>
      </c>
      <c r="BK264" s="228">
        <f>ROUND(I264*H264,2)</f>
        <v>0</v>
      </c>
      <c r="BL264" s="16" t="s">
        <v>222</v>
      </c>
      <c r="BM264" s="227" t="s">
        <v>625</v>
      </c>
    </row>
    <row r="265" spans="2:63" s="11" customFormat="1" ht="22.8" customHeight="1">
      <c r="B265" s="200"/>
      <c r="C265" s="201"/>
      <c r="D265" s="202" t="s">
        <v>75</v>
      </c>
      <c r="E265" s="214" t="s">
        <v>626</v>
      </c>
      <c r="F265" s="214" t="s">
        <v>627</v>
      </c>
      <c r="G265" s="201"/>
      <c r="H265" s="201"/>
      <c r="I265" s="204"/>
      <c r="J265" s="215">
        <f>BK265</f>
        <v>0</v>
      </c>
      <c r="K265" s="201"/>
      <c r="L265" s="206"/>
      <c r="M265" s="207"/>
      <c r="N265" s="208"/>
      <c r="O265" s="208"/>
      <c r="P265" s="209">
        <f>SUM(P266:P270)</f>
        <v>0</v>
      </c>
      <c r="Q265" s="208"/>
      <c r="R265" s="209">
        <f>SUM(R266:R270)</f>
        <v>0.0006956800000000001</v>
      </c>
      <c r="S265" s="208"/>
      <c r="T265" s="210">
        <f>SUM(T266:T270)</f>
        <v>0</v>
      </c>
      <c r="AR265" s="211" t="s">
        <v>83</v>
      </c>
      <c r="AT265" s="212" t="s">
        <v>75</v>
      </c>
      <c r="AU265" s="212" t="s">
        <v>81</v>
      </c>
      <c r="AY265" s="211" t="s">
        <v>125</v>
      </c>
      <c r="BK265" s="213">
        <f>SUM(BK266:BK270)</f>
        <v>0</v>
      </c>
    </row>
    <row r="266" spans="2:65" s="1" customFormat="1" ht="16.5" customHeight="1">
      <c r="B266" s="37"/>
      <c r="C266" s="216" t="s">
        <v>628</v>
      </c>
      <c r="D266" s="216" t="s">
        <v>129</v>
      </c>
      <c r="E266" s="217" t="s">
        <v>629</v>
      </c>
      <c r="F266" s="218" t="s">
        <v>630</v>
      </c>
      <c r="G266" s="219" t="s">
        <v>140</v>
      </c>
      <c r="H266" s="220">
        <v>7.15</v>
      </c>
      <c r="I266" s="221"/>
      <c r="J266" s="222">
        <f>ROUND(I266*H266,2)</f>
        <v>0</v>
      </c>
      <c r="K266" s="218" t="s">
        <v>1</v>
      </c>
      <c r="L266" s="42"/>
      <c r="M266" s="223" t="s">
        <v>1</v>
      </c>
      <c r="N266" s="224" t="s">
        <v>41</v>
      </c>
      <c r="O266" s="85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AR266" s="227" t="s">
        <v>222</v>
      </c>
      <c r="AT266" s="227" t="s">
        <v>129</v>
      </c>
      <c r="AU266" s="227" t="s">
        <v>83</v>
      </c>
      <c r="AY266" s="16" t="s">
        <v>125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6" t="s">
        <v>81</v>
      </c>
      <c r="BK266" s="228">
        <f>ROUND(I266*H266,2)</f>
        <v>0</v>
      </c>
      <c r="BL266" s="16" t="s">
        <v>222</v>
      </c>
      <c r="BM266" s="227" t="s">
        <v>631</v>
      </c>
    </row>
    <row r="267" spans="2:65" s="1" customFormat="1" ht="36" customHeight="1">
      <c r="B267" s="37"/>
      <c r="C267" s="216" t="s">
        <v>632</v>
      </c>
      <c r="D267" s="216" t="s">
        <v>129</v>
      </c>
      <c r="E267" s="217" t="s">
        <v>633</v>
      </c>
      <c r="F267" s="218" t="s">
        <v>634</v>
      </c>
      <c r="G267" s="219" t="s">
        <v>140</v>
      </c>
      <c r="H267" s="220">
        <v>69.568</v>
      </c>
      <c r="I267" s="221"/>
      <c r="J267" s="222">
        <f>ROUND(I267*H267,2)</f>
        <v>0</v>
      </c>
      <c r="K267" s="218" t="s">
        <v>1</v>
      </c>
      <c r="L267" s="42"/>
      <c r="M267" s="223" t="s">
        <v>1</v>
      </c>
      <c r="N267" s="224" t="s">
        <v>41</v>
      </c>
      <c r="O267" s="85"/>
      <c r="P267" s="225">
        <f>O267*H267</f>
        <v>0</v>
      </c>
      <c r="Q267" s="225">
        <v>1E-05</v>
      </c>
      <c r="R267" s="225">
        <f>Q267*H267</f>
        <v>0.0006956800000000001</v>
      </c>
      <c r="S267" s="225">
        <v>0</v>
      </c>
      <c r="T267" s="226">
        <f>S267*H267</f>
        <v>0</v>
      </c>
      <c r="AR267" s="227" t="s">
        <v>222</v>
      </c>
      <c r="AT267" s="227" t="s">
        <v>129</v>
      </c>
      <c r="AU267" s="227" t="s">
        <v>83</v>
      </c>
      <c r="AY267" s="16" t="s">
        <v>125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6" t="s">
        <v>81</v>
      </c>
      <c r="BK267" s="228">
        <f>ROUND(I267*H267,2)</f>
        <v>0</v>
      </c>
      <c r="BL267" s="16" t="s">
        <v>222</v>
      </c>
      <c r="BM267" s="227" t="s">
        <v>635</v>
      </c>
    </row>
    <row r="268" spans="2:51" s="12" customFormat="1" ht="12">
      <c r="B268" s="229"/>
      <c r="C268" s="230"/>
      <c r="D268" s="231" t="s">
        <v>168</v>
      </c>
      <c r="E268" s="232" t="s">
        <v>1</v>
      </c>
      <c r="F268" s="233" t="s">
        <v>636</v>
      </c>
      <c r="G268" s="230"/>
      <c r="H268" s="234">
        <v>69.568</v>
      </c>
      <c r="I268" s="235"/>
      <c r="J268" s="230"/>
      <c r="K268" s="230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168</v>
      </c>
      <c r="AU268" s="240" t="s">
        <v>83</v>
      </c>
      <c r="AV268" s="12" t="s">
        <v>83</v>
      </c>
      <c r="AW268" s="12" t="s">
        <v>32</v>
      </c>
      <c r="AX268" s="12" t="s">
        <v>76</v>
      </c>
      <c r="AY268" s="240" t="s">
        <v>125</v>
      </c>
    </row>
    <row r="269" spans="2:51" s="13" customFormat="1" ht="12">
      <c r="B269" s="252"/>
      <c r="C269" s="253"/>
      <c r="D269" s="231" t="s">
        <v>168</v>
      </c>
      <c r="E269" s="254" t="s">
        <v>1</v>
      </c>
      <c r="F269" s="255" t="s">
        <v>637</v>
      </c>
      <c r="G269" s="253"/>
      <c r="H269" s="256">
        <v>69.568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AT269" s="262" t="s">
        <v>168</v>
      </c>
      <c r="AU269" s="262" t="s">
        <v>83</v>
      </c>
      <c r="AV269" s="13" t="s">
        <v>133</v>
      </c>
      <c r="AW269" s="13" t="s">
        <v>32</v>
      </c>
      <c r="AX269" s="13" t="s">
        <v>81</v>
      </c>
      <c r="AY269" s="262" t="s">
        <v>125</v>
      </c>
    </row>
    <row r="270" spans="2:65" s="1" customFormat="1" ht="48" customHeight="1">
      <c r="B270" s="37"/>
      <c r="C270" s="216" t="s">
        <v>638</v>
      </c>
      <c r="D270" s="216" t="s">
        <v>129</v>
      </c>
      <c r="E270" s="217" t="s">
        <v>639</v>
      </c>
      <c r="F270" s="218" t="s">
        <v>640</v>
      </c>
      <c r="G270" s="219" t="s">
        <v>266</v>
      </c>
      <c r="H270" s="241"/>
      <c r="I270" s="221"/>
      <c r="J270" s="222">
        <f>ROUND(I270*H270,2)</f>
        <v>0</v>
      </c>
      <c r="K270" s="218" t="s">
        <v>1</v>
      </c>
      <c r="L270" s="42"/>
      <c r="M270" s="223" t="s">
        <v>1</v>
      </c>
      <c r="N270" s="224" t="s">
        <v>41</v>
      </c>
      <c r="O270" s="85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AR270" s="227" t="s">
        <v>222</v>
      </c>
      <c r="AT270" s="227" t="s">
        <v>129</v>
      </c>
      <c r="AU270" s="227" t="s">
        <v>83</v>
      </c>
      <c r="AY270" s="16" t="s">
        <v>125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6" t="s">
        <v>81</v>
      </c>
      <c r="BK270" s="228">
        <f>ROUND(I270*H270,2)</f>
        <v>0</v>
      </c>
      <c r="BL270" s="16" t="s">
        <v>222</v>
      </c>
      <c r="BM270" s="227" t="s">
        <v>641</v>
      </c>
    </row>
    <row r="271" spans="2:63" s="11" customFormat="1" ht="25.9" customHeight="1">
      <c r="B271" s="200"/>
      <c r="C271" s="201"/>
      <c r="D271" s="202" t="s">
        <v>75</v>
      </c>
      <c r="E271" s="203" t="s">
        <v>642</v>
      </c>
      <c r="F271" s="203" t="s">
        <v>643</v>
      </c>
      <c r="G271" s="201"/>
      <c r="H271" s="201"/>
      <c r="I271" s="204"/>
      <c r="J271" s="205">
        <f>BK271</f>
        <v>0</v>
      </c>
      <c r="K271" s="201"/>
      <c r="L271" s="206"/>
      <c r="M271" s="207"/>
      <c r="N271" s="208"/>
      <c r="O271" s="208"/>
      <c r="P271" s="209">
        <f>SUM(P272:P273)</f>
        <v>0</v>
      </c>
      <c r="Q271" s="208"/>
      <c r="R271" s="209">
        <f>SUM(R272:R273)</f>
        <v>0.00102</v>
      </c>
      <c r="S271" s="208"/>
      <c r="T271" s="210">
        <f>SUM(T272:T273)</f>
        <v>0</v>
      </c>
      <c r="AR271" s="211" t="s">
        <v>83</v>
      </c>
      <c r="AT271" s="212" t="s">
        <v>75</v>
      </c>
      <c r="AU271" s="212" t="s">
        <v>76</v>
      </c>
      <c r="AY271" s="211" t="s">
        <v>125</v>
      </c>
      <c r="BK271" s="213">
        <f>SUM(BK272:BK273)</f>
        <v>0</v>
      </c>
    </row>
    <row r="272" spans="2:65" s="1" customFormat="1" ht="36" customHeight="1">
      <c r="B272" s="37"/>
      <c r="C272" s="216" t="s">
        <v>644</v>
      </c>
      <c r="D272" s="216" t="s">
        <v>129</v>
      </c>
      <c r="E272" s="217" t="s">
        <v>645</v>
      </c>
      <c r="F272" s="218" t="s">
        <v>646</v>
      </c>
      <c r="G272" s="219" t="s">
        <v>172</v>
      </c>
      <c r="H272" s="220">
        <v>17</v>
      </c>
      <c r="I272" s="221"/>
      <c r="J272" s="222">
        <f>ROUND(I272*H272,2)</f>
        <v>0</v>
      </c>
      <c r="K272" s="218" t="s">
        <v>1</v>
      </c>
      <c r="L272" s="42"/>
      <c r="M272" s="223" t="s">
        <v>1</v>
      </c>
      <c r="N272" s="224" t="s">
        <v>41</v>
      </c>
      <c r="O272" s="85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AR272" s="227" t="s">
        <v>222</v>
      </c>
      <c r="AT272" s="227" t="s">
        <v>129</v>
      </c>
      <c r="AU272" s="227" t="s">
        <v>81</v>
      </c>
      <c r="AY272" s="16" t="s">
        <v>125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6" t="s">
        <v>81</v>
      </c>
      <c r="BK272" s="228">
        <f>ROUND(I272*H272,2)</f>
        <v>0</v>
      </c>
      <c r="BL272" s="16" t="s">
        <v>222</v>
      </c>
      <c r="BM272" s="227" t="s">
        <v>647</v>
      </c>
    </row>
    <row r="273" spans="2:65" s="1" customFormat="1" ht="16.5" customHeight="1">
      <c r="B273" s="37"/>
      <c r="C273" s="242" t="s">
        <v>648</v>
      </c>
      <c r="D273" s="242" t="s">
        <v>269</v>
      </c>
      <c r="E273" s="243" t="s">
        <v>649</v>
      </c>
      <c r="F273" s="244" t="s">
        <v>650</v>
      </c>
      <c r="G273" s="245" t="s">
        <v>172</v>
      </c>
      <c r="H273" s="246">
        <v>17</v>
      </c>
      <c r="I273" s="247"/>
      <c r="J273" s="248">
        <f>ROUND(I273*H273,2)</f>
        <v>0</v>
      </c>
      <c r="K273" s="244" t="s">
        <v>1</v>
      </c>
      <c r="L273" s="249"/>
      <c r="M273" s="250" t="s">
        <v>1</v>
      </c>
      <c r="N273" s="251" t="s">
        <v>41</v>
      </c>
      <c r="O273" s="85"/>
      <c r="P273" s="225">
        <f>O273*H273</f>
        <v>0</v>
      </c>
      <c r="Q273" s="225">
        <v>6E-05</v>
      </c>
      <c r="R273" s="225">
        <f>Q273*H273</f>
        <v>0.00102</v>
      </c>
      <c r="S273" s="225">
        <v>0</v>
      </c>
      <c r="T273" s="226">
        <f>S273*H273</f>
        <v>0</v>
      </c>
      <c r="AR273" s="227" t="s">
        <v>272</v>
      </c>
      <c r="AT273" s="227" t="s">
        <v>269</v>
      </c>
      <c r="AU273" s="227" t="s">
        <v>81</v>
      </c>
      <c r="AY273" s="16" t="s">
        <v>125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6" t="s">
        <v>81</v>
      </c>
      <c r="BK273" s="228">
        <f>ROUND(I273*H273,2)</f>
        <v>0</v>
      </c>
      <c r="BL273" s="16" t="s">
        <v>222</v>
      </c>
      <c r="BM273" s="227" t="s">
        <v>651</v>
      </c>
    </row>
    <row r="274" spans="2:63" s="11" customFormat="1" ht="25.9" customHeight="1">
      <c r="B274" s="200"/>
      <c r="C274" s="201"/>
      <c r="D274" s="202" t="s">
        <v>75</v>
      </c>
      <c r="E274" s="203" t="s">
        <v>652</v>
      </c>
      <c r="F274" s="203" t="s">
        <v>653</v>
      </c>
      <c r="G274" s="201"/>
      <c r="H274" s="201"/>
      <c r="I274" s="204"/>
      <c r="J274" s="205">
        <f>BK274</f>
        <v>0</v>
      </c>
      <c r="K274" s="201"/>
      <c r="L274" s="206"/>
      <c r="M274" s="207"/>
      <c r="N274" s="208"/>
      <c r="O274" s="208"/>
      <c r="P274" s="209">
        <f>SUM(P275:P288)</f>
        <v>0</v>
      </c>
      <c r="Q274" s="208"/>
      <c r="R274" s="209">
        <f>SUM(R275:R288)</f>
        <v>0.26881582</v>
      </c>
      <c r="S274" s="208"/>
      <c r="T274" s="210">
        <f>SUM(T275:T288)</f>
        <v>0</v>
      </c>
      <c r="AR274" s="211" t="s">
        <v>83</v>
      </c>
      <c r="AT274" s="212" t="s">
        <v>75</v>
      </c>
      <c r="AU274" s="212" t="s">
        <v>76</v>
      </c>
      <c r="AY274" s="211" t="s">
        <v>125</v>
      </c>
      <c r="BK274" s="213">
        <f>SUM(BK275:BK288)</f>
        <v>0</v>
      </c>
    </row>
    <row r="275" spans="2:65" s="1" customFormat="1" ht="24" customHeight="1">
      <c r="B275" s="37"/>
      <c r="C275" s="216" t="s">
        <v>654</v>
      </c>
      <c r="D275" s="216" t="s">
        <v>129</v>
      </c>
      <c r="E275" s="217" t="s">
        <v>655</v>
      </c>
      <c r="F275" s="218" t="s">
        <v>656</v>
      </c>
      <c r="G275" s="219" t="s">
        <v>140</v>
      </c>
      <c r="H275" s="220">
        <v>76.718</v>
      </c>
      <c r="I275" s="221"/>
      <c r="J275" s="222">
        <f>ROUND(I275*H275,2)</f>
        <v>0</v>
      </c>
      <c r="K275" s="218" t="s">
        <v>1</v>
      </c>
      <c r="L275" s="42"/>
      <c r="M275" s="223" t="s">
        <v>1</v>
      </c>
      <c r="N275" s="224" t="s">
        <v>41</v>
      </c>
      <c r="O275" s="85"/>
      <c r="P275" s="225">
        <f>O275*H275</f>
        <v>0</v>
      </c>
      <c r="Q275" s="225">
        <v>0</v>
      </c>
      <c r="R275" s="225">
        <f>Q275*H275</f>
        <v>0</v>
      </c>
      <c r="S275" s="225">
        <v>0</v>
      </c>
      <c r="T275" s="226">
        <f>S275*H275</f>
        <v>0</v>
      </c>
      <c r="AR275" s="227" t="s">
        <v>222</v>
      </c>
      <c r="AT275" s="227" t="s">
        <v>129</v>
      </c>
      <c r="AU275" s="227" t="s">
        <v>81</v>
      </c>
      <c r="AY275" s="16" t="s">
        <v>125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6" t="s">
        <v>81</v>
      </c>
      <c r="BK275" s="228">
        <f>ROUND(I275*H275,2)</f>
        <v>0</v>
      </c>
      <c r="BL275" s="16" t="s">
        <v>222</v>
      </c>
      <c r="BM275" s="227" t="s">
        <v>657</v>
      </c>
    </row>
    <row r="276" spans="2:65" s="1" customFormat="1" ht="16.5" customHeight="1">
      <c r="B276" s="37"/>
      <c r="C276" s="216" t="s">
        <v>658</v>
      </c>
      <c r="D276" s="216" t="s">
        <v>129</v>
      </c>
      <c r="E276" s="217" t="s">
        <v>659</v>
      </c>
      <c r="F276" s="218" t="s">
        <v>660</v>
      </c>
      <c r="G276" s="219" t="s">
        <v>140</v>
      </c>
      <c r="H276" s="220">
        <v>76.718</v>
      </c>
      <c r="I276" s="221"/>
      <c r="J276" s="222">
        <f>ROUND(I276*H276,2)</f>
        <v>0</v>
      </c>
      <c r="K276" s="218" t="s">
        <v>1</v>
      </c>
      <c r="L276" s="42"/>
      <c r="M276" s="223" t="s">
        <v>1</v>
      </c>
      <c r="N276" s="224" t="s">
        <v>41</v>
      </c>
      <c r="O276" s="85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AR276" s="227" t="s">
        <v>222</v>
      </c>
      <c r="AT276" s="227" t="s">
        <v>129</v>
      </c>
      <c r="AU276" s="227" t="s">
        <v>81</v>
      </c>
      <c r="AY276" s="16" t="s">
        <v>125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6" t="s">
        <v>81</v>
      </c>
      <c r="BK276" s="228">
        <f>ROUND(I276*H276,2)</f>
        <v>0</v>
      </c>
      <c r="BL276" s="16" t="s">
        <v>222</v>
      </c>
      <c r="BM276" s="227" t="s">
        <v>661</v>
      </c>
    </row>
    <row r="277" spans="2:65" s="1" customFormat="1" ht="36" customHeight="1">
      <c r="B277" s="37"/>
      <c r="C277" s="216" t="s">
        <v>662</v>
      </c>
      <c r="D277" s="216" t="s">
        <v>129</v>
      </c>
      <c r="E277" s="217" t="s">
        <v>663</v>
      </c>
      <c r="F277" s="218" t="s">
        <v>664</v>
      </c>
      <c r="G277" s="219" t="s">
        <v>140</v>
      </c>
      <c r="H277" s="220">
        <v>76.718</v>
      </c>
      <c r="I277" s="221"/>
      <c r="J277" s="222">
        <f>ROUND(I277*H277,2)</f>
        <v>0</v>
      </c>
      <c r="K277" s="218" t="s">
        <v>1</v>
      </c>
      <c r="L277" s="42"/>
      <c r="M277" s="223" t="s">
        <v>1</v>
      </c>
      <c r="N277" s="224" t="s">
        <v>41</v>
      </c>
      <c r="O277" s="85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AR277" s="227" t="s">
        <v>222</v>
      </c>
      <c r="AT277" s="227" t="s">
        <v>129</v>
      </c>
      <c r="AU277" s="227" t="s">
        <v>81</v>
      </c>
      <c r="AY277" s="16" t="s">
        <v>125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6" t="s">
        <v>81</v>
      </c>
      <c r="BK277" s="228">
        <f>ROUND(I277*H277,2)</f>
        <v>0</v>
      </c>
      <c r="BL277" s="16" t="s">
        <v>222</v>
      </c>
      <c r="BM277" s="227" t="s">
        <v>665</v>
      </c>
    </row>
    <row r="278" spans="2:65" s="1" customFormat="1" ht="24" customHeight="1">
      <c r="B278" s="37"/>
      <c r="C278" s="216" t="s">
        <v>666</v>
      </c>
      <c r="D278" s="216" t="s">
        <v>129</v>
      </c>
      <c r="E278" s="217" t="s">
        <v>667</v>
      </c>
      <c r="F278" s="218" t="s">
        <v>668</v>
      </c>
      <c r="G278" s="219" t="s">
        <v>140</v>
      </c>
      <c r="H278" s="220">
        <v>76.718</v>
      </c>
      <c r="I278" s="221"/>
      <c r="J278" s="222">
        <f>ROUND(I278*H278,2)</f>
        <v>0</v>
      </c>
      <c r="K278" s="218" t="s">
        <v>1</v>
      </c>
      <c r="L278" s="42"/>
      <c r="M278" s="223" t="s">
        <v>1</v>
      </c>
      <c r="N278" s="224" t="s">
        <v>41</v>
      </c>
      <c r="O278" s="85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AR278" s="227" t="s">
        <v>222</v>
      </c>
      <c r="AT278" s="227" t="s">
        <v>129</v>
      </c>
      <c r="AU278" s="227" t="s">
        <v>81</v>
      </c>
      <c r="AY278" s="16" t="s">
        <v>125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6" t="s">
        <v>81</v>
      </c>
      <c r="BK278" s="228">
        <f>ROUND(I278*H278,2)</f>
        <v>0</v>
      </c>
      <c r="BL278" s="16" t="s">
        <v>222</v>
      </c>
      <c r="BM278" s="227" t="s">
        <v>669</v>
      </c>
    </row>
    <row r="279" spans="2:51" s="12" customFormat="1" ht="12">
      <c r="B279" s="229"/>
      <c r="C279" s="230"/>
      <c r="D279" s="231" t="s">
        <v>168</v>
      </c>
      <c r="E279" s="232" t="s">
        <v>1</v>
      </c>
      <c r="F279" s="233" t="s">
        <v>670</v>
      </c>
      <c r="G279" s="230"/>
      <c r="H279" s="234">
        <v>76.718</v>
      </c>
      <c r="I279" s="235"/>
      <c r="J279" s="230"/>
      <c r="K279" s="230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168</v>
      </c>
      <c r="AU279" s="240" t="s">
        <v>81</v>
      </c>
      <c r="AV279" s="12" t="s">
        <v>83</v>
      </c>
      <c r="AW279" s="12" t="s">
        <v>32</v>
      </c>
      <c r="AX279" s="12" t="s">
        <v>76</v>
      </c>
      <c r="AY279" s="240" t="s">
        <v>125</v>
      </c>
    </row>
    <row r="280" spans="2:51" s="13" customFormat="1" ht="12">
      <c r="B280" s="252"/>
      <c r="C280" s="253"/>
      <c r="D280" s="231" t="s">
        <v>168</v>
      </c>
      <c r="E280" s="254" t="s">
        <v>1</v>
      </c>
      <c r="F280" s="255" t="s">
        <v>637</v>
      </c>
      <c r="G280" s="253"/>
      <c r="H280" s="256">
        <v>76.718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AT280" s="262" t="s">
        <v>168</v>
      </c>
      <c r="AU280" s="262" t="s">
        <v>81</v>
      </c>
      <c r="AV280" s="13" t="s">
        <v>133</v>
      </c>
      <c r="AW280" s="13" t="s">
        <v>32</v>
      </c>
      <c r="AX280" s="13" t="s">
        <v>81</v>
      </c>
      <c r="AY280" s="262" t="s">
        <v>125</v>
      </c>
    </row>
    <row r="281" spans="2:65" s="1" customFormat="1" ht="24" customHeight="1">
      <c r="B281" s="37"/>
      <c r="C281" s="216" t="s">
        <v>671</v>
      </c>
      <c r="D281" s="216" t="s">
        <v>129</v>
      </c>
      <c r="E281" s="217" t="s">
        <v>672</v>
      </c>
      <c r="F281" s="218" t="s">
        <v>673</v>
      </c>
      <c r="G281" s="219" t="s">
        <v>140</v>
      </c>
      <c r="H281" s="220">
        <v>76.718</v>
      </c>
      <c r="I281" s="221"/>
      <c r="J281" s="222">
        <f>ROUND(I281*H281,2)</f>
        <v>0</v>
      </c>
      <c r="K281" s="218" t="s">
        <v>1</v>
      </c>
      <c r="L281" s="42"/>
      <c r="M281" s="223" t="s">
        <v>1</v>
      </c>
      <c r="N281" s="224" t="s">
        <v>41</v>
      </c>
      <c r="O281" s="85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AR281" s="227" t="s">
        <v>222</v>
      </c>
      <c r="AT281" s="227" t="s">
        <v>129</v>
      </c>
      <c r="AU281" s="227" t="s">
        <v>81</v>
      </c>
      <c r="AY281" s="16" t="s">
        <v>125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6" t="s">
        <v>81</v>
      </c>
      <c r="BK281" s="228">
        <f>ROUND(I281*H281,2)</f>
        <v>0</v>
      </c>
      <c r="BL281" s="16" t="s">
        <v>222</v>
      </c>
      <c r="BM281" s="227" t="s">
        <v>674</v>
      </c>
    </row>
    <row r="282" spans="2:65" s="1" customFormat="1" ht="16.5" customHeight="1">
      <c r="B282" s="37"/>
      <c r="C282" s="242" t="s">
        <v>675</v>
      </c>
      <c r="D282" s="242" t="s">
        <v>269</v>
      </c>
      <c r="E282" s="243" t="s">
        <v>676</v>
      </c>
      <c r="F282" s="244" t="s">
        <v>677</v>
      </c>
      <c r="G282" s="245" t="s">
        <v>140</v>
      </c>
      <c r="H282" s="246">
        <v>92.062</v>
      </c>
      <c r="I282" s="247"/>
      <c r="J282" s="248">
        <f>ROUND(I282*H282,2)</f>
        <v>0</v>
      </c>
      <c r="K282" s="244" t="s">
        <v>1</v>
      </c>
      <c r="L282" s="249"/>
      <c r="M282" s="250" t="s">
        <v>1</v>
      </c>
      <c r="N282" s="251" t="s">
        <v>41</v>
      </c>
      <c r="O282" s="85"/>
      <c r="P282" s="225">
        <f>O282*H282</f>
        <v>0</v>
      </c>
      <c r="Q282" s="225">
        <v>0.00283</v>
      </c>
      <c r="R282" s="225">
        <f>Q282*H282</f>
        <v>0.26053546</v>
      </c>
      <c r="S282" s="225">
        <v>0</v>
      </c>
      <c r="T282" s="226">
        <f>S282*H282</f>
        <v>0</v>
      </c>
      <c r="AR282" s="227" t="s">
        <v>272</v>
      </c>
      <c r="AT282" s="227" t="s">
        <v>269</v>
      </c>
      <c r="AU282" s="227" t="s">
        <v>81</v>
      </c>
      <c r="AY282" s="16" t="s">
        <v>125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6" t="s">
        <v>81</v>
      </c>
      <c r="BK282" s="228">
        <f>ROUND(I282*H282,2)</f>
        <v>0</v>
      </c>
      <c r="BL282" s="16" t="s">
        <v>222</v>
      </c>
      <c r="BM282" s="227" t="s">
        <v>678</v>
      </c>
    </row>
    <row r="283" spans="2:51" s="12" customFormat="1" ht="12">
      <c r="B283" s="229"/>
      <c r="C283" s="230"/>
      <c r="D283" s="231" t="s">
        <v>168</v>
      </c>
      <c r="E283" s="232" t="s">
        <v>1</v>
      </c>
      <c r="F283" s="233" t="s">
        <v>679</v>
      </c>
      <c r="G283" s="230"/>
      <c r="H283" s="234">
        <v>92.062</v>
      </c>
      <c r="I283" s="235"/>
      <c r="J283" s="230"/>
      <c r="K283" s="230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168</v>
      </c>
      <c r="AU283" s="240" t="s">
        <v>81</v>
      </c>
      <c r="AV283" s="12" t="s">
        <v>83</v>
      </c>
      <c r="AW283" s="12" t="s">
        <v>32</v>
      </c>
      <c r="AX283" s="12" t="s">
        <v>76</v>
      </c>
      <c r="AY283" s="240" t="s">
        <v>125</v>
      </c>
    </row>
    <row r="284" spans="2:51" s="14" customFormat="1" ht="12">
      <c r="B284" s="263"/>
      <c r="C284" s="264"/>
      <c r="D284" s="231" t="s">
        <v>168</v>
      </c>
      <c r="E284" s="265" t="s">
        <v>1</v>
      </c>
      <c r="F284" s="266" t="s">
        <v>680</v>
      </c>
      <c r="G284" s="264"/>
      <c r="H284" s="267">
        <v>92.062</v>
      </c>
      <c r="I284" s="268"/>
      <c r="J284" s="264"/>
      <c r="K284" s="264"/>
      <c r="L284" s="269"/>
      <c r="M284" s="270"/>
      <c r="N284" s="271"/>
      <c r="O284" s="271"/>
      <c r="P284" s="271"/>
      <c r="Q284" s="271"/>
      <c r="R284" s="271"/>
      <c r="S284" s="271"/>
      <c r="T284" s="272"/>
      <c r="AT284" s="273" t="s">
        <v>168</v>
      </c>
      <c r="AU284" s="273" t="s">
        <v>81</v>
      </c>
      <c r="AV284" s="14" t="s">
        <v>162</v>
      </c>
      <c r="AW284" s="14" t="s">
        <v>32</v>
      </c>
      <c r="AX284" s="14" t="s">
        <v>81</v>
      </c>
      <c r="AY284" s="273" t="s">
        <v>125</v>
      </c>
    </row>
    <row r="285" spans="2:65" s="1" customFormat="1" ht="16.5" customHeight="1">
      <c r="B285" s="37"/>
      <c r="C285" s="216" t="s">
        <v>681</v>
      </c>
      <c r="D285" s="216" t="s">
        <v>129</v>
      </c>
      <c r="E285" s="217" t="s">
        <v>682</v>
      </c>
      <c r="F285" s="218" t="s">
        <v>683</v>
      </c>
      <c r="G285" s="219" t="s">
        <v>132</v>
      </c>
      <c r="H285" s="220">
        <v>36.9</v>
      </c>
      <c r="I285" s="221"/>
      <c r="J285" s="222">
        <f>ROUND(I285*H285,2)</f>
        <v>0</v>
      </c>
      <c r="K285" s="218" t="s">
        <v>1</v>
      </c>
      <c r="L285" s="42"/>
      <c r="M285" s="223" t="s">
        <v>1</v>
      </c>
      <c r="N285" s="224" t="s">
        <v>41</v>
      </c>
      <c r="O285" s="85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AR285" s="227" t="s">
        <v>222</v>
      </c>
      <c r="AT285" s="227" t="s">
        <v>129</v>
      </c>
      <c r="AU285" s="227" t="s">
        <v>81</v>
      </c>
      <c r="AY285" s="16" t="s">
        <v>125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6" t="s">
        <v>81</v>
      </c>
      <c r="BK285" s="228">
        <f>ROUND(I285*H285,2)</f>
        <v>0</v>
      </c>
      <c r="BL285" s="16" t="s">
        <v>222</v>
      </c>
      <c r="BM285" s="227" t="s">
        <v>684</v>
      </c>
    </row>
    <row r="286" spans="2:65" s="1" customFormat="1" ht="16.5" customHeight="1">
      <c r="B286" s="37"/>
      <c r="C286" s="242" t="s">
        <v>685</v>
      </c>
      <c r="D286" s="242" t="s">
        <v>269</v>
      </c>
      <c r="E286" s="243" t="s">
        <v>686</v>
      </c>
      <c r="F286" s="244" t="s">
        <v>687</v>
      </c>
      <c r="G286" s="245" t="s">
        <v>132</v>
      </c>
      <c r="H286" s="246">
        <v>37.638</v>
      </c>
      <c r="I286" s="247"/>
      <c r="J286" s="248">
        <f>ROUND(I286*H286,2)</f>
        <v>0</v>
      </c>
      <c r="K286" s="244" t="s">
        <v>1</v>
      </c>
      <c r="L286" s="249"/>
      <c r="M286" s="250" t="s">
        <v>1</v>
      </c>
      <c r="N286" s="251" t="s">
        <v>41</v>
      </c>
      <c r="O286" s="85"/>
      <c r="P286" s="225">
        <f>O286*H286</f>
        <v>0</v>
      </c>
      <c r="Q286" s="225">
        <v>0.00022</v>
      </c>
      <c r="R286" s="225">
        <f>Q286*H286</f>
        <v>0.00828036</v>
      </c>
      <c r="S286" s="225">
        <v>0</v>
      </c>
      <c r="T286" s="226">
        <f>S286*H286</f>
        <v>0</v>
      </c>
      <c r="AR286" s="227" t="s">
        <v>272</v>
      </c>
      <c r="AT286" s="227" t="s">
        <v>269</v>
      </c>
      <c r="AU286" s="227" t="s">
        <v>81</v>
      </c>
      <c r="AY286" s="16" t="s">
        <v>125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6" t="s">
        <v>81</v>
      </c>
      <c r="BK286" s="228">
        <f>ROUND(I286*H286,2)</f>
        <v>0</v>
      </c>
      <c r="BL286" s="16" t="s">
        <v>222</v>
      </c>
      <c r="BM286" s="227" t="s">
        <v>688</v>
      </c>
    </row>
    <row r="287" spans="2:51" s="12" customFormat="1" ht="12">
      <c r="B287" s="229"/>
      <c r="C287" s="230"/>
      <c r="D287" s="231" t="s">
        <v>168</v>
      </c>
      <c r="E287" s="232" t="s">
        <v>1</v>
      </c>
      <c r="F287" s="233" t="s">
        <v>689</v>
      </c>
      <c r="G287" s="230"/>
      <c r="H287" s="234">
        <v>37.638</v>
      </c>
      <c r="I287" s="235"/>
      <c r="J287" s="230"/>
      <c r="K287" s="230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168</v>
      </c>
      <c r="AU287" s="240" t="s">
        <v>81</v>
      </c>
      <c r="AV287" s="12" t="s">
        <v>83</v>
      </c>
      <c r="AW287" s="12" t="s">
        <v>32</v>
      </c>
      <c r="AX287" s="12" t="s">
        <v>81</v>
      </c>
      <c r="AY287" s="240" t="s">
        <v>125</v>
      </c>
    </row>
    <row r="288" spans="2:65" s="1" customFormat="1" ht="48" customHeight="1">
      <c r="B288" s="37"/>
      <c r="C288" s="216" t="s">
        <v>690</v>
      </c>
      <c r="D288" s="216" t="s">
        <v>129</v>
      </c>
      <c r="E288" s="217" t="s">
        <v>691</v>
      </c>
      <c r="F288" s="218" t="s">
        <v>692</v>
      </c>
      <c r="G288" s="219" t="s">
        <v>266</v>
      </c>
      <c r="H288" s="241"/>
      <c r="I288" s="221"/>
      <c r="J288" s="222">
        <f>ROUND(I288*H288,2)</f>
        <v>0</v>
      </c>
      <c r="K288" s="218" t="s">
        <v>1</v>
      </c>
      <c r="L288" s="42"/>
      <c r="M288" s="223" t="s">
        <v>1</v>
      </c>
      <c r="N288" s="224" t="s">
        <v>41</v>
      </c>
      <c r="O288" s="85"/>
      <c r="P288" s="225">
        <f>O288*H288</f>
        <v>0</v>
      </c>
      <c r="Q288" s="225">
        <v>0</v>
      </c>
      <c r="R288" s="225">
        <f>Q288*H288</f>
        <v>0</v>
      </c>
      <c r="S288" s="225">
        <v>0</v>
      </c>
      <c r="T288" s="226">
        <f>S288*H288</f>
        <v>0</v>
      </c>
      <c r="AR288" s="227" t="s">
        <v>222</v>
      </c>
      <c r="AT288" s="227" t="s">
        <v>129</v>
      </c>
      <c r="AU288" s="227" t="s">
        <v>81</v>
      </c>
      <c r="AY288" s="16" t="s">
        <v>125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6" t="s">
        <v>81</v>
      </c>
      <c r="BK288" s="228">
        <f>ROUND(I288*H288,2)</f>
        <v>0</v>
      </c>
      <c r="BL288" s="16" t="s">
        <v>222</v>
      </c>
      <c r="BM288" s="227" t="s">
        <v>693</v>
      </c>
    </row>
    <row r="289" spans="2:63" s="11" customFormat="1" ht="25.9" customHeight="1">
      <c r="B289" s="200"/>
      <c r="C289" s="201"/>
      <c r="D289" s="202" t="s">
        <v>75</v>
      </c>
      <c r="E289" s="203" t="s">
        <v>694</v>
      </c>
      <c r="F289" s="203" t="s">
        <v>695</v>
      </c>
      <c r="G289" s="201"/>
      <c r="H289" s="201"/>
      <c r="I289" s="204"/>
      <c r="J289" s="205">
        <f>BK289</f>
        <v>0</v>
      </c>
      <c r="K289" s="201"/>
      <c r="L289" s="206"/>
      <c r="M289" s="207"/>
      <c r="N289" s="208"/>
      <c r="O289" s="208"/>
      <c r="P289" s="209">
        <f>P290</f>
        <v>0</v>
      </c>
      <c r="Q289" s="208"/>
      <c r="R289" s="209">
        <f>R290</f>
        <v>0.09223500000000001</v>
      </c>
      <c r="S289" s="208"/>
      <c r="T289" s="210">
        <f>T290</f>
        <v>0</v>
      </c>
      <c r="AR289" s="211" t="s">
        <v>83</v>
      </c>
      <c r="AT289" s="212" t="s">
        <v>75</v>
      </c>
      <c r="AU289" s="212" t="s">
        <v>76</v>
      </c>
      <c r="AY289" s="211" t="s">
        <v>125</v>
      </c>
      <c r="BK289" s="213">
        <f>BK290</f>
        <v>0</v>
      </c>
    </row>
    <row r="290" spans="2:65" s="1" customFormat="1" ht="36" customHeight="1">
      <c r="B290" s="37"/>
      <c r="C290" s="216" t="s">
        <v>696</v>
      </c>
      <c r="D290" s="216" t="s">
        <v>129</v>
      </c>
      <c r="E290" s="217" t="s">
        <v>697</v>
      </c>
      <c r="F290" s="218" t="s">
        <v>698</v>
      </c>
      <c r="G290" s="219" t="s">
        <v>172</v>
      </c>
      <c r="H290" s="220">
        <v>7.15</v>
      </c>
      <c r="I290" s="221"/>
      <c r="J290" s="222">
        <f>ROUND(I290*H290,2)</f>
        <v>0</v>
      </c>
      <c r="K290" s="218" t="s">
        <v>1</v>
      </c>
      <c r="L290" s="42"/>
      <c r="M290" s="223" t="s">
        <v>1</v>
      </c>
      <c r="N290" s="224" t="s">
        <v>41</v>
      </c>
      <c r="O290" s="85"/>
      <c r="P290" s="225">
        <f>O290*H290</f>
        <v>0</v>
      </c>
      <c r="Q290" s="225">
        <v>0.0129</v>
      </c>
      <c r="R290" s="225">
        <f>Q290*H290</f>
        <v>0.09223500000000001</v>
      </c>
      <c r="S290" s="225">
        <v>0</v>
      </c>
      <c r="T290" s="226">
        <f>S290*H290</f>
        <v>0</v>
      </c>
      <c r="AR290" s="227" t="s">
        <v>222</v>
      </c>
      <c r="AT290" s="227" t="s">
        <v>129</v>
      </c>
      <c r="AU290" s="227" t="s">
        <v>81</v>
      </c>
      <c r="AY290" s="16" t="s">
        <v>125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6" t="s">
        <v>81</v>
      </c>
      <c r="BK290" s="228">
        <f>ROUND(I290*H290,2)</f>
        <v>0</v>
      </c>
      <c r="BL290" s="16" t="s">
        <v>222</v>
      </c>
      <c r="BM290" s="227" t="s">
        <v>699</v>
      </c>
    </row>
    <row r="291" spans="2:63" s="11" customFormat="1" ht="25.9" customHeight="1">
      <c r="B291" s="200"/>
      <c r="C291" s="201"/>
      <c r="D291" s="202" t="s">
        <v>75</v>
      </c>
      <c r="E291" s="203" t="s">
        <v>700</v>
      </c>
      <c r="F291" s="203" t="s">
        <v>701</v>
      </c>
      <c r="G291" s="201"/>
      <c r="H291" s="201"/>
      <c r="I291" s="204"/>
      <c r="J291" s="205">
        <f>BK291</f>
        <v>0</v>
      </c>
      <c r="K291" s="201"/>
      <c r="L291" s="206"/>
      <c r="M291" s="207"/>
      <c r="N291" s="208"/>
      <c r="O291" s="208"/>
      <c r="P291" s="209">
        <f>SUM(P292:P295)</f>
        <v>0</v>
      </c>
      <c r="Q291" s="208"/>
      <c r="R291" s="209">
        <f>SUM(R292:R295)</f>
        <v>0.047205</v>
      </c>
      <c r="S291" s="208"/>
      <c r="T291" s="210">
        <f>SUM(T292:T295)</f>
        <v>0</v>
      </c>
      <c r="AR291" s="211" t="s">
        <v>83</v>
      </c>
      <c r="AT291" s="212" t="s">
        <v>75</v>
      </c>
      <c r="AU291" s="212" t="s">
        <v>76</v>
      </c>
      <c r="AY291" s="211" t="s">
        <v>125</v>
      </c>
      <c r="BK291" s="213">
        <f>SUM(BK292:BK295)</f>
        <v>0</v>
      </c>
    </row>
    <row r="292" spans="2:65" s="1" customFormat="1" ht="36" customHeight="1">
      <c r="B292" s="37"/>
      <c r="C292" s="216" t="s">
        <v>702</v>
      </c>
      <c r="D292" s="216" t="s">
        <v>129</v>
      </c>
      <c r="E292" s="217" t="s">
        <v>703</v>
      </c>
      <c r="F292" s="218" t="s">
        <v>704</v>
      </c>
      <c r="G292" s="219" t="s">
        <v>140</v>
      </c>
      <c r="H292" s="220">
        <v>2.19</v>
      </c>
      <c r="I292" s="221"/>
      <c r="J292" s="222">
        <f>ROUND(I292*H292,2)</f>
        <v>0</v>
      </c>
      <c r="K292" s="218" t="s">
        <v>1</v>
      </c>
      <c r="L292" s="42"/>
      <c r="M292" s="223" t="s">
        <v>1</v>
      </c>
      <c r="N292" s="224" t="s">
        <v>41</v>
      </c>
      <c r="O292" s="85"/>
      <c r="P292" s="225">
        <f>O292*H292</f>
        <v>0</v>
      </c>
      <c r="Q292" s="225">
        <v>0.0051</v>
      </c>
      <c r="R292" s="225">
        <f>Q292*H292</f>
        <v>0.011169</v>
      </c>
      <c r="S292" s="225">
        <v>0</v>
      </c>
      <c r="T292" s="226">
        <f>S292*H292</f>
        <v>0</v>
      </c>
      <c r="AR292" s="227" t="s">
        <v>222</v>
      </c>
      <c r="AT292" s="227" t="s">
        <v>129</v>
      </c>
      <c r="AU292" s="227" t="s">
        <v>81</v>
      </c>
      <c r="AY292" s="16" t="s">
        <v>125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6" t="s">
        <v>81</v>
      </c>
      <c r="BK292" s="228">
        <f>ROUND(I292*H292,2)</f>
        <v>0</v>
      </c>
      <c r="BL292" s="16" t="s">
        <v>222</v>
      </c>
      <c r="BM292" s="227" t="s">
        <v>705</v>
      </c>
    </row>
    <row r="293" spans="2:65" s="1" customFormat="1" ht="16.5" customHeight="1">
      <c r="B293" s="37"/>
      <c r="C293" s="242" t="s">
        <v>706</v>
      </c>
      <c r="D293" s="242" t="s">
        <v>269</v>
      </c>
      <c r="E293" s="243" t="s">
        <v>707</v>
      </c>
      <c r="F293" s="244" t="s">
        <v>708</v>
      </c>
      <c r="G293" s="245" t="s">
        <v>140</v>
      </c>
      <c r="H293" s="246">
        <v>2.86</v>
      </c>
      <c r="I293" s="247"/>
      <c r="J293" s="248">
        <f>ROUND(I293*H293,2)</f>
        <v>0</v>
      </c>
      <c r="K293" s="244" t="s">
        <v>1</v>
      </c>
      <c r="L293" s="249"/>
      <c r="M293" s="250" t="s">
        <v>1</v>
      </c>
      <c r="N293" s="251" t="s">
        <v>41</v>
      </c>
      <c r="O293" s="85"/>
      <c r="P293" s="225">
        <f>O293*H293</f>
        <v>0</v>
      </c>
      <c r="Q293" s="225">
        <v>0.0126</v>
      </c>
      <c r="R293" s="225">
        <f>Q293*H293</f>
        <v>0.036036</v>
      </c>
      <c r="S293" s="225">
        <v>0</v>
      </c>
      <c r="T293" s="226">
        <f>S293*H293</f>
        <v>0</v>
      </c>
      <c r="AR293" s="227" t="s">
        <v>272</v>
      </c>
      <c r="AT293" s="227" t="s">
        <v>269</v>
      </c>
      <c r="AU293" s="227" t="s">
        <v>81</v>
      </c>
      <c r="AY293" s="16" t="s">
        <v>125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6" t="s">
        <v>81</v>
      </c>
      <c r="BK293" s="228">
        <f>ROUND(I293*H293,2)</f>
        <v>0</v>
      </c>
      <c r="BL293" s="16" t="s">
        <v>222</v>
      </c>
      <c r="BM293" s="227" t="s">
        <v>709</v>
      </c>
    </row>
    <row r="294" spans="2:51" s="12" customFormat="1" ht="12">
      <c r="B294" s="229"/>
      <c r="C294" s="230"/>
      <c r="D294" s="231" t="s">
        <v>168</v>
      </c>
      <c r="E294" s="232" t="s">
        <v>1</v>
      </c>
      <c r="F294" s="233" t="s">
        <v>710</v>
      </c>
      <c r="G294" s="230"/>
      <c r="H294" s="234">
        <v>2.86</v>
      </c>
      <c r="I294" s="235"/>
      <c r="J294" s="230"/>
      <c r="K294" s="230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168</v>
      </c>
      <c r="AU294" s="240" t="s">
        <v>81</v>
      </c>
      <c r="AV294" s="12" t="s">
        <v>83</v>
      </c>
      <c r="AW294" s="12" t="s">
        <v>32</v>
      </c>
      <c r="AX294" s="12" t="s">
        <v>81</v>
      </c>
      <c r="AY294" s="240" t="s">
        <v>125</v>
      </c>
    </row>
    <row r="295" spans="2:65" s="1" customFormat="1" ht="48" customHeight="1">
      <c r="B295" s="37"/>
      <c r="C295" s="216" t="s">
        <v>711</v>
      </c>
      <c r="D295" s="216" t="s">
        <v>129</v>
      </c>
      <c r="E295" s="217" t="s">
        <v>712</v>
      </c>
      <c r="F295" s="218" t="s">
        <v>713</v>
      </c>
      <c r="G295" s="219" t="s">
        <v>212</v>
      </c>
      <c r="H295" s="220">
        <v>0.007</v>
      </c>
      <c r="I295" s="221"/>
      <c r="J295" s="222">
        <f>ROUND(I295*H295,2)</f>
        <v>0</v>
      </c>
      <c r="K295" s="218" t="s">
        <v>1</v>
      </c>
      <c r="L295" s="42"/>
      <c r="M295" s="223" t="s">
        <v>1</v>
      </c>
      <c r="N295" s="224" t="s">
        <v>41</v>
      </c>
      <c r="O295" s="85"/>
      <c r="P295" s="225">
        <f>O295*H295</f>
        <v>0</v>
      </c>
      <c r="Q295" s="225">
        <v>0</v>
      </c>
      <c r="R295" s="225">
        <f>Q295*H295</f>
        <v>0</v>
      </c>
      <c r="S295" s="225">
        <v>0</v>
      </c>
      <c r="T295" s="226">
        <f>S295*H295</f>
        <v>0</v>
      </c>
      <c r="AR295" s="227" t="s">
        <v>222</v>
      </c>
      <c r="AT295" s="227" t="s">
        <v>129</v>
      </c>
      <c r="AU295" s="227" t="s">
        <v>81</v>
      </c>
      <c r="AY295" s="16" t="s">
        <v>125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6" t="s">
        <v>81</v>
      </c>
      <c r="BK295" s="228">
        <f>ROUND(I295*H295,2)</f>
        <v>0</v>
      </c>
      <c r="BL295" s="16" t="s">
        <v>222</v>
      </c>
      <c r="BM295" s="227" t="s">
        <v>714</v>
      </c>
    </row>
    <row r="296" spans="2:63" s="11" customFormat="1" ht="25.9" customHeight="1">
      <c r="B296" s="200"/>
      <c r="C296" s="201"/>
      <c r="D296" s="202" t="s">
        <v>75</v>
      </c>
      <c r="E296" s="203" t="s">
        <v>715</v>
      </c>
      <c r="F296" s="203" t="s">
        <v>716</v>
      </c>
      <c r="G296" s="201"/>
      <c r="H296" s="201"/>
      <c r="I296" s="204"/>
      <c r="J296" s="205">
        <f>BK296</f>
        <v>0</v>
      </c>
      <c r="K296" s="201"/>
      <c r="L296" s="206"/>
      <c r="M296" s="207"/>
      <c r="N296" s="208"/>
      <c r="O296" s="208"/>
      <c r="P296" s="209">
        <f>SUM(P297:P310)</f>
        <v>0</v>
      </c>
      <c r="Q296" s="208"/>
      <c r="R296" s="209">
        <f>SUM(R297:R310)</f>
        <v>0.053257</v>
      </c>
      <c r="S296" s="208"/>
      <c r="T296" s="210">
        <f>SUM(T297:T310)</f>
        <v>0</v>
      </c>
      <c r="AR296" s="211" t="s">
        <v>83</v>
      </c>
      <c r="AT296" s="212" t="s">
        <v>75</v>
      </c>
      <c r="AU296" s="212" t="s">
        <v>76</v>
      </c>
      <c r="AY296" s="211" t="s">
        <v>125</v>
      </c>
      <c r="BK296" s="213">
        <f>SUM(BK297:BK310)</f>
        <v>0</v>
      </c>
    </row>
    <row r="297" spans="2:65" s="1" customFormat="1" ht="36" customHeight="1">
      <c r="B297" s="37"/>
      <c r="C297" s="216" t="s">
        <v>717</v>
      </c>
      <c r="D297" s="216" t="s">
        <v>129</v>
      </c>
      <c r="E297" s="217" t="s">
        <v>718</v>
      </c>
      <c r="F297" s="218" t="s">
        <v>719</v>
      </c>
      <c r="G297" s="219" t="s">
        <v>140</v>
      </c>
      <c r="H297" s="220">
        <v>76.718</v>
      </c>
      <c r="I297" s="221"/>
      <c r="J297" s="222">
        <f>ROUND(I297*H297,2)</f>
        <v>0</v>
      </c>
      <c r="K297" s="218" t="s">
        <v>1</v>
      </c>
      <c r="L297" s="42"/>
      <c r="M297" s="223" t="s">
        <v>1</v>
      </c>
      <c r="N297" s="224" t="s">
        <v>41</v>
      </c>
      <c r="O297" s="85"/>
      <c r="P297" s="225">
        <f>O297*H297</f>
        <v>0</v>
      </c>
      <c r="Q297" s="225">
        <v>0</v>
      </c>
      <c r="R297" s="225">
        <f>Q297*H297</f>
        <v>0</v>
      </c>
      <c r="S297" s="225">
        <v>0</v>
      </c>
      <c r="T297" s="226">
        <f>S297*H297</f>
        <v>0</v>
      </c>
      <c r="AR297" s="227" t="s">
        <v>222</v>
      </c>
      <c r="AT297" s="227" t="s">
        <v>129</v>
      </c>
      <c r="AU297" s="227" t="s">
        <v>81</v>
      </c>
      <c r="AY297" s="16" t="s">
        <v>125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6" t="s">
        <v>81</v>
      </c>
      <c r="BK297" s="228">
        <f>ROUND(I297*H297,2)</f>
        <v>0</v>
      </c>
      <c r="BL297" s="16" t="s">
        <v>222</v>
      </c>
      <c r="BM297" s="227" t="s">
        <v>720</v>
      </c>
    </row>
    <row r="298" spans="2:65" s="1" customFormat="1" ht="24" customHeight="1">
      <c r="B298" s="37"/>
      <c r="C298" s="216" t="s">
        <v>721</v>
      </c>
      <c r="D298" s="216" t="s">
        <v>129</v>
      </c>
      <c r="E298" s="217" t="s">
        <v>722</v>
      </c>
      <c r="F298" s="218" t="s">
        <v>723</v>
      </c>
      <c r="G298" s="219" t="s">
        <v>140</v>
      </c>
      <c r="H298" s="220">
        <v>3.84</v>
      </c>
      <c r="I298" s="221"/>
      <c r="J298" s="222">
        <f>ROUND(I298*H298,2)</f>
        <v>0</v>
      </c>
      <c r="K298" s="218" t="s">
        <v>1</v>
      </c>
      <c r="L298" s="42"/>
      <c r="M298" s="223" t="s">
        <v>1</v>
      </c>
      <c r="N298" s="224" t="s">
        <v>41</v>
      </c>
      <c r="O298" s="85"/>
      <c r="P298" s="225">
        <f>O298*H298</f>
        <v>0</v>
      </c>
      <c r="Q298" s="225">
        <v>0.00014</v>
      </c>
      <c r="R298" s="225">
        <f>Q298*H298</f>
        <v>0.0005376</v>
      </c>
      <c r="S298" s="225">
        <v>0</v>
      </c>
      <c r="T298" s="226">
        <f>S298*H298</f>
        <v>0</v>
      </c>
      <c r="AR298" s="227" t="s">
        <v>222</v>
      </c>
      <c r="AT298" s="227" t="s">
        <v>129</v>
      </c>
      <c r="AU298" s="227" t="s">
        <v>81</v>
      </c>
      <c r="AY298" s="16" t="s">
        <v>125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6" t="s">
        <v>81</v>
      </c>
      <c r="BK298" s="228">
        <f>ROUND(I298*H298,2)</f>
        <v>0</v>
      </c>
      <c r="BL298" s="16" t="s">
        <v>222</v>
      </c>
      <c r="BM298" s="227" t="s">
        <v>724</v>
      </c>
    </row>
    <row r="299" spans="2:51" s="12" customFormat="1" ht="12">
      <c r="B299" s="229"/>
      <c r="C299" s="230"/>
      <c r="D299" s="231" t="s">
        <v>168</v>
      </c>
      <c r="E299" s="232" t="s">
        <v>1</v>
      </c>
      <c r="F299" s="233" t="s">
        <v>725</v>
      </c>
      <c r="G299" s="230"/>
      <c r="H299" s="234">
        <v>3.84</v>
      </c>
      <c r="I299" s="235"/>
      <c r="J299" s="230"/>
      <c r="K299" s="230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168</v>
      </c>
      <c r="AU299" s="240" t="s">
        <v>81</v>
      </c>
      <c r="AV299" s="12" t="s">
        <v>83</v>
      </c>
      <c r="AW299" s="12" t="s">
        <v>32</v>
      </c>
      <c r="AX299" s="12" t="s">
        <v>81</v>
      </c>
      <c r="AY299" s="240" t="s">
        <v>125</v>
      </c>
    </row>
    <row r="300" spans="2:65" s="1" customFormat="1" ht="24" customHeight="1">
      <c r="B300" s="37"/>
      <c r="C300" s="216" t="s">
        <v>726</v>
      </c>
      <c r="D300" s="216" t="s">
        <v>129</v>
      </c>
      <c r="E300" s="217" t="s">
        <v>727</v>
      </c>
      <c r="F300" s="218" t="s">
        <v>728</v>
      </c>
      <c r="G300" s="219" t="s">
        <v>140</v>
      </c>
      <c r="H300" s="220">
        <v>3.84</v>
      </c>
      <c r="I300" s="221"/>
      <c r="J300" s="222">
        <f>ROUND(I300*H300,2)</f>
        <v>0</v>
      </c>
      <c r="K300" s="218" t="s">
        <v>1</v>
      </c>
      <c r="L300" s="42"/>
      <c r="M300" s="223" t="s">
        <v>1</v>
      </c>
      <c r="N300" s="224" t="s">
        <v>41</v>
      </c>
      <c r="O300" s="85"/>
      <c r="P300" s="225">
        <f>O300*H300</f>
        <v>0</v>
      </c>
      <c r="Q300" s="225">
        <v>0.00012</v>
      </c>
      <c r="R300" s="225">
        <f>Q300*H300</f>
        <v>0.0004608</v>
      </c>
      <c r="S300" s="225">
        <v>0</v>
      </c>
      <c r="T300" s="226">
        <f>S300*H300</f>
        <v>0</v>
      </c>
      <c r="AR300" s="227" t="s">
        <v>222</v>
      </c>
      <c r="AT300" s="227" t="s">
        <v>129</v>
      </c>
      <c r="AU300" s="227" t="s">
        <v>81</v>
      </c>
      <c r="AY300" s="16" t="s">
        <v>125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6" t="s">
        <v>81</v>
      </c>
      <c r="BK300" s="228">
        <f>ROUND(I300*H300,2)</f>
        <v>0</v>
      </c>
      <c r="BL300" s="16" t="s">
        <v>222</v>
      </c>
      <c r="BM300" s="227" t="s">
        <v>729</v>
      </c>
    </row>
    <row r="301" spans="2:65" s="1" customFormat="1" ht="24" customHeight="1">
      <c r="B301" s="37"/>
      <c r="C301" s="216" t="s">
        <v>730</v>
      </c>
      <c r="D301" s="216" t="s">
        <v>129</v>
      </c>
      <c r="E301" s="217" t="s">
        <v>731</v>
      </c>
      <c r="F301" s="218" t="s">
        <v>732</v>
      </c>
      <c r="G301" s="219" t="s">
        <v>140</v>
      </c>
      <c r="H301" s="220">
        <v>19.6</v>
      </c>
      <c r="I301" s="221"/>
      <c r="J301" s="222">
        <f>ROUND(I301*H301,2)</f>
        <v>0</v>
      </c>
      <c r="K301" s="218" t="s">
        <v>1</v>
      </c>
      <c r="L301" s="42"/>
      <c r="M301" s="223" t="s">
        <v>1</v>
      </c>
      <c r="N301" s="224" t="s">
        <v>41</v>
      </c>
      <c r="O301" s="85"/>
      <c r="P301" s="225">
        <f>O301*H301</f>
        <v>0</v>
      </c>
      <c r="Q301" s="225">
        <v>0.00016</v>
      </c>
      <c r="R301" s="225">
        <f>Q301*H301</f>
        <v>0.0031360000000000003</v>
      </c>
      <c r="S301" s="225">
        <v>0</v>
      </c>
      <c r="T301" s="226">
        <f>S301*H301</f>
        <v>0</v>
      </c>
      <c r="AR301" s="227" t="s">
        <v>222</v>
      </c>
      <c r="AT301" s="227" t="s">
        <v>129</v>
      </c>
      <c r="AU301" s="227" t="s">
        <v>81</v>
      </c>
      <c r="AY301" s="16" t="s">
        <v>125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6" t="s">
        <v>81</v>
      </c>
      <c r="BK301" s="228">
        <f>ROUND(I301*H301,2)</f>
        <v>0</v>
      </c>
      <c r="BL301" s="16" t="s">
        <v>222</v>
      </c>
      <c r="BM301" s="227" t="s">
        <v>733</v>
      </c>
    </row>
    <row r="302" spans="2:51" s="12" customFormat="1" ht="12">
      <c r="B302" s="229"/>
      <c r="C302" s="230"/>
      <c r="D302" s="231" t="s">
        <v>168</v>
      </c>
      <c r="E302" s="232" t="s">
        <v>1</v>
      </c>
      <c r="F302" s="233" t="s">
        <v>734</v>
      </c>
      <c r="G302" s="230"/>
      <c r="H302" s="234">
        <v>19.6</v>
      </c>
      <c r="I302" s="235"/>
      <c r="J302" s="230"/>
      <c r="K302" s="230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168</v>
      </c>
      <c r="AU302" s="240" t="s">
        <v>81</v>
      </c>
      <c r="AV302" s="12" t="s">
        <v>83</v>
      </c>
      <c r="AW302" s="12" t="s">
        <v>32</v>
      </c>
      <c r="AX302" s="12" t="s">
        <v>81</v>
      </c>
      <c r="AY302" s="240" t="s">
        <v>125</v>
      </c>
    </row>
    <row r="303" spans="2:65" s="1" customFormat="1" ht="24" customHeight="1">
      <c r="B303" s="37"/>
      <c r="C303" s="216" t="s">
        <v>735</v>
      </c>
      <c r="D303" s="216" t="s">
        <v>129</v>
      </c>
      <c r="E303" s="217" t="s">
        <v>736</v>
      </c>
      <c r="F303" s="218" t="s">
        <v>737</v>
      </c>
      <c r="G303" s="219" t="s">
        <v>132</v>
      </c>
      <c r="H303" s="220">
        <v>15</v>
      </c>
      <c r="I303" s="221"/>
      <c r="J303" s="222">
        <f>ROUND(I303*H303,2)</f>
        <v>0</v>
      </c>
      <c r="K303" s="218" t="s">
        <v>1</v>
      </c>
      <c r="L303" s="42"/>
      <c r="M303" s="223" t="s">
        <v>1</v>
      </c>
      <c r="N303" s="224" t="s">
        <v>41</v>
      </c>
      <c r="O303" s="85"/>
      <c r="P303" s="225">
        <f>O303*H303</f>
        <v>0</v>
      </c>
      <c r="Q303" s="225">
        <v>2E-05</v>
      </c>
      <c r="R303" s="225">
        <f>Q303*H303</f>
        <v>0.00030000000000000003</v>
      </c>
      <c r="S303" s="225">
        <v>0</v>
      </c>
      <c r="T303" s="226">
        <f>S303*H303</f>
        <v>0</v>
      </c>
      <c r="AR303" s="227" t="s">
        <v>222</v>
      </c>
      <c r="AT303" s="227" t="s">
        <v>129</v>
      </c>
      <c r="AU303" s="227" t="s">
        <v>81</v>
      </c>
      <c r="AY303" s="16" t="s">
        <v>125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6" t="s">
        <v>81</v>
      </c>
      <c r="BK303" s="228">
        <f>ROUND(I303*H303,2)</f>
        <v>0</v>
      </c>
      <c r="BL303" s="16" t="s">
        <v>222</v>
      </c>
      <c r="BM303" s="227" t="s">
        <v>738</v>
      </c>
    </row>
    <row r="304" spans="2:65" s="1" customFormat="1" ht="24" customHeight="1">
      <c r="B304" s="37"/>
      <c r="C304" s="216" t="s">
        <v>739</v>
      </c>
      <c r="D304" s="216" t="s">
        <v>129</v>
      </c>
      <c r="E304" s="217" t="s">
        <v>740</v>
      </c>
      <c r="F304" s="218" t="s">
        <v>741</v>
      </c>
      <c r="G304" s="219" t="s">
        <v>140</v>
      </c>
      <c r="H304" s="220">
        <v>19.6</v>
      </c>
      <c r="I304" s="221"/>
      <c r="J304" s="222">
        <f>ROUND(I304*H304,2)</f>
        <v>0</v>
      </c>
      <c r="K304" s="218" t="s">
        <v>1</v>
      </c>
      <c r="L304" s="42"/>
      <c r="M304" s="223" t="s">
        <v>1</v>
      </c>
      <c r="N304" s="224" t="s">
        <v>41</v>
      </c>
      <c r="O304" s="85"/>
      <c r="P304" s="225">
        <f>O304*H304</f>
        <v>0</v>
      </c>
      <c r="Q304" s="225">
        <v>0.00031</v>
      </c>
      <c r="R304" s="225">
        <f>Q304*H304</f>
        <v>0.006076000000000001</v>
      </c>
      <c r="S304" s="225">
        <v>0</v>
      </c>
      <c r="T304" s="226">
        <f>S304*H304</f>
        <v>0</v>
      </c>
      <c r="AR304" s="227" t="s">
        <v>222</v>
      </c>
      <c r="AT304" s="227" t="s">
        <v>129</v>
      </c>
      <c r="AU304" s="227" t="s">
        <v>81</v>
      </c>
      <c r="AY304" s="16" t="s">
        <v>125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6" t="s">
        <v>81</v>
      </c>
      <c r="BK304" s="228">
        <f>ROUND(I304*H304,2)</f>
        <v>0</v>
      </c>
      <c r="BL304" s="16" t="s">
        <v>222</v>
      </c>
      <c r="BM304" s="227" t="s">
        <v>742</v>
      </c>
    </row>
    <row r="305" spans="2:65" s="1" customFormat="1" ht="36" customHeight="1">
      <c r="B305" s="37"/>
      <c r="C305" s="216" t="s">
        <v>743</v>
      </c>
      <c r="D305" s="216" t="s">
        <v>129</v>
      </c>
      <c r="E305" s="217" t="s">
        <v>744</v>
      </c>
      <c r="F305" s="218" t="s">
        <v>745</v>
      </c>
      <c r="G305" s="219" t="s">
        <v>132</v>
      </c>
      <c r="H305" s="220">
        <v>15</v>
      </c>
      <c r="I305" s="221"/>
      <c r="J305" s="222">
        <f>ROUND(I305*H305,2)</f>
        <v>0</v>
      </c>
      <c r="K305" s="218" t="s">
        <v>1</v>
      </c>
      <c r="L305" s="42"/>
      <c r="M305" s="223" t="s">
        <v>1</v>
      </c>
      <c r="N305" s="224" t="s">
        <v>41</v>
      </c>
      <c r="O305" s="85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AR305" s="227" t="s">
        <v>222</v>
      </c>
      <c r="AT305" s="227" t="s">
        <v>129</v>
      </c>
      <c r="AU305" s="227" t="s">
        <v>81</v>
      </c>
      <c r="AY305" s="16" t="s">
        <v>125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6" t="s">
        <v>81</v>
      </c>
      <c r="BK305" s="228">
        <f>ROUND(I305*H305,2)</f>
        <v>0</v>
      </c>
      <c r="BL305" s="16" t="s">
        <v>222</v>
      </c>
      <c r="BM305" s="227" t="s">
        <v>746</v>
      </c>
    </row>
    <row r="306" spans="2:65" s="1" customFormat="1" ht="24" customHeight="1">
      <c r="B306" s="37"/>
      <c r="C306" s="216" t="s">
        <v>747</v>
      </c>
      <c r="D306" s="216" t="s">
        <v>129</v>
      </c>
      <c r="E306" s="217" t="s">
        <v>748</v>
      </c>
      <c r="F306" s="218" t="s">
        <v>749</v>
      </c>
      <c r="G306" s="219" t="s">
        <v>140</v>
      </c>
      <c r="H306" s="220">
        <v>52.13</v>
      </c>
      <c r="I306" s="221"/>
      <c r="J306" s="222">
        <f>ROUND(I306*H306,2)</f>
        <v>0</v>
      </c>
      <c r="K306" s="218" t="s">
        <v>1</v>
      </c>
      <c r="L306" s="42"/>
      <c r="M306" s="223" t="s">
        <v>1</v>
      </c>
      <c r="N306" s="224" t="s">
        <v>41</v>
      </c>
      <c r="O306" s="85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AR306" s="227" t="s">
        <v>222</v>
      </c>
      <c r="AT306" s="227" t="s">
        <v>129</v>
      </c>
      <c r="AU306" s="227" t="s">
        <v>81</v>
      </c>
      <c r="AY306" s="16" t="s">
        <v>125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6" t="s">
        <v>81</v>
      </c>
      <c r="BK306" s="228">
        <f>ROUND(I306*H306,2)</f>
        <v>0</v>
      </c>
      <c r="BL306" s="16" t="s">
        <v>222</v>
      </c>
      <c r="BM306" s="227" t="s">
        <v>750</v>
      </c>
    </row>
    <row r="307" spans="2:51" s="12" customFormat="1" ht="12">
      <c r="B307" s="229"/>
      <c r="C307" s="230"/>
      <c r="D307" s="231" t="s">
        <v>168</v>
      </c>
      <c r="E307" s="232" t="s">
        <v>1</v>
      </c>
      <c r="F307" s="233" t="s">
        <v>751</v>
      </c>
      <c r="G307" s="230"/>
      <c r="H307" s="234">
        <v>52.13</v>
      </c>
      <c r="I307" s="235"/>
      <c r="J307" s="230"/>
      <c r="K307" s="230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168</v>
      </c>
      <c r="AU307" s="240" t="s">
        <v>81</v>
      </c>
      <c r="AV307" s="12" t="s">
        <v>83</v>
      </c>
      <c r="AW307" s="12" t="s">
        <v>32</v>
      </c>
      <c r="AX307" s="12" t="s">
        <v>81</v>
      </c>
      <c r="AY307" s="240" t="s">
        <v>125</v>
      </c>
    </row>
    <row r="308" spans="2:65" s="1" customFormat="1" ht="36" customHeight="1">
      <c r="B308" s="37"/>
      <c r="C308" s="216" t="s">
        <v>752</v>
      </c>
      <c r="D308" s="216" t="s">
        <v>129</v>
      </c>
      <c r="E308" s="217" t="s">
        <v>753</v>
      </c>
      <c r="F308" s="218" t="s">
        <v>754</v>
      </c>
      <c r="G308" s="219" t="s">
        <v>140</v>
      </c>
      <c r="H308" s="220">
        <v>52.13</v>
      </c>
      <c r="I308" s="221"/>
      <c r="J308" s="222">
        <f>ROUND(I308*H308,2)</f>
        <v>0</v>
      </c>
      <c r="K308" s="218" t="s">
        <v>1</v>
      </c>
      <c r="L308" s="42"/>
      <c r="M308" s="223" t="s">
        <v>1</v>
      </c>
      <c r="N308" s="224" t="s">
        <v>41</v>
      </c>
      <c r="O308" s="85"/>
      <c r="P308" s="225">
        <f>O308*H308</f>
        <v>0</v>
      </c>
      <c r="Q308" s="225">
        <v>0.0002</v>
      </c>
      <c r="R308" s="225">
        <f>Q308*H308</f>
        <v>0.010426000000000001</v>
      </c>
      <c r="S308" s="225">
        <v>0</v>
      </c>
      <c r="T308" s="226">
        <f>S308*H308</f>
        <v>0</v>
      </c>
      <c r="AR308" s="227" t="s">
        <v>222</v>
      </c>
      <c r="AT308" s="227" t="s">
        <v>129</v>
      </c>
      <c r="AU308" s="227" t="s">
        <v>81</v>
      </c>
      <c r="AY308" s="16" t="s">
        <v>125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6" t="s">
        <v>81</v>
      </c>
      <c r="BK308" s="228">
        <f>ROUND(I308*H308,2)</f>
        <v>0</v>
      </c>
      <c r="BL308" s="16" t="s">
        <v>222</v>
      </c>
      <c r="BM308" s="227" t="s">
        <v>755</v>
      </c>
    </row>
    <row r="309" spans="2:65" s="1" customFormat="1" ht="36" customHeight="1">
      <c r="B309" s="37"/>
      <c r="C309" s="216" t="s">
        <v>756</v>
      </c>
      <c r="D309" s="216" t="s">
        <v>129</v>
      </c>
      <c r="E309" s="217" t="s">
        <v>757</v>
      </c>
      <c r="F309" s="218" t="s">
        <v>758</v>
      </c>
      <c r="G309" s="219" t="s">
        <v>140</v>
      </c>
      <c r="H309" s="220">
        <v>52.13</v>
      </c>
      <c r="I309" s="221"/>
      <c r="J309" s="222">
        <f>ROUND(I309*H309,2)</f>
        <v>0</v>
      </c>
      <c r="K309" s="218" t="s">
        <v>1</v>
      </c>
      <c r="L309" s="42"/>
      <c r="M309" s="223" t="s">
        <v>1</v>
      </c>
      <c r="N309" s="224" t="s">
        <v>41</v>
      </c>
      <c r="O309" s="85"/>
      <c r="P309" s="225">
        <f>O309*H309</f>
        <v>0</v>
      </c>
      <c r="Q309" s="225">
        <v>0.00021</v>
      </c>
      <c r="R309" s="225">
        <f>Q309*H309</f>
        <v>0.010947300000000002</v>
      </c>
      <c r="S309" s="225">
        <v>0</v>
      </c>
      <c r="T309" s="226">
        <f>S309*H309</f>
        <v>0</v>
      </c>
      <c r="AR309" s="227" t="s">
        <v>222</v>
      </c>
      <c r="AT309" s="227" t="s">
        <v>129</v>
      </c>
      <c r="AU309" s="227" t="s">
        <v>81</v>
      </c>
      <c r="AY309" s="16" t="s">
        <v>125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6" t="s">
        <v>81</v>
      </c>
      <c r="BK309" s="228">
        <f>ROUND(I309*H309,2)</f>
        <v>0</v>
      </c>
      <c r="BL309" s="16" t="s">
        <v>222</v>
      </c>
      <c r="BM309" s="227" t="s">
        <v>759</v>
      </c>
    </row>
    <row r="310" spans="2:65" s="1" customFormat="1" ht="36" customHeight="1">
      <c r="B310" s="37"/>
      <c r="C310" s="216" t="s">
        <v>760</v>
      </c>
      <c r="D310" s="216" t="s">
        <v>129</v>
      </c>
      <c r="E310" s="217" t="s">
        <v>761</v>
      </c>
      <c r="F310" s="218" t="s">
        <v>762</v>
      </c>
      <c r="G310" s="219" t="s">
        <v>140</v>
      </c>
      <c r="H310" s="220">
        <v>52.13</v>
      </c>
      <c r="I310" s="221"/>
      <c r="J310" s="222">
        <f>ROUND(I310*H310,2)</f>
        <v>0</v>
      </c>
      <c r="K310" s="218" t="s">
        <v>1</v>
      </c>
      <c r="L310" s="42"/>
      <c r="M310" s="223" t="s">
        <v>1</v>
      </c>
      <c r="N310" s="224" t="s">
        <v>41</v>
      </c>
      <c r="O310" s="85"/>
      <c r="P310" s="225">
        <f>O310*H310</f>
        <v>0</v>
      </c>
      <c r="Q310" s="225">
        <v>0.00041</v>
      </c>
      <c r="R310" s="225">
        <f>Q310*H310</f>
        <v>0.0213733</v>
      </c>
      <c r="S310" s="225">
        <v>0</v>
      </c>
      <c r="T310" s="226">
        <f>S310*H310</f>
        <v>0</v>
      </c>
      <c r="AR310" s="227" t="s">
        <v>222</v>
      </c>
      <c r="AT310" s="227" t="s">
        <v>129</v>
      </c>
      <c r="AU310" s="227" t="s">
        <v>81</v>
      </c>
      <c r="AY310" s="16" t="s">
        <v>125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6" t="s">
        <v>81</v>
      </c>
      <c r="BK310" s="228">
        <f>ROUND(I310*H310,2)</f>
        <v>0</v>
      </c>
      <c r="BL310" s="16" t="s">
        <v>222</v>
      </c>
      <c r="BM310" s="227" t="s">
        <v>763</v>
      </c>
    </row>
    <row r="311" spans="2:63" s="11" customFormat="1" ht="25.9" customHeight="1">
      <c r="B311" s="200"/>
      <c r="C311" s="201"/>
      <c r="D311" s="202" t="s">
        <v>75</v>
      </c>
      <c r="E311" s="203" t="s">
        <v>764</v>
      </c>
      <c r="F311" s="203" t="s">
        <v>765</v>
      </c>
      <c r="G311" s="201"/>
      <c r="H311" s="201"/>
      <c r="I311" s="204"/>
      <c r="J311" s="205">
        <f>BK311</f>
        <v>0</v>
      </c>
      <c r="K311" s="201"/>
      <c r="L311" s="206"/>
      <c r="M311" s="207"/>
      <c r="N311" s="208"/>
      <c r="O311" s="208"/>
      <c r="P311" s="209">
        <f>SUM(P312:P314)</f>
        <v>0</v>
      </c>
      <c r="Q311" s="208"/>
      <c r="R311" s="209">
        <f>SUM(R312:R314)</f>
        <v>0</v>
      </c>
      <c r="S311" s="208"/>
      <c r="T311" s="210">
        <f>SUM(T312:T314)</f>
        <v>0</v>
      </c>
      <c r="AR311" s="211" t="s">
        <v>83</v>
      </c>
      <c r="AT311" s="212" t="s">
        <v>75</v>
      </c>
      <c r="AU311" s="212" t="s">
        <v>76</v>
      </c>
      <c r="AY311" s="211" t="s">
        <v>125</v>
      </c>
      <c r="BK311" s="213">
        <f>SUM(BK312:BK314)</f>
        <v>0</v>
      </c>
    </row>
    <row r="312" spans="2:65" s="1" customFormat="1" ht="24" customHeight="1">
      <c r="B312" s="37"/>
      <c r="C312" s="216" t="s">
        <v>766</v>
      </c>
      <c r="D312" s="216" t="s">
        <v>129</v>
      </c>
      <c r="E312" s="217" t="s">
        <v>767</v>
      </c>
      <c r="F312" s="218" t="s">
        <v>768</v>
      </c>
      <c r="G312" s="219" t="s">
        <v>140</v>
      </c>
      <c r="H312" s="220">
        <v>234.313</v>
      </c>
      <c r="I312" s="221"/>
      <c r="J312" s="222">
        <f>ROUND(I312*H312,2)</f>
        <v>0</v>
      </c>
      <c r="K312" s="218" t="s">
        <v>1</v>
      </c>
      <c r="L312" s="42"/>
      <c r="M312" s="223" t="s">
        <v>1</v>
      </c>
      <c r="N312" s="224" t="s">
        <v>41</v>
      </c>
      <c r="O312" s="85"/>
      <c r="P312" s="225">
        <f>O312*H312</f>
        <v>0</v>
      </c>
      <c r="Q312" s="225">
        <v>0</v>
      </c>
      <c r="R312" s="225">
        <f>Q312*H312</f>
        <v>0</v>
      </c>
      <c r="S312" s="225">
        <v>0</v>
      </c>
      <c r="T312" s="226">
        <f>S312*H312</f>
        <v>0</v>
      </c>
      <c r="AR312" s="227" t="s">
        <v>222</v>
      </c>
      <c r="AT312" s="227" t="s">
        <v>129</v>
      </c>
      <c r="AU312" s="227" t="s">
        <v>81</v>
      </c>
      <c r="AY312" s="16" t="s">
        <v>125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6" t="s">
        <v>81</v>
      </c>
      <c r="BK312" s="228">
        <f>ROUND(I312*H312,2)</f>
        <v>0</v>
      </c>
      <c r="BL312" s="16" t="s">
        <v>222</v>
      </c>
      <c r="BM312" s="227" t="s">
        <v>769</v>
      </c>
    </row>
    <row r="313" spans="2:65" s="1" customFormat="1" ht="24" customHeight="1">
      <c r="B313" s="37"/>
      <c r="C313" s="216" t="s">
        <v>770</v>
      </c>
      <c r="D313" s="216" t="s">
        <v>129</v>
      </c>
      <c r="E313" s="217" t="s">
        <v>771</v>
      </c>
      <c r="F313" s="218" t="s">
        <v>772</v>
      </c>
      <c r="G313" s="219" t="s">
        <v>140</v>
      </c>
      <c r="H313" s="220">
        <v>25.137</v>
      </c>
      <c r="I313" s="221"/>
      <c r="J313" s="222">
        <f>ROUND(I313*H313,2)</f>
        <v>0</v>
      </c>
      <c r="K313" s="218" t="s">
        <v>1</v>
      </c>
      <c r="L313" s="42"/>
      <c r="M313" s="223" t="s">
        <v>1</v>
      </c>
      <c r="N313" s="224" t="s">
        <v>41</v>
      </c>
      <c r="O313" s="85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AR313" s="227" t="s">
        <v>222</v>
      </c>
      <c r="AT313" s="227" t="s">
        <v>129</v>
      </c>
      <c r="AU313" s="227" t="s">
        <v>81</v>
      </c>
      <c r="AY313" s="16" t="s">
        <v>125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6" t="s">
        <v>81</v>
      </c>
      <c r="BK313" s="228">
        <f>ROUND(I313*H313,2)</f>
        <v>0</v>
      </c>
      <c r="BL313" s="16" t="s">
        <v>222</v>
      </c>
      <c r="BM313" s="227" t="s">
        <v>773</v>
      </c>
    </row>
    <row r="314" spans="2:65" s="1" customFormat="1" ht="36" customHeight="1">
      <c r="B314" s="37"/>
      <c r="C314" s="216" t="s">
        <v>774</v>
      </c>
      <c r="D314" s="216" t="s">
        <v>129</v>
      </c>
      <c r="E314" s="217" t="s">
        <v>775</v>
      </c>
      <c r="F314" s="218" t="s">
        <v>776</v>
      </c>
      <c r="G314" s="219" t="s">
        <v>140</v>
      </c>
      <c r="H314" s="220">
        <v>182.183</v>
      </c>
      <c r="I314" s="221"/>
      <c r="J314" s="222">
        <f>ROUND(I314*H314,2)</f>
        <v>0</v>
      </c>
      <c r="K314" s="218" t="s">
        <v>1</v>
      </c>
      <c r="L314" s="42"/>
      <c r="M314" s="223" t="s">
        <v>1</v>
      </c>
      <c r="N314" s="224" t="s">
        <v>41</v>
      </c>
      <c r="O314" s="85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AR314" s="227" t="s">
        <v>222</v>
      </c>
      <c r="AT314" s="227" t="s">
        <v>129</v>
      </c>
      <c r="AU314" s="227" t="s">
        <v>81</v>
      </c>
      <c r="AY314" s="16" t="s">
        <v>125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6" t="s">
        <v>81</v>
      </c>
      <c r="BK314" s="228">
        <f>ROUND(I314*H314,2)</f>
        <v>0</v>
      </c>
      <c r="BL314" s="16" t="s">
        <v>222</v>
      </c>
      <c r="BM314" s="227" t="s">
        <v>777</v>
      </c>
    </row>
    <row r="315" spans="2:63" s="11" customFormat="1" ht="25.9" customHeight="1">
      <c r="B315" s="200"/>
      <c r="C315" s="201"/>
      <c r="D315" s="202" t="s">
        <v>75</v>
      </c>
      <c r="E315" s="203" t="s">
        <v>778</v>
      </c>
      <c r="F315" s="203" t="s">
        <v>779</v>
      </c>
      <c r="G315" s="201"/>
      <c r="H315" s="201"/>
      <c r="I315" s="204"/>
      <c r="J315" s="205">
        <f>BK315</f>
        <v>0</v>
      </c>
      <c r="K315" s="201"/>
      <c r="L315" s="206"/>
      <c r="M315" s="207"/>
      <c r="N315" s="208"/>
      <c r="O315" s="208"/>
      <c r="P315" s="209">
        <f>P316</f>
        <v>0</v>
      </c>
      <c r="Q315" s="208"/>
      <c r="R315" s="209">
        <f>R316</f>
        <v>0</v>
      </c>
      <c r="S315" s="208"/>
      <c r="T315" s="210">
        <f>T316</f>
        <v>0</v>
      </c>
      <c r="AR315" s="211" t="s">
        <v>177</v>
      </c>
      <c r="AT315" s="212" t="s">
        <v>75</v>
      </c>
      <c r="AU315" s="212" t="s">
        <v>76</v>
      </c>
      <c r="AY315" s="211" t="s">
        <v>125</v>
      </c>
      <c r="BK315" s="213">
        <f>BK316</f>
        <v>0</v>
      </c>
    </row>
    <row r="316" spans="2:65" s="1" customFormat="1" ht="60" customHeight="1">
      <c r="B316" s="37"/>
      <c r="C316" s="216" t="s">
        <v>780</v>
      </c>
      <c r="D316" s="216" t="s">
        <v>129</v>
      </c>
      <c r="E316" s="217" t="s">
        <v>781</v>
      </c>
      <c r="F316" s="218" t="s">
        <v>782</v>
      </c>
      <c r="G316" s="219" t="s">
        <v>545</v>
      </c>
      <c r="H316" s="220">
        <v>1</v>
      </c>
      <c r="I316" s="221"/>
      <c r="J316" s="222">
        <f>ROUND(I316*H316,2)</f>
        <v>0</v>
      </c>
      <c r="K316" s="218" t="s">
        <v>1</v>
      </c>
      <c r="L316" s="42"/>
      <c r="M316" s="274" t="s">
        <v>1</v>
      </c>
      <c r="N316" s="275" t="s">
        <v>41</v>
      </c>
      <c r="O316" s="276"/>
      <c r="P316" s="277">
        <f>O316*H316</f>
        <v>0</v>
      </c>
      <c r="Q316" s="277">
        <v>0</v>
      </c>
      <c r="R316" s="277">
        <f>Q316*H316</f>
        <v>0</v>
      </c>
      <c r="S316" s="277">
        <v>0</v>
      </c>
      <c r="T316" s="278">
        <f>S316*H316</f>
        <v>0</v>
      </c>
      <c r="AR316" s="227" t="s">
        <v>783</v>
      </c>
      <c r="AT316" s="227" t="s">
        <v>129</v>
      </c>
      <c r="AU316" s="227" t="s">
        <v>81</v>
      </c>
      <c r="AY316" s="16" t="s">
        <v>125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6" t="s">
        <v>81</v>
      </c>
      <c r="BK316" s="228">
        <f>ROUND(I316*H316,2)</f>
        <v>0</v>
      </c>
      <c r="BL316" s="16" t="s">
        <v>783</v>
      </c>
      <c r="BM316" s="227" t="s">
        <v>784</v>
      </c>
    </row>
    <row r="317" spans="2:12" s="1" customFormat="1" ht="6.95" customHeight="1">
      <c r="B317" s="60"/>
      <c r="C317" s="61"/>
      <c r="D317" s="61"/>
      <c r="E317" s="61"/>
      <c r="F317" s="61"/>
      <c r="G317" s="61"/>
      <c r="H317" s="61"/>
      <c r="I317" s="166"/>
      <c r="J317" s="61"/>
      <c r="K317" s="61"/>
      <c r="L317" s="42"/>
    </row>
  </sheetData>
  <sheetProtection password="CC35" sheet="1" objects="1" scenarios="1" formatColumns="0" formatRows="0" autoFilter="0"/>
  <autoFilter ref="C131:K316"/>
  <mergeCells count="6">
    <mergeCell ref="E7:H7"/>
    <mergeCell ref="E16:H16"/>
    <mergeCell ref="E25:H25"/>
    <mergeCell ref="E85:H85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2020-04-30T05:27:53Z</dcterms:created>
  <dcterms:modified xsi:type="dcterms:W3CDTF">2020-04-30T05:27:55Z</dcterms:modified>
  <cp:category/>
  <cp:version/>
  <cp:contentType/>
  <cp:contentStatus/>
</cp:coreProperties>
</file>