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_INVESTICE\0_VEREJNE_ZAKAZKY\2020\Lipky - treninkove hriste\VV\"/>
    </mc:Choice>
  </mc:AlternateContent>
  <bookViews>
    <workbookView xWindow="0" yWindow="0" windowWidth="28800" windowHeight="14130" activeTab="1"/>
  </bookViews>
  <sheets>
    <sheet name="Rekapitulace stavby" sheetId="1" r:id="rId1"/>
    <sheet name="200803B - Revitalizace sp..." sheetId="2" r:id="rId2"/>
  </sheets>
  <definedNames>
    <definedName name="_xlnm._FilterDatabase" localSheetId="1" hidden="1">'200803B - Revitalizace sp...'!$C$120:$K$168</definedName>
    <definedName name="_xlnm.Print_Titles" localSheetId="1">'200803B - Revitalizace sp...'!$120:$120</definedName>
    <definedName name="_xlnm.Print_Titles" localSheetId="0">'Rekapitulace stavby'!$92:$92</definedName>
    <definedName name="_xlnm.Print_Area" localSheetId="1">'200803B - Revitalizace sp...'!$C$4:$J$76,'200803B - Revitalizace sp...'!$C$82:$J$104,'200803B - Revitalizace sp...'!$C$110:$K$168</definedName>
    <definedName name="_xlnm.Print_Area" localSheetId="0">'Rekapitulace stavby'!$D$4:$AO$76,'Rekapitulace stavby'!$C$82:$AQ$96</definedName>
  </definedNames>
  <calcPr calcId="162913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/>
  <c r="BI168" i="2"/>
  <c r="BH168" i="2"/>
  <c r="BG168" i="2"/>
  <c r="BF168" i="2"/>
  <c r="T168" i="2"/>
  <c r="T167" i="2" s="1"/>
  <c r="R168" i="2"/>
  <c r="R167" i="2"/>
  <c r="P168" i="2"/>
  <c r="P167" i="2"/>
  <c r="BK168" i="2"/>
  <c r="BK167" i="2" s="1"/>
  <c r="J167" i="2" s="1"/>
  <c r="J103" i="2" s="1"/>
  <c r="J168" i="2"/>
  <c r="BE168" i="2"/>
  <c r="BI166" i="2"/>
  <c r="BH166" i="2"/>
  <c r="BG166" i="2"/>
  <c r="BF166" i="2"/>
  <c r="T166" i="2"/>
  <c r="R166" i="2"/>
  <c r="P166" i="2"/>
  <c r="BK166" i="2"/>
  <c r="J166" i="2"/>
  <c r="BE166" i="2"/>
  <c r="BI165" i="2"/>
  <c r="BH165" i="2"/>
  <c r="BG165" i="2"/>
  <c r="BF165" i="2"/>
  <c r="T165" i="2"/>
  <c r="T164" i="2"/>
  <c r="R165" i="2"/>
  <c r="R164" i="2"/>
  <c r="P165" i="2"/>
  <c r="P164" i="2" s="1"/>
  <c r="BK165" i="2"/>
  <c r="BK164" i="2" s="1"/>
  <c r="J164" i="2" s="1"/>
  <c r="J102" i="2" s="1"/>
  <c r="J165" i="2"/>
  <c r="BE165" i="2"/>
  <c r="BI163" i="2"/>
  <c r="BH163" i="2"/>
  <c r="BG163" i="2"/>
  <c r="BF163" i="2"/>
  <c r="T163" i="2"/>
  <c r="T162" i="2"/>
  <c r="R163" i="2"/>
  <c r="R162" i="2"/>
  <c r="P163" i="2"/>
  <c r="P162" i="2" s="1"/>
  <c r="BK163" i="2"/>
  <c r="BK162" i="2" s="1"/>
  <c r="J162" i="2" s="1"/>
  <c r="J101" i="2" s="1"/>
  <c r="J163" i="2"/>
  <c r="BE163" i="2"/>
  <c r="BI161" i="2"/>
  <c r="BH161" i="2"/>
  <c r="BG161" i="2"/>
  <c r="BF161" i="2"/>
  <c r="T161" i="2"/>
  <c r="R161" i="2"/>
  <c r="P161" i="2"/>
  <c r="BK161" i="2"/>
  <c r="BK156" i="2" s="1"/>
  <c r="J161" i="2"/>
  <c r="BE161" i="2" s="1"/>
  <c r="BI160" i="2"/>
  <c r="BH160" i="2"/>
  <c r="BG160" i="2"/>
  <c r="BF160" i="2"/>
  <c r="T160" i="2"/>
  <c r="R160" i="2"/>
  <c r="P160" i="2"/>
  <c r="P156" i="2" s="1"/>
  <c r="BK160" i="2"/>
  <c r="J160" i="2"/>
  <c r="BE160" i="2"/>
  <c r="BI159" i="2"/>
  <c r="BH159" i="2"/>
  <c r="BG159" i="2"/>
  <c r="BF159" i="2"/>
  <c r="T159" i="2"/>
  <c r="T156" i="2" s="1"/>
  <c r="T155" i="2" s="1"/>
  <c r="R159" i="2"/>
  <c r="P159" i="2"/>
  <c r="BK159" i="2"/>
  <c r="J159" i="2"/>
  <c r="BE159" i="2"/>
  <c r="BI158" i="2"/>
  <c r="BH158" i="2"/>
  <c r="BG158" i="2"/>
  <c r="BF158" i="2"/>
  <c r="T158" i="2"/>
  <c r="R158" i="2"/>
  <c r="P158" i="2"/>
  <c r="BK158" i="2"/>
  <c r="J158" i="2"/>
  <c r="BE158" i="2"/>
  <c r="BI157" i="2"/>
  <c r="BH157" i="2"/>
  <c r="BG157" i="2"/>
  <c r="BF157" i="2"/>
  <c r="T157" i="2"/>
  <c r="R157" i="2"/>
  <c r="R156" i="2"/>
  <c r="R155" i="2" s="1"/>
  <c r="P157" i="2"/>
  <c r="BK157" i="2"/>
  <c r="J157" i="2"/>
  <c r="BE157" i="2"/>
  <c r="BI154" i="2"/>
  <c r="BH154" i="2"/>
  <c r="BG154" i="2"/>
  <c r="BF154" i="2"/>
  <c r="T154" i="2"/>
  <c r="T153" i="2"/>
  <c r="R154" i="2"/>
  <c r="R153" i="2"/>
  <c r="P154" i="2"/>
  <c r="P153" i="2"/>
  <c r="BK154" i="2"/>
  <c r="BK153" i="2" s="1"/>
  <c r="J153" i="2" s="1"/>
  <c r="J98" i="2" s="1"/>
  <c r="J154" i="2"/>
  <c r="BE154" i="2"/>
  <c r="BI152" i="2"/>
  <c r="BH152" i="2"/>
  <c r="BG152" i="2"/>
  <c r="BF152" i="2"/>
  <c r="T152" i="2"/>
  <c r="R152" i="2"/>
  <c r="P152" i="2"/>
  <c r="BK152" i="2"/>
  <c r="J152" i="2"/>
  <c r="BE152" i="2"/>
  <c r="BI151" i="2"/>
  <c r="BH151" i="2"/>
  <c r="BG151" i="2"/>
  <c r="BF151" i="2"/>
  <c r="T151" i="2"/>
  <c r="R151" i="2"/>
  <c r="P151" i="2"/>
  <c r="BK151" i="2"/>
  <c r="J151" i="2"/>
  <c r="BE151" i="2" s="1"/>
  <c r="BI150" i="2"/>
  <c r="BH150" i="2"/>
  <c r="BG150" i="2"/>
  <c r="BF150" i="2"/>
  <c r="T150" i="2"/>
  <c r="R150" i="2"/>
  <c r="P150" i="2"/>
  <c r="BK150" i="2"/>
  <c r="J150" i="2"/>
  <c r="BE150" i="2"/>
  <c r="BI149" i="2"/>
  <c r="BH149" i="2"/>
  <c r="BG149" i="2"/>
  <c r="BF149" i="2"/>
  <c r="T149" i="2"/>
  <c r="T144" i="2" s="1"/>
  <c r="R149" i="2"/>
  <c r="P149" i="2"/>
  <c r="BK149" i="2"/>
  <c r="J149" i="2"/>
  <c r="BE149" i="2"/>
  <c r="BI148" i="2"/>
  <c r="BH148" i="2"/>
  <c r="BG148" i="2"/>
  <c r="BF148" i="2"/>
  <c r="T148" i="2"/>
  <c r="R148" i="2"/>
  <c r="P148" i="2"/>
  <c r="BK148" i="2"/>
  <c r="J148" i="2"/>
  <c r="BE148" i="2"/>
  <c r="BI147" i="2"/>
  <c r="BH147" i="2"/>
  <c r="BG147" i="2"/>
  <c r="BF147" i="2"/>
  <c r="T147" i="2"/>
  <c r="R147" i="2"/>
  <c r="P147" i="2"/>
  <c r="BK147" i="2"/>
  <c r="BK144" i="2" s="1"/>
  <c r="J144" i="2" s="1"/>
  <c r="J97" i="2" s="1"/>
  <c r="J147" i="2"/>
  <c r="BE147" i="2" s="1"/>
  <c r="BI145" i="2"/>
  <c r="BH145" i="2"/>
  <c r="BG145" i="2"/>
  <c r="BF145" i="2"/>
  <c r="T145" i="2"/>
  <c r="R145" i="2"/>
  <c r="R144" i="2" s="1"/>
  <c r="P145" i="2"/>
  <c r="P144" i="2" s="1"/>
  <c r="BK145" i="2"/>
  <c r="J145" i="2"/>
  <c r="BE145" i="2"/>
  <c r="BI142" i="2"/>
  <c r="BH142" i="2"/>
  <c r="BG142" i="2"/>
  <c r="BF142" i="2"/>
  <c r="T142" i="2"/>
  <c r="R142" i="2"/>
  <c r="P142" i="2"/>
  <c r="BK142" i="2"/>
  <c r="J142" i="2"/>
  <c r="BE142" i="2"/>
  <c r="BI139" i="2"/>
  <c r="BH139" i="2"/>
  <c r="BG139" i="2"/>
  <c r="BF139" i="2"/>
  <c r="T139" i="2"/>
  <c r="R139" i="2"/>
  <c r="P139" i="2"/>
  <c r="BK139" i="2"/>
  <c r="J139" i="2"/>
  <c r="BE139" i="2"/>
  <c r="BI135" i="2"/>
  <c r="BH135" i="2"/>
  <c r="BG135" i="2"/>
  <c r="BF135" i="2"/>
  <c r="T135" i="2"/>
  <c r="R135" i="2"/>
  <c r="P135" i="2"/>
  <c r="BK135" i="2"/>
  <c r="J135" i="2"/>
  <c r="BE135" i="2"/>
  <c r="BI133" i="2"/>
  <c r="F35" i="2" s="1"/>
  <c r="BD95" i="1" s="1"/>
  <c r="BD94" i="1" s="1"/>
  <c r="W33" i="1" s="1"/>
  <c r="BH133" i="2"/>
  <c r="BG133" i="2"/>
  <c r="BF133" i="2"/>
  <c r="T133" i="2"/>
  <c r="R133" i="2"/>
  <c r="P133" i="2"/>
  <c r="BK133" i="2"/>
  <c r="BK123" i="2" s="1"/>
  <c r="J133" i="2"/>
  <c r="BE133" i="2" s="1"/>
  <c r="BI131" i="2"/>
  <c r="BH131" i="2"/>
  <c r="BG131" i="2"/>
  <c r="BF131" i="2"/>
  <c r="T131" i="2"/>
  <c r="R131" i="2"/>
  <c r="P131" i="2"/>
  <c r="P123" i="2" s="1"/>
  <c r="P122" i="2" s="1"/>
  <c r="BK131" i="2"/>
  <c r="J131" i="2"/>
  <c r="BE131" i="2"/>
  <c r="BI128" i="2"/>
  <c r="BH128" i="2"/>
  <c r="F34" i="2" s="1"/>
  <c r="BC95" i="1" s="1"/>
  <c r="BC94" i="1" s="1"/>
  <c r="BG128" i="2"/>
  <c r="F33" i="2" s="1"/>
  <c r="BB95" i="1" s="1"/>
  <c r="BB94" i="1" s="1"/>
  <c r="BF128" i="2"/>
  <c r="T128" i="2"/>
  <c r="T123" i="2" s="1"/>
  <c r="T122" i="2" s="1"/>
  <c r="T121" i="2" s="1"/>
  <c r="R128" i="2"/>
  <c r="P128" i="2"/>
  <c r="BK128" i="2"/>
  <c r="J128" i="2"/>
  <c r="BE128" i="2"/>
  <c r="BI124" i="2"/>
  <c r="BH124" i="2"/>
  <c r="BG124" i="2"/>
  <c r="BF124" i="2"/>
  <c r="F32" i="2" s="1"/>
  <c r="BA95" i="1" s="1"/>
  <c r="BA94" i="1" s="1"/>
  <c r="J32" i="2"/>
  <c r="AW95" i="1" s="1"/>
  <c r="T124" i="2"/>
  <c r="R124" i="2"/>
  <c r="R123" i="2" s="1"/>
  <c r="R122" i="2" s="1"/>
  <c r="P124" i="2"/>
  <c r="BK124" i="2"/>
  <c r="J124" i="2"/>
  <c r="BE124" i="2"/>
  <c r="F117" i="2"/>
  <c r="F115" i="2"/>
  <c r="E113" i="2"/>
  <c r="F89" i="2"/>
  <c r="F87" i="2"/>
  <c r="E85" i="2"/>
  <c r="J22" i="2"/>
  <c r="E22" i="2"/>
  <c r="J118" i="2" s="1"/>
  <c r="J90" i="2"/>
  <c r="J21" i="2"/>
  <c r="J19" i="2"/>
  <c r="E19" i="2"/>
  <c r="J117" i="2" s="1"/>
  <c r="J18" i="2"/>
  <c r="J16" i="2"/>
  <c r="E16" i="2"/>
  <c r="F118" i="2"/>
  <c r="F90" i="2"/>
  <c r="J15" i="2"/>
  <c r="J10" i="2"/>
  <c r="J115" i="2"/>
  <c r="J87" i="2"/>
  <c r="AS94" i="1"/>
  <c r="L90" i="1"/>
  <c r="AM90" i="1"/>
  <c r="AM89" i="1"/>
  <c r="L89" i="1"/>
  <c r="AM87" i="1"/>
  <c r="L87" i="1"/>
  <c r="L85" i="1"/>
  <c r="L84" i="1"/>
  <c r="R121" i="2" l="1"/>
  <c r="F31" i="2"/>
  <c r="AZ95" i="1" s="1"/>
  <c r="AZ94" i="1" s="1"/>
  <c r="J31" i="2"/>
  <c r="AV95" i="1" s="1"/>
  <c r="AT95" i="1" s="1"/>
  <c r="AY94" i="1"/>
  <c r="W32" i="1"/>
  <c r="P121" i="2"/>
  <c r="AU95" i="1" s="1"/>
  <c r="AU94" i="1" s="1"/>
  <c r="J123" i="2"/>
  <c r="J96" i="2" s="1"/>
  <c r="BK122" i="2"/>
  <c r="P155" i="2"/>
  <c r="J156" i="2"/>
  <c r="J100" i="2" s="1"/>
  <c r="BK155" i="2"/>
  <c r="J155" i="2" s="1"/>
  <c r="J99" i="2" s="1"/>
  <c r="W30" i="1"/>
  <c r="AW94" i="1"/>
  <c r="AK30" i="1" s="1"/>
  <c r="W31" i="1"/>
  <c r="AX94" i="1"/>
  <c r="J89" i="2"/>
  <c r="BK121" i="2" l="1"/>
  <c r="J121" i="2" s="1"/>
  <c r="J122" i="2"/>
  <c r="J95" i="2" s="1"/>
  <c r="AV94" i="1"/>
  <c r="W29" i="1"/>
  <c r="AK29" i="1" l="1"/>
  <c r="AT94" i="1"/>
  <c r="J28" i="2"/>
  <c r="J94" i="2"/>
  <c r="J37" i="2" l="1"/>
  <c r="AG95" i="1"/>
  <c r="AN95" i="1" l="1"/>
  <c r="AG94" i="1"/>
  <c r="AN94" i="1" l="1"/>
  <c r="AK26" i="1"/>
  <c r="AK35" i="1" s="1"/>
</calcChain>
</file>

<file path=xl/sharedStrings.xml><?xml version="1.0" encoding="utf-8"?>
<sst xmlns="http://schemas.openxmlformats.org/spreadsheetml/2006/main" count="824" uniqueCount="252">
  <si>
    <t>Export Komplet</t>
  </si>
  <si>
    <t/>
  </si>
  <si>
    <t>2.0</t>
  </si>
  <si>
    <t>ZAMOK</t>
  </si>
  <si>
    <t>False</t>
  </si>
  <si>
    <t>{7fa6d20e-a02b-4657-afca-7d1d6081c77c}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</si>
  <si>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</si>
  <si>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</si>
  <si>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</si>
  <si>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</si>
  <si>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</si>
  <si>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</si>
  <si>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</si>
  <si>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</si>
  <si>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200803B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</si>
  <si>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</si>
  <si>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</si>
  <si>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Revitalizace sportovního areálu Lipky - část B – automatický závlahový systém</t>
  </si>
  <si>
    <t>KSO:</t>
  </si>
  <si>
    <t>CC-CZ:</t>
  </si>
  <si>
    <t>Místo:</t>
  </si>
  <si>
    <t>Horažďovice</t>
  </si>
  <si>
    <t>Datum:</t>
  </si>
  <si>
    <t>30. 9. 2020</t>
  </si>
  <si>
    <t>Zadavatel:</t>
  </si>
  <si>
    <t>IČ:</t>
  </si>
  <si>
    <t>město Horažďovice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</si>
  <si>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</si>
  <si>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</si>
  <si>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</si>
  <si>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</si>
  <si>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</si>
  <si>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</si>
  <si>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</si>
  <si>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</si>
  <si>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</si>
  <si>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</si>
  <si>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</si>
  <si>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</si>
  <si>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</si>
  <si>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</si>
  <si>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</si>
  <si>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</si>
  <si>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</si>
  <si>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</si>
  <si>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</si>
  <si>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</si>
  <si>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</si>
  <si>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</si>
  <si>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</si>
  <si>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</si>
  <si>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</si>
  <si>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</si>
  <si>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</si>
  <si>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</si>
  <si>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</si>
  <si>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</si>
  <si>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</si>
  <si>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</si>
  <si>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</si>
  <si>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</si>
  <si>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</si>
  <si>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</si>
  <si>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</si>
  <si>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</si>
  <si>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</si>
  <si>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</si>
  <si>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</si>
  <si>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</si>
  <si>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</si>
  <si>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</si>
  <si>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</si>
  <si>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</si>
  <si>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</si>
  <si>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</si>
  <si>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</si>
  <si>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</si>
  <si>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</si>
  <si>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</si>
  <si>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</si>
  <si>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</si>
  <si>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</si>
  <si>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VYKRN</t>
  </si>
  <si>
    <t>187,1</t>
  </si>
  <si>
    <t>2</t>
  </si>
  <si>
    <t>NADRZ</t>
  </si>
  <si>
    <t>80</t>
  </si>
  <si>
    <t>KRYCÍ LIST SOUPISU PRACÍ</t>
  </si>
  <si>
    <t>OBSNADRZ</t>
  </si>
  <si>
    <t>107,1</t>
  </si>
  <si>
    <t>VYK</t>
  </si>
  <si>
    <t>82,8</t>
  </si>
  <si>
    <t>ZAS</t>
  </si>
  <si>
    <t>55,2</t>
  </si>
  <si>
    <t>OBS</t>
  </si>
  <si>
    <t>24,8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</si>
  <si>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</si>
  <si>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</si>
  <si>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</si>
  <si>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</si>
  <si>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</si>
  <si>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</si>
  <si>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</si>
  <si>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8 - Trubní vedení</t>
  </si>
  <si>
    <t xml:space="preserve">    998 - Přesun hmot</t>
  </si>
  <si>
    <t>PSV - Práce a dodávky PSV</t>
  </si>
  <si>
    <t xml:space="preserve">    721 - Zdravotechnika - vnitřní kanalizace</t>
  </si>
  <si>
    <t xml:space="preserve">    722 - Zdravotechnika - vnitřní vodovod</t>
  </si>
  <si>
    <t xml:space="preserve">    724 - Zdravotechnika - strojní vybavení</t>
  </si>
  <si>
    <t xml:space="preserve">    741 - Elektroinstalace - silnoproud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</si>
  <si>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</si>
  <si>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</si>
  <si>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</si>
  <si>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</si>
  <si>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</si>
  <si>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</si>
  <si>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</si>
  <si>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</si>
  <si>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</si>
  <si>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</si>
  <si>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</si>
  <si>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</si>
  <si>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</si>
  <si>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</si>
  <si>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</si>
  <si>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</si>
  <si>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</si>
  <si>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</si>
  <si>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131201102</t>
  </si>
  <si>
    <t>Hloubení nezapažených jam a zářezů s urovnáním dna do předepsaného profilu a spádu v hornině tř. 3 přes 100 do 1 000 m3</t>
  </si>
  <si>
    <t>m3</t>
  </si>
  <si>
    <t>CS ÚRS 2019 01</t>
  </si>
  <si>
    <t>4</t>
  </si>
  <si>
    <t>-79191060</t>
  </si>
  <si>
    <t>VV</t>
  </si>
  <si>
    <t>50+30</t>
  </si>
  <si>
    <t>45*(0,3+1,4)*1,4</t>
  </si>
  <si>
    <t>Mezisoučet</t>
  </si>
  <si>
    <t>3</t>
  </si>
  <si>
    <t>132201101</t>
  </si>
  <si>
    <t>Hloubení zapažených i nezapažených rýh šířky do 600 mm  s urovnáním dna do předepsaného profilu a spádu v hornině tř. 3 do 100 m3</t>
  </si>
  <si>
    <t>-564757428</t>
  </si>
  <si>
    <t>"rPe"0,4*1,2*80+"EI-ZTI"0,4*0,9*70+"KG"0,4*1,2*40</t>
  </si>
  <si>
    <t>162701105</t>
  </si>
  <si>
    <t>Vodorovné přemístění výkopku nebo sypaniny po suchu  na obvyklém dopravním prostředku, bez naložení výkopku, avšak se složením bez rozhrnutí z horniny tř. 1 až 4 na vzdálenost přes 9 000 do 10 000 m</t>
  </si>
  <si>
    <t>953790928</t>
  </si>
  <si>
    <t>OBS+NADRZ</t>
  </si>
  <si>
    <t>162701109</t>
  </si>
  <si>
    <t>Vodorovné přemístění výkopku nebo sypaniny po suchu  na obvyklém dopravním prostředku, bez naložení výkopku, avšak se složením bez rozhrnutí z horniny tř. 1 až 4 na vzdálenost Příplatek k ceně za každých dalších i započatých 1 000 m</t>
  </si>
  <si>
    <t>708054492</t>
  </si>
  <si>
    <t>101,2*7</t>
  </si>
  <si>
    <t>5</t>
  </si>
  <si>
    <t>174101101</t>
  </si>
  <si>
    <t>Zásyp sypaninou z jakékoliv horniny  s uložením výkopku ve vrstvách se zhutněním jam, šachet, rýh nebo kolem objektů v těchto vykopávkách</t>
  </si>
  <si>
    <t>1879194993</t>
  </si>
  <si>
    <t>0,4*(1,2-0,4)*80+0,4*(0,9-0,3)*70+0,4*(1,2-0,4)*40</t>
  </si>
  <si>
    <t>6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</si>
  <si>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</si>
  <si>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</si>
  <si>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-914430368</t>
  </si>
  <si>
    <t>0,4*0,4*80+0,4*0,3*70+0,4*0,3*30</t>
  </si>
  <si>
    <t>7</t>
  </si>
  <si>
    <t>M</t>
  </si>
  <si>
    <t>58331351</t>
  </si>
  <si>
    <t>kamenivo těžené drobné frakce 0/4</t>
  </si>
  <si>
    <t>t</t>
  </si>
  <si>
    <t>8</t>
  </si>
  <si>
    <t>-1285528259</t>
  </si>
  <si>
    <t>OBS*1,4</t>
  </si>
  <si>
    <t>Trubní vedení</t>
  </si>
  <si>
    <t>871161141</t>
  </si>
  <si>
    <t>Montáž vodovodního potrubí z plastů v otevřeném výkopu z polyetylenu PE 100 svařovaných na tupo SDR 11/PN16 D 32 x 3,0 mm</t>
  </si>
  <si>
    <t>m</t>
  </si>
  <si>
    <t>-1272525128</t>
  </si>
  <si>
    <t>80+2*3,0</t>
  </si>
  <si>
    <t>9</t>
  </si>
  <si>
    <t>28613752</t>
  </si>
  <si>
    <t>potrubí vodovodní LDPE (rPE) D 32x4,4mm</t>
  </si>
  <si>
    <t>164210168</t>
  </si>
  <si>
    <t>10</t>
  </si>
  <si>
    <t>894812112</t>
  </si>
  <si>
    <t>Revizní a čistící šachta z polypropylenu PP pro hladké trouby DN 315 šachtové dno (DN šachty / DN trubního vedení) DN 315/150 pravý nebo levý přítok</t>
  </si>
  <si>
    <t>kus</t>
  </si>
  <si>
    <t>1828024829</t>
  </si>
  <si>
    <t>11</t>
  </si>
  <si>
    <t>894812131</t>
  </si>
  <si>
    <t>Revizní a čistící šachta z polypropylenu PP pro hladké trouby DN 315 roura šachtová korugovaná bez hrdla, světlé hloubky 1250 mm</t>
  </si>
  <si>
    <t>1991929258</t>
  </si>
  <si>
    <t>12</t>
  </si>
  <si>
    <t>894812163</t>
  </si>
  <si>
    <t>Revizní a čistící šachta z polypropylenu PP pro hladké trouby DN 315 poklop litinový (pro třídu zatížení) plný do teleskopické trubky (D400)</t>
  </si>
  <si>
    <t>1632242186</t>
  </si>
  <si>
    <t>13</t>
  </si>
  <si>
    <t>R8-0001</t>
  </si>
  <si>
    <t>D+M retenční ŽB nádrže RN4 = 50 m3 vč. připojení, založení a statického zajištění pro pojezd D400 a filtrační šachty</t>
  </si>
  <si>
    <t>soubor</t>
  </si>
  <si>
    <t>-82865664</t>
  </si>
  <si>
    <t>14</t>
  </si>
  <si>
    <t>R8-0002</t>
  </si>
  <si>
    <t>D+M vsakovacího objektu VŠAK4 -  plocha 30 m2 vč. připojení, založení a statického zajištění pro třídu zatížení D400</t>
  </si>
  <si>
    <t>-235700247</t>
  </si>
  <si>
    <t>998</t>
  </si>
  <si>
    <t>Přesun hmot</t>
  </si>
  <si>
    <t>998222012</t>
  </si>
  <si>
    <t>Přesun hmot pro tělovýchovné plochy  dopravní vzdálenost do 200 m</t>
  </si>
  <si>
    <t>-231959123</t>
  </si>
  <si>
    <t>PSV</t>
  </si>
  <si>
    <t>Práce a dodávky PSV</t>
  </si>
  <si>
    <t>721</t>
  </si>
  <si>
    <t>Zdravotechnika - vnitřní kanalizace</t>
  </si>
  <si>
    <t>16</t>
  </si>
  <si>
    <t>721173403</t>
  </si>
  <si>
    <t>Potrubí z plastových trub PVC SN4 svodné (ležaté) DN 160</t>
  </si>
  <si>
    <t>1714302595</t>
  </si>
  <si>
    <t>17</t>
  </si>
  <si>
    <t>721242805</t>
  </si>
  <si>
    <t>Demontáž lapačů střešních splavenin  DN 150</t>
  </si>
  <si>
    <t>843496691</t>
  </si>
  <si>
    <t>18</t>
  </si>
  <si>
    <t>998721101</t>
  </si>
  <si>
    <t>Přesun hmot pro vnitřní kanalizace  stanovený z hmotnosti přesunovaného materiálu vodorovná dopravní vzdálenost do 50 m v objektech výšky do 6 m</t>
  </si>
  <si>
    <t>1373475847</t>
  </si>
  <si>
    <t>19</t>
  </si>
  <si>
    <t>R721-0001</t>
  </si>
  <si>
    <t xml:space="preserve">Opětovná montáž lapače střešních splavenin litinového </t>
  </si>
  <si>
    <t>1092826606</t>
  </si>
  <si>
    <t>20</t>
  </si>
  <si>
    <t>R721-0002</t>
  </si>
  <si>
    <t>Zaslepení stávajícího potrubí KG DN 160</t>
  </si>
  <si>
    <t>-1565661419</t>
  </si>
  <si>
    <t>722</t>
  </si>
  <si>
    <t>Zdravotechnika - vnitřní vodovod</t>
  </si>
  <si>
    <t>R722-0001</t>
  </si>
  <si>
    <t>D+M závlaha hřiště - viz samostatný rozpočet</t>
  </si>
  <si>
    <t>-1210193451</t>
  </si>
  <si>
    <t>724</t>
  </si>
  <si>
    <t>Zdravotechnika - strojní vybavení</t>
  </si>
  <si>
    <t>22</t>
  </si>
  <si>
    <t>R724-0001</t>
  </si>
  <si>
    <t>D+M čerpadlo ponorné nerezové H max 90m, Gmax 4,5 m3/hod vč. uchycení a zpětné klapky</t>
  </si>
  <si>
    <t>soubot</t>
  </si>
  <si>
    <t>-1183721992</t>
  </si>
  <si>
    <t>23</t>
  </si>
  <si>
    <t>R724-0002</t>
  </si>
  <si>
    <t>D+M hladinový komplet vč. sond, blokace z RN4 a napájením z RP6, kabelů a ochranných trubek</t>
  </si>
  <si>
    <t>133525659</t>
  </si>
  <si>
    <t>741</t>
  </si>
  <si>
    <t>Elektroinstalace - silnoproud</t>
  </si>
  <si>
    <t>24</t>
  </si>
  <si>
    <t>741810001</t>
  </si>
  <si>
    <t>Zkoušky a prohlídky elektrických rozvodů a zařízení celková prohlídka a vyhotovení revizní zprávy pro objem montážních prací do 100 tis. Kč</t>
  </si>
  <si>
    <t>706679480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</si>
</sst>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8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28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4" fontId="17" fillId="0" borderId="0" xfId="0" applyNumberFormat="1" applyFont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52" workbookViewId="0">
      <selection activeCell="A52" sqref="A5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pans="1:74" ht="36.950000000000003" customHeight="1"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S2" s="15" t="s">
        <v>6</v>
      </c>
      <c r="BT2" s="15" t="s">
        <v>7</v>
      </c>
    </row>
    <row r="3" spans="1:74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pans="1:74" ht="24.95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spans="1:74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65" t="s">
        <v>14</v>
      </c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0"/>
      <c r="AQ5" s="20"/>
      <c r="AR5" s="18"/>
      <c r="BE5" s="273" t="s">
        <v>15</v>
      </c>
      <c r="BS5" s="15" t="s">
        <v>6</v>
      </c>
    </row>
    <row r="6" spans="1:74" ht="36.950000000000003" customHeight="1">
      <c r="B6" s="19"/>
      <c r="C6" s="20"/>
      <c r="D6" s="26" t="s">
        <v>16</v>
      </c>
      <c r="E6" s="20"/>
      <c r="F6" s="20"/>
      <c r="G6" s="20"/>
      <c r="H6" s="20"/>
      <c r="I6" s="20"/>
      <c r="J6" s="20"/>
      <c r="K6" s="267" t="s">
        <v>17</v>
      </c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0"/>
      <c r="AQ6" s="20"/>
      <c r="AR6" s="18"/>
      <c r="BE6" s="274"/>
      <c r="BS6" s="15" t="s">
        <v>6</v>
      </c>
    </row>
    <row r="7" spans="1:74" ht="12" customHeight="1">
      <c r="B7" s="19"/>
      <c r="C7" s="20"/>
      <c r="D7" s="27" t="s">
        <v>18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7" t="s">
        <v>19</v>
      </c>
      <c r="AL7" s="20"/>
      <c r="AM7" s="20"/>
      <c r="AN7" s="25" t="s">
        <v>1</v>
      </c>
      <c r="AO7" s="20"/>
      <c r="AP7" s="20"/>
      <c r="AQ7" s="20"/>
      <c r="AR7" s="18"/>
      <c r="BE7" s="274"/>
      <c r="BS7" s="15" t="s">
        <v>6</v>
      </c>
    </row>
    <row r="8" spans="1:74" ht="12" customHeight="1">
      <c r="B8" s="19"/>
      <c r="C8" s="20"/>
      <c r="D8" s="27" t="s">
        <v>20</v>
      </c>
      <c r="E8" s="20"/>
      <c r="F8" s="20"/>
      <c r="G8" s="20"/>
      <c r="H8" s="20"/>
      <c r="I8" s="20"/>
      <c r="J8" s="20"/>
      <c r="K8" s="25" t="s">
        <v>21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7" t="s">
        <v>22</v>
      </c>
      <c r="AL8" s="20"/>
      <c r="AM8" s="20"/>
      <c r="AN8" s="28" t="s">
        <v>23</v>
      </c>
      <c r="AO8" s="20"/>
      <c r="AP8" s="20"/>
      <c r="AQ8" s="20"/>
      <c r="AR8" s="18"/>
      <c r="BE8" s="274"/>
      <c r="BS8" s="15" t="s">
        <v>6</v>
      </c>
    </row>
    <row r="9" spans="1:74" ht="14.45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74"/>
      <c r="BS9" s="15" t="s">
        <v>6</v>
      </c>
    </row>
    <row r="10" spans="1:74" ht="12" customHeight="1">
      <c r="B10" s="19"/>
      <c r="C10" s="20"/>
      <c r="D10" s="27" t="s">
        <v>24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7" t="s">
        <v>25</v>
      </c>
      <c r="AL10" s="20"/>
      <c r="AM10" s="20"/>
      <c r="AN10" s="25" t="s">
        <v>1</v>
      </c>
      <c r="AO10" s="20"/>
      <c r="AP10" s="20"/>
      <c r="AQ10" s="20"/>
      <c r="AR10" s="18"/>
      <c r="BE10" s="274"/>
      <c r="BS10" s="15" t="s">
        <v>6</v>
      </c>
    </row>
    <row r="11" spans="1:74" ht="18.399999999999999" customHeight="1">
      <c r="B11" s="19"/>
      <c r="C11" s="20"/>
      <c r="D11" s="20"/>
      <c r="E11" s="25" t="s">
        <v>26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7" t="s">
        <v>27</v>
      </c>
      <c r="AL11" s="20"/>
      <c r="AM11" s="20"/>
      <c r="AN11" s="25" t="s">
        <v>1</v>
      </c>
      <c r="AO11" s="20"/>
      <c r="AP11" s="20"/>
      <c r="AQ11" s="20"/>
      <c r="AR11" s="18"/>
      <c r="BE11" s="274"/>
      <c r="BS11" s="15" t="s">
        <v>6</v>
      </c>
    </row>
    <row r="12" spans="1:74" ht="6.95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74"/>
      <c r="BS12" s="15" t="s">
        <v>6</v>
      </c>
    </row>
    <row r="13" spans="1:74" ht="12" customHeight="1">
      <c r="B13" s="19"/>
      <c r="C13" s="20"/>
      <c r="D13" s="27" t="s">
        <v>28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7" t="s">
        <v>25</v>
      </c>
      <c r="AL13" s="20"/>
      <c r="AM13" s="20"/>
      <c r="AN13" s="29" t="s">
        <v>29</v>
      </c>
      <c r="AO13" s="20"/>
      <c r="AP13" s="20"/>
      <c r="AQ13" s="20"/>
      <c r="AR13" s="18"/>
      <c r="BE13" s="274"/>
      <c r="BS13" s="15" t="s">
        <v>6</v>
      </c>
    </row>
    <row r="14" spans="1:74" ht="12.75">
      <c r="B14" s="19"/>
      <c r="C14" s="20"/>
      <c r="D14" s="20"/>
      <c r="E14" s="268" t="s">
        <v>29</v>
      </c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7" t="s">
        <v>27</v>
      </c>
      <c r="AL14" s="20"/>
      <c r="AM14" s="20"/>
      <c r="AN14" s="29" t="s">
        <v>29</v>
      </c>
      <c r="AO14" s="20"/>
      <c r="AP14" s="20"/>
      <c r="AQ14" s="20"/>
      <c r="AR14" s="18"/>
      <c r="BE14" s="274"/>
      <c r="BS14" s="15" t="s">
        <v>6</v>
      </c>
    </row>
    <row r="15" spans="1:74" ht="6.95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74"/>
      <c r="BS15" s="15" t="s">
        <v>4</v>
      </c>
    </row>
    <row r="16" spans="1:74" ht="12" customHeight="1">
      <c r="B16" s="19"/>
      <c r="C16" s="20"/>
      <c r="D16" s="27" t="s">
        <v>30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7" t="s">
        <v>25</v>
      </c>
      <c r="AL16" s="20"/>
      <c r="AM16" s="20"/>
      <c r="AN16" s="25" t="s">
        <v>1</v>
      </c>
      <c r="AO16" s="20"/>
      <c r="AP16" s="20"/>
      <c r="AQ16" s="20"/>
      <c r="AR16" s="18"/>
      <c r="BE16" s="274"/>
      <c r="BS16" s="15" t="s">
        <v>4</v>
      </c>
    </row>
    <row r="17" spans="2:71" ht="18.399999999999999" customHeight="1">
      <c r="B17" s="19"/>
      <c r="C17" s="20"/>
      <c r="D17" s="20"/>
      <c r="E17" s="25" t="s">
        <v>31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7" t="s">
        <v>27</v>
      </c>
      <c r="AL17" s="20"/>
      <c r="AM17" s="20"/>
      <c r="AN17" s="25" t="s">
        <v>1</v>
      </c>
      <c r="AO17" s="20"/>
      <c r="AP17" s="20"/>
      <c r="AQ17" s="20"/>
      <c r="AR17" s="18"/>
      <c r="BE17" s="274"/>
      <c r="BS17" s="15" t="s">
        <v>32</v>
      </c>
    </row>
    <row r="18" spans="2:71" ht="6.95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74"/>
      <c r="BS18" s="15" t="s">
        <v>6</v>
      </c>
    </row>
    <row r="19" spans="2:71" ht="12" customHeight="1">
      <c r="B19" s="19"/>
      <c r="C19" s="20"/>
      <c r="D19" s="27" t="s">
        <v>33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7" t="s">
        <v>25</v>
      </c>
      <c r="AL19" s="20"/>
      <c r="AM19" s="20"/>
      <c r="AN19" s="25" t="s">
        <v>1</v>
      </c>
      <c r="AO19" s="20"/>
      <c r="AP19" s="20"/>
      <c r="AQ19" s="20"/>
      <c r="AR19" s="18"/>
      <c r="BE19" s="274"/>
      <c r="BS19" s="15" t="s">
        <v>6</v>
      </c>
    </row>
    <row r="20" spans="2:71" ht="18.399999999999999" customHeight="1">
      <c r="B20" s="19"/>
      <c r="C20" s="20"/>
      <c r="D20" s="20"/>
      <c r="E20" s="25" t="s">
        <v>31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7" t="s">
        <v>27</v>
      </c>
      <c r="AL20" s="20"/>
      <c r="AM20" s="20"/>
      <c r="AN20" s="25" t="s">
        <v>1</v>
      </c>
      <c r="AO20" s="20"/>
      <c r="AP20" s="20"/>
      <c r="AQ20" s="20"/>
      <c r="AR20" s="18"/>
      <c r="BE20" s="274"/>
      <c r="BS20" s="15" t="s">
        <v>4</v>
      </c>
    </row>
    <row r="21" spans="2:71" ht="6.95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74"/>
    </row>
    <row r="22" spans="2:71" ht="12" customHeight="1">
      <c r="B22" s="19"/>
      <c r="C22" s="20"/>
      <c r="D22" s="27" t="s">
        <v>34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74"/>
    </row>
    <row r="23" spans="2:71" ht="16.5" customHeight="1">
      <c r="B23" s="19"/>
      <c r="C23" s="20"/>
      <c r="D23" s="20"/>
      <c r="E23" s="270" t="s">
        <v>1</v>
      </c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O23" s="20"/>
      <c r="AP23" s="20"/>
      <c r="AQ23" s="20"/>
      <c r="AR23" s="18"/>
      <c r="BE23" s="274"/>
    </row>
    <row r="24" spans="2:71" ht="6.95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74"/>
    </row>
    <row r="25" spans="2:71" ht="6.95" customHeight="1">
      <c r="B25" s="19"/>
      <c r="C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0"/>
      <c r="AQ25" s="20"/>
      <c r="AR25" s="18"/>
      <c r="BE25" s="274"/>
    </row>
    <row r="26" spans="2:71" s="1" customFormat="1" ht="25.9" customHeight="1">
      <c r="B26" s="32"/>
      <c r="C26" s="33"/>
      <c r="D26" s="34" t="s">
        <v>35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76">
        <f>ROUND(AG94,2)</f>
        <v>0</v>
      </c>
      <c r="AL26" s="277"/>
      <c r="AM26" s="277"/>
      <c r="AN26" s="277"/>
      <c r="AO26" s="277"/>
      <c r="AP26" s="33"/>
      <c r="AQ26" s="33"/>
      <c r="AR26" s="36"/>
      <c r="BE26" s="274"/>
    </row>
    <row r="27" spans="2:71" s="1" customFormat="1" ht="6.95" customHeight="1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74"/>
    </row>
    <row r="28" spans="2:71" s="1" customFormat="1" ht="12.75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71" t="s">
        <v>36</v>
      </c>
      <c r="M28" s="271"/>
      <c r="N28" s="271"/>
      <c r="O28" s="271"/>
      <c r="P28" s="271"/>
      <c r="Q28" s="33"/>
      <c r="R28" s="33"/>
      <c r="S28" s="33"/>
      <c r="T28" s="33"/>
      <c r="U28" s="33"/>
      <c r="V28" s="33"/>
      <c r="W28" s="271" t="s">
        <v>37</v>
      </c>
      <c r="X28" s="271"/>
      <c r="Y28" s="271"/>
      <c r="Z28" s="271"/>
      <c r="AA28" s="271"/>
      <c r="AB28" s="271"/>
      <c r="AC28" s="271"/>
      <c r="AD28" s="271"/>
      <c r="AE28" s="271"/>
      <c r="AF28" s="33"/>
      <c r="AG28" s="33"/>
      <c r="AH28" s="33"/>
      <c r="AI28" s="33"/>
      <c r="AJ28" s="33"/>
      <c r="AK28" s="271" t="s">
        <v>38</v>
      </c>
      <c r="AL28" s="271"/>
      <c r="AM28" s="271"/>
      <c r="AN28" s="271"/>
      <c r="AO28" s="271"/>
      <c r="AP28" s="33"/>
      <c r="AQ28" s="33"/>
      <c r="AR28" s="36"/>
      <c r="BE28" s="274"/>
    </row>
    <row r="29" spans="2:71" s="2" customFormat="1" ht="14.45" customHeight="1">
      <c r="B29" s="37"/>
      <c r="C29" s="38"/>
      <c r="D29" s="27" t="s">
        <v>39</v>
      </c>
      <c r="E29" s="38"/>
      <c r="F29" s="27" t="s">
        <v>40</v>
      </c>
      <c r="G29" s="38"/>
      <c r="H29" s="38"/>
      <c r="I29" s="38"/>
      <c r="J29" s="38"/>
      <c r="K29" s="38"/>
      <c r="L29" s="237">
        <v>0.21</v>
      </c>
      <c r="M29" s="238"/>
      <c r="N29" s="238"/>
      <c r="O29" s="238"/>
      <c r="P29" s="238"/>
      <c r="Q29" s="38"/>
      <c r="R29" s="38"/>
      <c r="S29" s="38"/>
      <c r="T29" s="38"/>
      <c r="U29" s="38"/>
      <c r="V29" s="38"/>
      <c r="W29" s="272">
        <f>ROUND(AZ94, 2)</f>
        <v>0</v>
      </c>
      <c r="X29" s="238"/>
      <c r="Y29" s="238"/>
      <c r="Z29" s="238"/>
      <c r="AA29" s="238"/>
      <c r="AB29" s="238"/>
      <c r="AC29" s="238"/>
      <c r="AD29" s="238"/>
      <c r="AE29" s="238"/>
      <c r="AF29" s="38"/>
      <c r="AG29" s="38"/>
      <c r="AH29" s="38"/>
      <c r="AI29" s="38"/>
      <c r="AJ29" s="38"/>
      <c r="AK29" s="272">
        <f>ROUND(AV94, 2)</f>
        <v>0</v>
      </c>
      <c r="AL29" s="238"/>
      <c r="AM29" s="238"/>
      <c r="AN29" s="238"/>
      <c r="AO29" s="238"/>
      <c r="AP29" s="38"/>
      <c r="AQ29" s="38"/>
      <c r="AR29" s="39"/>
      <c r="BE29" s="275"/>
    </row>
    <row r="30" spans="2:71" s="2" customFormat="1" ht="14.45" customHeight="1">
      <c r="B30" s="37"/>
      <c r="C30" s="38"/>
      <c r="D30" s="38"/>
      <c r="E30" s="38"/>
      <c r="F30" s="27" t="s">
        <v>41</v>
      </c>
      <c r="G30" s="38"/>
      <c r="H30" s="38"/>
      <c r="I30" s="38"/>
      <c r="J30" s="38"/>
      <c r="K30" s="38"/>
      <c r="L30" s="237">
        <v>0.15</v>
      </c>
      <c r="M30" s="238"/>
      <c r="N30" s="238"/>
      <c r="O30" s="238"/>
      <c r="P30" s="238"/>
      <c r="Q30" s="38"/>
      <c r="R30" s="38"/>
      <c r="S30" s="38"/>
      <c r="T30" s="38"/>
      <c r="U30" s="38"/>
      <c r="V30" s="38"/>
      <c r="W30" s="272">
        <f>ROUND(BA94, 2)</f>
        <v>0</v>
      </c>
      <c r="X30" s="238"/>
      <c r="Y30" s="238"/>
      <c r="Z30" s="238"/>
      <c r="AA30" s="238"/>
      <c r="AB30" s="238"/>
      <c r="AC30" s="238"/>
      <c r="AD30" s="238"/>
      <c r="AE30" s="238"/>
      <c r="AF30" s="38"/>
      <c r="AG30" s="38"/>
      <c r="AH30" s="38"/>
      <c r="AI30" s="38"/>
      <c r="AJ30" s="38"/>
      <c r="AK30" s="272">
        <f>ROUND(AW94, 2)</f>
        <v>0</v>
      </c>
      <c r="AL30" s="238"/>
      <c r="AM30" s="238"/>
      <c r="AN30" s="238"/>
      <c r="AO30" s="238"/>
      <c r="AP30" s="38"/>
      <c r="AQ30" s="38"/>
      <c r="AR30" s="39"/>
      <c r="BE30" s="275"/>
    </row>
    <row r="31" spans="2:71" s="2" customFormat="1" ht="14.45" hidden="1" customHeight="1">
      <c r="B31" s="37"/>
      <c r="C31" s="38"/>
      <c r="D31" s="38"/>
      <c r="E31" s="38"/>
      <c r="F31" s="27" t="s">
        <v>42</v>
      </c>
      <c r="G31" s="38"/>
      <c r="H31" s="38"/>
      <c r="I31" s="38"/>
      <c r="J31" s="38"/>
      <c r="K31" s="38"/>
      <c r="L31" s="237">
        <v>0.21</v>
      </c>
      <c r="M31" s="238"/>
      <c r="N31" s="238"/>
      <c r="O31" s="238"/>
      <c r="P31" s="238"/>
      <c r="Q31" s="38"/>
      <c r="R31" s="38"/>
      <c r="S31" s="38"/>
      <c r="T31" s="38"/>
      <c r="U31" s="38"/>
      <c r="V31" s="38"/>
      <c r="W31" s="272">
        <f>ROUND(BB94, 2)</f>
        <v>0</v>
      </c>
      <c r="X31" s="238"/>
      <c r="Y31" s="238"/>
      <c r="Z31" s="238"/>
      <c r="AA31" s="238"/>
      <c r="AB31" s="238"/>
      <c r="AC31" s="238"/>
      <c r="AD31" s="238"/>
      <c r="AE31" s="238"/>
      <c r="AF31" s="38"/>
      <c r="AG31" s="38"/>
      <c r="AH31" s="38"/>
      <c r="AI31" s="38"/>
      <c r="AJ31" s="38"/>
      <c r="AK31" s="272">
        <v>0</v>
      </c>
      <c r="AL31" s="238"/>
      <c r="AM31" s="238"/>
      <c r="AN31" s="238"/>
      <c r="AO31" s="238"/>
      <c r="AP31" s="38"/>
      <c r="AQ31" s="38"/>
      <c r="AR31" s="39"/>
      <c r="BE31" s="275"/>
    </row>
    <row r="32" spans="2:71" s="2" customFormat="1" ht="14.45" hidden="1" customHeight="1">
      <c r="B32" s="37"/>
      <c r="C32" s="38"/>
      <c r="D32" s="38"/>
      <c r="E32" s="38"/>
      <c r="F32" s="27" t="s">
        <v>43</v>
      </c>
      <c r="G32" s="38"/>
      <c r="H32" s="38"/>
      <c r="I32" s="38"/>
      <c r="J32" s="38"/>
      <c r="K32" s="38"/>
      <c r="L32" s="237">
        <v>0.15</v>
      </c>
      <c r="M32" s="238"/>
      <c r="N32" s="238"/>
      <c r="O32" s="238"/>
      <c r="P32" s="238"/>
      <c r="Q32" s="38"/>
      <c r="R32" s="38"/>
      <c r="S32" s="38"/>
      <c r="T32" s="38"/>
      <c r="U32" s="38"/>
      <c r="V32" s="38"/>
      <c r="W32" s="272">
        <f>ROUND(BC94, 2)</f>
        <v>0</v>
      </c>
      <c r="X32" s="238"/>
      <c r="Y32" s="238"/>
      <c r="Z32" s="238"/>
      <c r="AA32" s="238"/>
      <c r="AB32" s="238"/>
      <c r="AC32" s="238"/>
      <c r="AD32" s="238"/>
      <c r="AE32" s="238"/>
      <c r="AF32" s="38"/>
      <c r="AG32" s="38"/>
      <c r="AH32" s="38"/>
      <c r="AI32" s="38"/>
      <c r="AJ32" s="38"/>
      <c r="AK32" s="272">
        <v>0</v>
      </c>
      <c r="AL32" s="238"/>
      <c r="AM32" s="238"/>
      <c r="AN32" s="238"/>
      <c r="AO32" s="238"/>
      <c r="AP32" s="38"/>
      <c r="AQ32" s="38"/>
      <c r="AR32" s="39"/>
      <c r="BE32" s="275"/>
    </row>
    <row r="33" spans="2:57" s="2" customFormat="1" ht="14.45" hidden="1" customHeight="1">
      <c r="B33" s="37"/>
      <c r="C33" s="38"/>
      <c r="D33" s="38"/>
      <c r="E33" s="38"/>
      <c r="F33" s="27" t="s">
        <v>44</v>
      </c>
      <c r="G33" s="38"/>
      <c r="H33" s="38"/>
      <c r="I33" s="38"/>
      <c r="J33" s="38"/>
      <c r="K33" s="38"/>
      <c r="L33" s="237">
        <v>0</v>
      </c>
      <c r="M33" s="238"/>
      <c r="N33" s="238"/>
      <c r="O33" s="238"/>
      <c r="P33" s="238"/>
      <c r="Q33" s="38"/>
      <c r="R33" s="38"/>
      <c r="S33" s="38"/>
      <c r="T33" s="38"/>
      <c r="U33" s="38"/>
      <c r="V33" s="38"/>
      <c r="W33" s="272">
        <f>ROUND(BD94, 2)</f>
        <v>0</v>
      </c>
      <c r="X33" s="238"/>
      <c r="Y33" s="238"/>
      <c r="Z33" s="238"/>
      <c r="AA33" s="238"/>
      <c r="AB33" s="238"/>
      <c r="AC33" s="238"/>
      <c r="AD33" s="238"/>
      <c r="AE33" s="238"/>
      <c r="AF33" s="38"/>
      <c r="AG33" s="38"/>
      <c r="AH33" s="38"/>
      <c r="AI33" s="38"/>
      <c r="AJ33" s="38"/>
      <c r="AK33" s="272">
        <v>0</v>
      </c>
      <c r="AL33" s="238"/>
      <c r="AM33" s="238"/>
      <c r="AN33" s="238"/>
      <c r="AO33" s="238"/>
      <c r="AP33" s="38"/>
      <c r="AQ33" s="38"/>
      <c r="AR33" s="39"/>
      <c r="BE33" s="275"/>
    </row>
    <row r="34" spans="2:57" s="1" customFormat="1" ht="6.95" customHeight="1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74"/>
    </row>
    <row r="35" spans="2:57" s="1" customFormat="1" ht="25.9" customHeight="1">
      <c r="B35" s="32"/>
      <c r="C35" s="40"/>
      <c r="D35" s="41" t="s">
        <v>45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46</v>
      </c>
      <c r="U35" s="42"/>
      <c r="V35" s="42"/>
      <c r="W35" s="42"/>
      <c r="X35" s="249" t="s">
        <v>47</v>
      </c>
      <c r="Y35" s="250"/>
      <c r="Z35" s="250"/>
      <c r="AA35" s="250"/>
      <c r="AB35" s="250"/>
      <c r="AC35" s="42"/>
      <c r="AD35" s="42"/>
      <c r="AE35" s="42"/>
      <c r="AF35" s="42"/>
      <c r="AG35" s="42"/>
      <c r="AH35" s="42"/>
      <c r="AI35" s="42"/>
      <c r="AJ35" s="42"/>
      <c r="AK35" s="251">
        <f>SUM(AK26:AK33)</f>
        <v>0</v>
      </c>
      <c r="AL35" s="250"/>
      <c r="AM35" s="250"/>
      <c r="AN35" s="250"/>
      <c r="AO35" s="252"/>
      <c r="AP35" s="40"/>
      <c r="AQ35" s="40"/>
      <c r="AR35" s="36"/>
    </row>
    <row r="36" spans="2:57" s="1" customFormat="1" ht="6.95" customHeight="1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</row>
    <row r="37" spans="2:57" s="1" customFormat="1" ht="14.45" customHeight="1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</row>
    <row r="38" spans="2:57" ht="14.45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spans="2:57" ht="14.45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spans="2:57" ht="14.45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spans="2:57" ht="14.45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spans="2:57" ht="14.45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spans="2:57" ht="14.45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spans="2:57" ht="14.45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spans="2:57" ht="14.45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spans="2:57" ht="14.45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spans="2:57" ht="14.45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spans="2:57" ht="14.45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pans="2:44" s="1" customFormat="1" ht="14.45" customHeight="1">
      <c r="B49" s="32"/>
      <c r="C49" s="33"/>
      <c r="D49" s="44" t="s">
        <v>48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49</v>
      </c>
      <c r="AI49" s="45"/>
      <c r="AJ49" s="45"/>
      <c r="AK49" s="45"/>
      <c r="AL49" s="45"/>
      <c r="AM49" s="45"/>
      <c r="AN49" s="45"/>
      <c r="AO49" s="45"/>
      <c r="AP49" s="33"/>
      <c r="AQ49" s="33"/>
      <c r="AR49" s="36"/>
    </row>
    <row r="50" spans="2:44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 spans="2:44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 spans="2:44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 spans="2:44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 spans="2:44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 spans="2:44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 spans="2:44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 spans="2:44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 spans="2:44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 spans="2:44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pans="2:44" s="1" customFormat="1" ht="12.75">
      <c r="B60" s="32"/>
      <c r="C60" s="33"/>
      <c r="D60" s="46" t="s">
        <v>50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6" t="s">
        <v>51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6" t="s">
        <v>50</v>
      </c>
      <c r="AI60" s="35"/>
      <c r="AJ60" s="35"/>
      <c r="AK60" s="35"/>
      <c r="AL60" s="35"/>
      <c r="AM60" s="46" t="s">
        <v>51</v>
      </c>
      <c r="AN60" s="35"/>
      <c r="AO60" s="35"/>
      <c r="AP60" s="33"/>
      <c r="AQ60" s="33"/>
      <c r="AR60" s="36"/>
    </row>
    <row r="61" spans="2:44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 spans="2:44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 spans="2:44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pans="2:44" s="1" customFormat="1" ht="12.75">
      <c r="B64" s="32"/>
      <c r="C64" s="33"/>
      <c r="D64" s="44" t="s">
        <v>52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4" t="s">
        <v>53</v>
      </c>
      <c r="AI64" s="45"/>
      <c r="AJ64" s="45"/>
      <c r="AK64" s="45"/>
      <c r="AL64" s="45"/>
      <c r="AM64" s="45"/>
      <c r="AN64" s="45"/>
      <c r="AO64" s="45"/>
      <c r="AP64" s="33"/>
      <c r="AQ64" s="33"/>
      <c r="AR64" s="36"/>
    </row>
    <row r="65" spans="2:44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 spans="2:44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 spans="2:44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 spans="2:44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 spans="2:44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 spans="2:44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 spans="2:44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 spans="2:44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 spans="2:44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 spans="2:44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pans="2:44" s="1" customFormat="1" ht="12.75">
      <c r="B75" s="32"/>
      <c r="C75" s="33"/>
      <c r="D75" s="46" t="s">
        <v>50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6" t="s">
        <v>51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6" t="s">
        <v>50</v>
      </c>
      <c r="AI75" s="35"/>
      <c r="AJ75" s="35"/>
      <c r="AK75" s="35"/>
      <c r="AL75" s="35"/>
      <c r="AM75" s="46" t="s">
        <v>51</v>
      </c>
      <c r="AN75" s="35"/>
      <c r="AO75" s="35"/>
      <c r="AP75" s="33"/>
      <c r="AQ75" s="33"/>
      <c r="AR75" s="36"/>
    </row>
    <row r="76" spans="2:44" s="1" customFormat="1"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</row>
    <row r="77" spans="2:44" s="1" customFormat="1" ht="6.9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6"/>
    </row>
    <row r="81" spans="1:90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6"/>
    </row>
    <row r="82" spans="1:90" s="1" customFormat="1" ht="24.95" customHeight="1">
      <c r="B82" s="32"/>
      <c r="C82" s="21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</row>
    <row r="83" spans="1:90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</row>
    <row r="84" spans="1:90" s="3" customFormat="1" ht="12" customHeight="1">
      <c r="B84" s="51"/>
      <c r="C84" s="27" t="s">
        <v>13</v>
      </c>
      <c r="D84" s="52"/>
      <c r="E84" s="52"/>
      <c r="F84" s="52"/>
      <c r="G84" s="52"/>
      <c r="H84" s="52"/>
      <c r="I84" s="52"/>
      <c r="J84" s="52"/>
      <c r="K84" s="52"/>
      <c r="L84" s="52" t="str">
        <f>K5</f>
        <v>200803B</v>
      </c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3"/>
    </row>
    <row r="85" spans="1:90" s="4" customFormat="1" ht="36.950000000000003" customHeight="1">
      <c r="B85" s="54"/>
      <c r="C85" s="55" t="s">
        <v>16</v>
      </c>
      <c r="D85" s="56"/>
      <c r="E85" s="56"/>
      <c r="F85" s="56"/>
      <c r="G85" s="56"/>
      <c r="H85" s="56"/>
      <c r="I85" s="56"/>
      <c r="J85" s="56"/>
      <c r="K85" s="56"/>
      <c r="L85" s="256" t="str">
        <f>K6</f>
        <v>Revitalizace sportovního areálu Lipky - část B – automatický závlahový systém</v>
      </c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Y85" s="257"/>
      <c r="Z85" s="257"/>
      <c r="AA85" s="257"/>
      <c r="AB85" s="257"/>
      <c r="AC85" s="257"/>
      <c r="AD85" s="257"/>
      <c r="AE85" s="257"/>
      <c r="AF85" s="257"/>
      <c r="AG85" s="257"/>
      <c r="AH85" s="257"/>
      <c r="AI85" s="257"/>
      <c r="AJ85" s="257"/>
      <c r="AK85" s="257"/>
      <c r="AL85" s="257"/>
      <c r="AM85" s="257"/>
      <c r="AN85" s="257"/>
      <c r="AO85" s="257"/>
      <c r="AP85" s="56"/>
      <c r="AQ85" s="56"/>
      <c r="AR85" s="57"/>
    </row>
    <row r="86" spans="1:90" s="1" customFormat="1" ht="6.9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</row>
    <row r="87" spans="1:90" s="1" customFormat="1" ht="12" customHeight="1">
      <c r="B87" s="32"/>
      <c r="C87" s="27" t="s">
        <v>20</v>
      </c>
      <c r="D87" s="33"/>
      <c r="E87" s="33"/>
      <c r="F87" s="33"/>
      <c r="G87" s="33"/>
      <c r="H87" s="33"/>
      <c r="I87" s="33"/>
      <c r="J87" s="33"/>
      <c r="K87" s="33"/>
      <c r="L87" s="58" t="str">
        <f>IF(K8="","",K8)</f>
        <v>Horažďovice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7" t="s">
        <v>22</v>
      </c>
      <c r="AJ87" s="33"/>
      <c r="AK87" s="33"/>
      <c r="AL87" s="33"/>
      <c r="AM87" s="258" t="str">
        <f>IF(AN8= "","",AN8)</f>
        <v>30. 9. 2020</v>
      </c>
      <c r="AN87" s="258"/>
      <c r="AO87" s="33"/>
      <c r="AP87" s="33"/>
      <c r="AQ87" s="33"/>
      <c r="AR87" s="36"/>
    </row>
    <row r="88" spans="1:90" s="1" customFormat="1" ht="6.9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</row>
    <row r="89" spans="1:90" s="1" customFormat="1" ht="15.2" customHeight="1">
      <c r="B89" s="32"/>
      <c r="C89" s="27" t="s">
        <v>24</v>
      </c>
      <c r="D89" s="33"/>
      <c r="E89" s="33"/>
      <c r="F89" s="33"/>
      <c r="G89" s="33"/>
      <c r="H89" s="33"/>
      <c r="I89" s="33"/>
      <c r="J89" s="33"/>
      <c r="K89" s="33"/>
      <c r="L89" s="52" t="str">
        <f>IF(E11= "","",E11)</f>
        <v>město Horažďovice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7" t="s">
        <v>30</v>
      </c>
      <c r="AJ89" s="33"/>
      <c r="AK89" s="33"/>
      <c r="AL89" s="33"/>
      <c r="AM89" s="254" t="str">
        <f>IF(E17="","",E17)</f>
        <v xml:space="preserve"> </v>
      </c>
      <c r="AN89" s="255"/>
      <c r="AO89" s="255"/>
      <c r="AP89" s="255"/>
      <c r="AQ89" s="33"/>
      <c r="AR89" s="36"/>
      <c r="AS89" s="259" t="s">
        <v>55</v>
      </c>
      <c r="AT89" s="260"/>
      <c r="AU89" s="60"/>
      <c r="AV89" s="60"/>
      <c r="AW89" s="60"/>
      <c r="AX89" s="60"/>
      <c r="AY89" s="60"/>
      <c r="AZ89" s="60"/>
      <c r="BA89" s="60"/>
      <c r="BB89" s="60"/>
      <c r="BC89" s="60"/>
      <c r="BD89" s="61"/>
    </row>
    <row r="90" spans="1:90" s="1" customFormat="1" ht="15.2" customHeight="1">
      <c r="B90" s="32"/>
      <c r="C90" s="27" t="s">
        <v>28</v>
      </c>
      <c r="D90" s="33"/>
      <c r="E90" s="33"/>
      <c r="F90" s="33"/>
      <c r="G90" s="33"/>
      <c r="H90" s="33"/>
      <c r="I90" s="33"/>
      <c r="J90" s="33"/>
      <c r="K90" s="33"/>
      <c r="L90" s="52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7" t="s">
        <v>33</v>
      </c>
      <c r="AJ90" s="33"/>
      <c r="AK90" s="33"/>
      <c r="AL90" s="33"/>
      <c r="AM90" s="254" t="str">
        <f>IF(E20="","",E20)</f>
        <v xml:space="preserve"> </v>
      </c>
      <c r="AN90" s="255"/>
      <c r="AO90" s="255"/>
      <c r="AP90" s="255"/>
      <c r="AQ90" s="33"/>
      <c r="AR90" s="36"/>
      <c r="AS90" s="261"/>
      <c r="AT90" s="262"/>
      <c r="AU90" s="62"/>
      <c r="AV90" s="62"/>
      <c r="AW90" s="62"/>
      <c r="AX90" s="62"/>
      <c r="AY90" s="62"/>
      <c r="AZ90" s="62"/>
      <c r="BA90" s="62"/>
      <c r="BB90" s="62"/>
      <c r="BC90" s="62"/>
      <c r="BD90" s="63"/>
    </row>
    <row r="91" spans="1:90" s="1" customFormat="1" ht="10.9" customHeight="1"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63"/>
      <c r="AT91" s="264"/>
      <c r="AU91" s="64"/>
      <c r="AV91" s="64"/>
      <c r="AW91" s="64"/>
      <c r="AX91" s="64"/>
      <c r="AY91" s="64"/>
      <c r="AZ91" s="64"/>
      <c r="BA91" s="64"/>
      <c r="BB91" s="64"/>
      <c r="BC91" s="64"/>
      <c r="BD91" s="65"/>
    </row>
    <row r="92" spans="1:90" s="1" customFormat="1" ht="29.25" customHeight="1">
      <c r="B92" s="32"/>
      <c r="C92" s="239" t="s">
        <v>56</v>
      </c>
      <c r="D92" s="240"/>
      <c r="E92" s="240"/>
      <c r="F92" s="240"/>
      <c r="G92" s="240"/>
      <c r="H92" s="66"/>
      <c r="I92" s="241" t="s">
        <v>57</v>
      </c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40"/>
      <c r="AG92" s="242" t="s">
        <v>58</v>
      </c>
      <c r="AH92" s="240"/>
      <c r="AI92" s="240"/>
      <c r="AJ92" s="240"/>
      <c r="AK92" s="240"/>
      <c r="AL92" s="240"/>
      <c r="AM92" s="240"/>
      <c r="AN92" s="241" t="s">
        <v>59</v>
      </c>
      <c r="AO92" s="240"/>
      <c r="AP92" s="243"/>
      <c r="AQ92" s="67" t="s">
        <v>60</v>
      </c>
      <c r="AR92" s="36"/>
      <c r="AS92" s="68" t="s">
        <v>61</v>
      </c>
      <c r="AT92" s="69" t="s">
        <v>62</v>
      </c>
      <c r="AU92" s="69" t="s">
        <v>63</v>
      </c>
      <c r="AV92" s="69" t="s">
        <v>64</v>
      </c>
      <c r="AW92" s="69" t="s">
        <v>65</v>
      </c>
      <c r="AX92" s="69" t="s">
        <v>66</v>
      </c>
      <c r="AY92" s="69" t="s">
        <v>67</v>
      </c>
      <c r="AZ92" s="69" t="s">
        <v>68</v>
      </c>
      <c r="BA92" s="69" t="s">
        <v>69</v>
      </c>
      <c r="BB92" s="69" t="s">
        <v>70</v>
      </c>
      <c r="BC92" s="69" t="s">
        <v>71</v>
      </c>
      <c r="BD92" s="70" t="s">
        <v>72</v>
      </c>
    </row>
    <row r="93" spans="1:90" s="1" customFormat="1" ht="10.9" customHeight="1"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1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3"/>
    </row>
    <row r="94" spans="1:90" s="5" customFormat="1" ht="32.450000000000003" customHeight="1">
      <c r="B94" s="74"/>
      <c r="C94" s="75" t="s">
        <v>73</v>
      </c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247">
        <f>ROUND(AG95,2)</f>
        <v>0</v>
      </c>
      <c r="AH94" s="247"/>
      <c r="AI94" s="247"/>
      <c r="AJ94" s="247"/>
      <c r="AK94" s="247"/>
      <c r="AL94" s="247"/>
      <c r="AM94" s="247"/>
      <c r="AN94" s="248">
        <f>SUM(AG94,AT94)</f>
        <v>0</v>
      </c>
      <c r="AO94" s="248"/>
      <c r="AP94" s="248"/>
      <c r="AQ94" s="78" t="s">
        <v>1</v>
      </c>
      <c r="AR94" s="79"/>
      <c r="AS94" s="80">
        <f>ROUND(AS95,2)</f>
        <v>0</v>
      </c>
      <c r="AT94" s="81">
        <f>ROUND(SUM(AV94:AW94),2)</f>
        <v>0</v>
      </c>
      <c r="AU94" s="82">
        <f>ROUND(AU95,5)</f>
        <v>0</v>
      </c>
      <c r="AV94" s="81">
        <f>ROUND(AZ94*L29,2)</f>
        <v>0</v>
      </c>
      <c r="AW94" s="81">
        <f>ROUND(BA94*L30,2)</f>
        <v>0</v>
      </c>
      <c r="AX94" s="81">
        <f>ROUND(BB94*L29,2)</f>
        <v>0</v>
      </c>
      <c r="AY94" s="81">
        <f>ROUND(BC94*L30,2)</f>
        <v>0</v>
      </c>
      <c r="AZ94" s="81">
        <f>ROUND(AZ95,2)</f>
        <v>0</v>
      </c>
      <c r="BA94" s="81">
        <f>ROUND(BA95,2)</f>
        <v>0</v>
      </c>
      <c r="BB94" s="81">
        <f>ROUND(BB95,2)</f>
        <v>0</v>
      </c>
      <c r="BC94" s="81">
        <f>ROUND(BC95,2)</f>
        <v>0</v>
      </c>
      <c r="BD94" s="83">
        <f>ROUND(BD95,2)</f>
        <v>0</v>
      </c>
      <c r="BS94" s="84" t="s">
        <v>74</v>
      </c>
      <c r="BT94" s="84" t="s">
        <v>75</v>
      </c>
      <c r="BV94" s="84" t="s">
        <v>76</v>
      </c>
      <c r="BW94" s="84" t="s">
        <v>5</v>
      </c>
      <c r="BX94" s="84" t="s">
        <v>77</v>
      </c>
      <c r="CL94" s="84" t="s">
        <v>1</v>
      </c>
    </row>
    <row r="95" spans="1:90" s="6" customFormat="1" ht="27" customHeight="1">
      <c r="A95" s="85" t="s">
        <v>78</v>
      </c>
      <c r="B95" s="86"/>
      <c r="C95" s="87"/>
      <c r="D95" s="246" t="s">
        <v>14</v>
      </c>
      <c r="E95" s="246"/>
      <c r="F95" s="246"/>
      <c r="G95" s="246"/>
      <c r="H95" s="246"/>
      <c r="I95" s="88"/>
      <c r="J95" s="246" t="s">
        <v>17</v>
      </c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246"/>
      <c r="AG95" s="244">
        <f>'200803B - Revitalizace sp...'!J28</f>
        <v>0</v>
      </c>
      <c r="AH95" s="245"/>
      <c r="AI95" s="245"/>
      <c r="AJ95" s="245"/>
      <c r="AK95" s="245"/>
      <c r="AL95" s="245"/>
      <c r="AM95" s="245"/>
      <c r="AN95" s="244">
        <f>SUM(AG95,AT95)</f>
        <v>0</v>
      </c>
      <c r="AO95" s="245"/>
      <c r="AP95" s="245"/>
      <c r="AQ95" s="89" t="s">
        <v>79</v>
      </c>
      <c r="AR95" s="90"/>
      <c r="AS95" s="91">
        <v>0</v>
      </c>
      <c r="AT95" s="92">
        <f>ROUND(SUM(AV95:AW95),2)</f>
        <v>0</v>
      </c>
      <c r="AU95" s="93">
        <f>'200803B - Revitalizace sp...'!P121</f>
        <v>0</v>
      </c>
      <c r="AV95" s="92">
        <f>'200803B - Revitalizace sp...'!J31</f>
        <v>0</v>
      </c>
      <c r="AW95" s="92">
        <f>'200803B - Revitalizace sp...'!J32</f>
        <v>0</v>
      </c>
      <c r="AX95" s="92">
        <f>'200803B - Revitalizace sp...'!J33</f>
        <v>0</v>
      </c>
      <c r="AY95" s="92">
        <f>'200803B - Revitalizace sp...'!J34</f>
        <v>0</v>
      </c>
      <c r="AZ95" s="92">
        <f>'200803B - Revitalizace sp...'!F31</f>
        <v>0</v>
      </c>
      <c r="BA95" s="92">
        <f>'200803B - Revitalizace sp...'!F32</f>
        <v>0</v>
      </c>
      <c r="BB95" s="92">
        <f>'200803B - Revitalizace sp...'!F33</f>
        <v>0</v>
      </c>
      <c r="BC95" s="92">
        <f>'200803B - Revitalizace sp...'!F34</f>
        <v>0</v>
      </c>
      <c r="BD95" s="94">
        <f>'200803B - Revitalizace sp...'!F35</f>
        <v>0</v>
      </c>
      <c r="BT95" s="95" t="s">
        <v>80</v>
      </c>
      <c r="BU95" s="95" t="s">
        <v>81</v>
      </c>
      <c r="BV95" s="95" t="s">
        <v>76</v>
      </c>
      <c r="BW95" s="95" t="s">
        <v>5</v>
      </c>
      <c r="BX95" s="95" t="s">
        <v>77</v>
      </c>
      <c r="CL95" s="95" t="s">
        <v>1</v>
      </c>
    </row>
    <row r="96" spans="1:90" s="1" customFormat="1" ht="30" customHeight="1"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6"/>
    </row>
    <row r="97" spans="2:44" s="1" customFormat="1" ht="6.95" customHeight="1"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36"/>
    </row>
  </sheetData>
  <sheetProtection algorithmName="SHA-512" hashValue="e8PiIS9jH1XpeKGougI9mQqttF/NAXg6aAsAmtxKc2MRGcVMTs5Rf/oFHMHjL89EzVFvyg7TXLQPXgB1SZgVig==" saltValue="k3tb3FwgcFtvST4x9ZjRyTQXvnfr8F17E4OqZ/1V3oq4sEXsFm/PKYvwdqOJjKft9p3Cm91WRfXQA50zFxtq2Q==" spinCount="100000" sheet="1" objects="1" scenarios="1" formatColumns="0" formatRows="0"/>
  <mergeCells count="42"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30:P30"/>
    <mergeCell ref="L31:P31"/>
    <mergeCell ref="L32:P32"/>
    <mergeCell ref="L33:P33"/>
    <mergeCell ref="C92:G92"/>
    <mergeCell ref="I92:AF92"/>
    <mergeCell ref="X35:AB35"/>
  </mergeCells>
  <hyperlinks>
    <hyperlink ref="A95" location="'200803B - Revitalizace sp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69"/>
  <sheetViews>
    <sheetView showGridLines="0" tabSelected="1" topLeftCell="A141" workbookViewId="0">
      <selection activeCell="F163" sqref="F163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6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5" t="s">
        <v>5</v>
      </c>
      <c r="AZ2" s="97" t="s">
        <v>82</v>
      </c>
      <c r="BA2" s="97" t="s">
        <v>1</v>
      </c>
      <c r="BB2" s="97" t="s">
        <v>1</v>
      </c>
      <c r="BC2" s="97" t="s">
        <v>83</v>
      </c>
      <c r="BD2" s="97" t="s">
        <v>84</v>
      </c>
    </row>
    <row r="3" spans="2:56" ht="6.95" customHeight="1">
      <c r="B3" s="98"/>
      <c r="C3" s="99"/>
      <c r="D3" s="99"/>
      <c r="E3" s="99"/>
      <c r="F3" s="99"/>
      <c r="G3" s="99"/>
      <c r="H3" s="99"/>
      <c r="I3" s="100"/>
      <c r="J3" s="99"/>
      <c r="K3" s="99"/>
      <c r="L3" s="18"/>
      <c r="AT3" s="15" t="s">
        <v>84</v>
      </c>
      <c r="AZ3" s="97" t="s">
        <v>85</v>
      </c>
      <c r="BA3" s="97" t="s">
        <v>1</v>
      </c>
      <c r="BB3" s="97" t="s">
        <v>1</v>
      </c>
      <c r="BC3" s="97" t="s">
        <v>86</v>
      </c>
      <c r="BD3" s="97" t="s">
        <v>84</v>
      </c>
    </row>
    <row r="4" spans="2:56" ht="24.95" customHeight="1">
      <c r="B4" s="18"/>
      <c r="D4" s="101" t="s">
        <v>87</v>
      </c>
      <c r="L4" s="18"/>
      <c r="M4" s="102" t="s">
        <v>10</v>
      </c>
      <c r="AT4" s="15" t="s">
        <v>4</v>
      </c>
      <c r="AZ4" s="97" t="s">
        <v>88</v>
      </c>
      <c r="BA4" s="97" t="s">
        <v>1</v>
      </c>
      <c r="BB4" s="97" t="s">
        <v>1</v>
      </c>
      <c r="BC4" s="97" t="s">
        <v>89</v>
      </c>
      <c r="BD4" s="97" t="s">
        <v>84</v>
      </c>
    </row>
    <row r="5" spans="2:56" ht="6.95" customHeight="1">
      <c r="B5" s="18"/>
      <c r="L5" s="18"/>
      <c r="AZ5" s="97" t="s">
        <v>90</v>
      </c>
      <c r="BA5" s="97" t="s">
        <v>1</v>
      </c>
      <c r="BB5" s="97" t="s">
        <v>1</v>
      </c>
      <c r="BC5" s="97" t="s">
        <v>91</v>
      </c>
      <c r="BD5" s="97" t="s">
        <v>84</v>
      </c>
    </row>
    <row r="6" spans="2:56" s="1" customFormat="1" ht="12" customHeight="1">
      <c r="B6" s="36"/>
      <c r="D6" s="103" t="s">
        <v>16</v>
      </c>
      <c r="I6" s="104"/>
      <c r="L6" s="36"/>
      <c r="AZ6" s="97" t="s">
        <v>92</v>
      </c>
      <c r="BA6" s="97" t="s">
        <v>1</v>
      </c>
      <c r="BB6" s="97" t="s">
        <v>1</v>
      </c>
      <c r="BC6" s="97" t="s">
        <v>93</v>
      </c>
      <c r="BD6" s="97" t="s">
        <v>84</v>
      </c>
    </row>
    <row r="7" spans="2:56" s="1" customFormat="1" ht="36.950000000000003" customHeight="1">
      <c r="B7" s="36"/>
      <c r="E7" s="278" t="s">
        <v>17</v>
      </c>
      <c r="F7" s="279"/>
      <c r="G7" s="279"/>
      <c r="H7" s="279"/>
      <c r="I7" s="104"/>
      <c r="L7" s="36"/>
      <c r="AZ7" s="97" t="s">
        <v>94</v>
      </c>
      <c r="BA7" s="97" t="s">
        <v>1</v>
      </c>
      <c r="BB7" s="97" t="s">
        <v>1</v>
      </c>
      <c r="BC7" s="97" t="s">
        <v>95</v>
      </c>
      <c r="BD7" s="97" t="s">
        <v>84</v>
      </c>
    </row>
    <row r="8" spans="2:56" s="1" customFormat="1">
      <c r="B8" s="36"/>
      <c r="I8" s="104"/>
      <c r="L8" s="36"/>
    </row>
    <row r="9" spans="2:56" s="1" customFormat="1" ht="12" customHeight="1">
      <c r="B9" s="36"/>
      <c r="D9" s="103" t="s">
        <v>18</v>
      </c>
      <c r="F9" s="105" t="s">
        <v>1</v>
      </c>
      <c r="I9" s="106" t="s">
        <v>19</v>
      </c>
      <c r="J9" s="105" t="s">
        <v>1</v>
      </c>
      <c r="L9" s="36"/>
    </row>
    <row r="10" spans="2:56" s="1" customFormat="1" ht="12" customHeight="1">
      <c r="B10" s="36"/>
      <c r="D10" s="103" t="s">
        <v>20</v>
      </c>
      <c r="F10" s="105" t="s">
        <v>21</v>
      </c>
      <c r="I10" s="106" t="s">
        <v>22</v>
      </c>
      <c r="J10" s="107" t="str">
        <f>'Rekapitulace stavby'!AN8</f>
        <v>30. 9. 2020</v>
      </c>
      <c r="L10" s="36"/>
    </row>
    <row r="11" spans="2:56" s="1" customFormat="1" ht="10.9" customHeight="1">
      <c r="B11" s="36"/>
      <c r="I11" s="104"/>
      <c r="L11" s="36"/>
    </row>
    <row r="12" spans="2:56" s="1" customFormat="1" ht="12" customHeight="1">
      <c r="B12" s="36"/>
      <c r="D12" s="103" t="s">
        <v>24</v>
      </c>
      <c r="I12" s="106" t="s">
        <v>25</v>
      </c>
      <c r="J12" s="105" t="s">
        <v>1</v>
      </c>
      <c r="L12" s="36"/>
    </row>
    <row r="13" spans="2:56" s="1" customFormat="1" ht="18" customHeight="1">
      <c r="B13" s="36"/>
      <c r="E13" s="105" t="s">
        <v>26</v>
      </c>
      <c r="I13" s="106" t="s">
        <v>27</v>
      </c>
      <c r="J13" s="105" t="s">
        <v>1</v>
      </c>
      <c r="L13" s="36"/>
    </row>
    <row r="14" spans="2:56" s="1" customFormat="1" ht="6.95" customHeight="1">
      <c r="B14" s="36"/>
      <c r="I14" s="104"/>
      <c r="L14" s="36"/>
    </row>
    <row r="15" spans="2:56" s="1" customFormat="1" ht="12" customHeight="1">
      <c r="B15" s="36"/>
      <c r="D15" s="103" t="s">
        <v>28</v>
      </c>
      <c r="I15" s="106" t="s">
        <v>25</v>
      </c>
      <c r="J15" s="28" t="str">
        <f>'Rekapitulace stavby'!AN13</f>
        <v>Vyplň údaj</v>
      </c>
      <c r="L15" s="36"/>
    </row>
    <row r="16" spans="2:56" s="1" customFormat="1" ht="18" customHeight="1">
      <c r="B16" s="36"/>
      <c r="E16" s="280" t="str">
        <f>'Rekapitulace stavby'!E14</f>
        <v>Vyplň údaj</v>
      </c>
      <c r="F16" s="281"/>
      <c r="G16" s="281"/>
      <c r="H16" s="281"/>
      <c r="I16" s="106" t="s">
        <v>27</v>
      </c>
      <c r="J16" s="28" t="str">
        <f>'Rekapitulace stavby'!AN14</f>
        <v>Vyplň údaj</v>
      </c>
      <c r="L16" s="36"/>
    </row>
    <row r="17" spans="2:12" s="1" customFormat="1" ht="6.95" customHeight="1">
      <c r="B17" s="36"/>
      <c r="I17" s="104"/>
      <c r="L17" s="36"/>
    </row>
    <row r="18" spans="2:12" s="1" customFormat="1" ht="12" customHeight="1">
      <c r="B18" s="36"/>
      <c r="D18" s="103" t="s">
        <v>30</v>
      </c>
      <c r="I18" s="106" t="s">
        <v>25</v>
      </c>
      <c r="J18" s="105" t="str">
        <f>IF('Rekapitulace stavby'!AN16="","",'Rekapitulace stavby'!AN16)</f>
        <v/>
      </c>
      <c r="L18" s="36"/>
    </row>
    <row r="19" spans="2:12" s="1" customFormat="1" ht="18" customHeight="1">
      <c r="B19" s="36"/>
      <c r="E19" s="105" t="str">
        <f>IF('Rekapitulace stavby'!E17="","",'Rekapitulace stavby'!E17)</f>
        <v xml:space="preserve"> </v>
      </c>
      <c r="I19" s="106" t="s">
        <v>27</v>
      </c>
      <c r="J19" s="105" t="str">
        <f>IF('Rekapitulace stavby'!AN17="","",'Rekapitulace stavby'!AN17)</f>
        <v/>
      </c>
      <c r="L19" s="36"/>
    </row>
    <row r="20" spans="2:12" s="1" customFormat="1" ht="6.95" customHeight="1">
      <c r="B20" s="36"/>
      <c r="I20" s="104"/>
      <c r="L20" s="36"/>
    </row>
    <row r="21" spans="2:12" s="1" customFormat="1" ht="12" customHeight="1">
      <c r="B21" s="36"/>
      <c r="D21" s="103" t="s">
        <v>33</v>
      </c>
      <c r="I21" s="106" t="s">
        <v>25</v>
      </c>
      <c r="J21" s="105" t="str">
        <f>IF('Rekapitulace stavby'!AN19="","",'Rekapitulace stavby'!AN19)</f>
        <v/>
      </c>
      <c r="L21" s="36"/>
    </row>
    <row r="22" spans="2:12" s="1" customFormat="1" ht="18" customHeight="1">
      <c r="B22" s="36"/>
      <c r="E22" s="105" t="str">
        <f>IF('Rekapitulace stavby'!E20="","",'Rekapitulace stavby'!E20)</f>
        <v xml:space="preserve"> </v>
      </c>
      <c r="I22" s="106" t="s">
        <v>27</v>
      </c>
      <c r="J22" s="105" t="str">
        <f>IF('Rekapitulace stavby'!AN20="","",'Rekapitulace stavby'!AN20)</f>
        <v/>
      </c>
      <c r="L22" s="36"/>
    </row>
    <row r="23" spans="2:12" s="1" customFormat="1" ht="6.95" customHeight="1">
      <c r="B23" s="36"/>
      <c r="I23" s="104"/>
      <c r="L23" s="36"/>
    </row>
    <row r="24" spans="2:12" s="1" customFormat="1" ht="12" customHeight="1">
      <c r="B24" s="36"/>
      <c r="D24" s="103" t="s">
        <v>34</v>
      </c>
      <c r="I24" s="104"/>
      <c r="L24" s="36"/>
    </row>
    <row r="25" spans="2:12" s="7" customFormat="1" ht="16.5" customHeight="1">
      <c r="B25" s="108"/>
      <c r="E25" s="282" t="s">
        <v>1</v>
      </c>
      <c r="F25" s="282"/>
      <c r="G25" s="282"/>
      <c r="H25" s="282"/>
      <c r="I25" s="109"/>
      <c r="L25" s="108"/>
    </row>
    <row r="26" spans="2:12" s="1" customFormat="1" ht="6.95" customHeight="1">
      <c r="B26" s="36"/>
      <c r="I26" s="104"/>
      <c r="L26" s="36"/>
    </row>
    <row r="27" spans="2:12" s="1" customFormat="1" ht="6.95" customHeight="1">
      <c r="B27" s="36"/>
      <c r="D27" s="60"/>
      <c r="E27" s="60"/>
      <c r="F27" s="60"/>
      <c r="G27" s="60"/>
      <c r="H27" s="60"/>
      <c r="I27" s="110"/>
      <c r="J27" s="60"/>
      <c r="K27" s="60"/>
      <c r="L27" s="36"/>
    </row>
    <row r="28" spans="2:12" s="1" customFormat="1" ht="25.35" customHeight="1">
      <c r="B28" s="36"/>
      <c r="D28" s="111" t="s">
        <v>35</v>
      </c>
      <c r="I28" s="104"/>
      <c r="J28" s="112">
        <f>ROUND(J121, 2)</f>
        <v>0</v>
      </c>
      <c r="L28" s="36"/>
    </row>
    <row r="29" spans="2:12" s="1" customFormat="1" ht="6.95" customHeight="1">
      <c r="B29" s="36"/>
      <c r="D29" s="60"/>
      <c r="E29" s="60"/>
      <c r="F29" s="60"/>
      <c r="G29" s="60"/>
      <c r="H29" s="60"/>
      <c r="I29" s="110"/>
      <c r="J29" s="60"/>
      <c r="K29" s="60"/>
      <c r="L29" s="36"/>
    </row>
    <row r="30" spans="2:12" s="1" customFormat="1" ht="14.45" customHeight="1">
      <c r="B30" s="36"/>
      <c r="F30" s="113" t="s">
        <v>37</v>
      </c>
      <c r="I30" s="114" t="s">
        <v>36</v>
      </c>
      <c r="J30" s="113" t="s">
        <v>38</v>
      </c>
      <c r="L30" s="36"/>
    </row>
    <row r="31" spans="2:12" s="1" customFormat="1" ht="14.45" customHeight="1">
      <c r="B31" s="36"/>
      <c r="D31" s="115" t="s">
        <v>39</v>
      </c>
      <c r="E31" s="103" t="s">
        <v>40</v>
      </c>
      <c r="F31" s="116">
        <f>ROUND((SUM(BE121:BE168)),  2)</f>
        <v>0</v>
      </c>
      <c r="I31" s="117">
        <v>0.21</v>
      </c>
      <c r="J31" s="116">
        <f>ROUND(((SUM(BE121:BE168))*I31),  2)</f>
        <v>0</v>
      </c>
      <c r="L31" s="36"/>
    </row>
    <row r="32" spans="2:12" s="1" customFormat="1" ht="14.45" customHeight="1">
      <c r="B32" s="36"/>
      <c r="E32" s="103" t="s">
        <v>41</v>
      </c>
      <c r="F32" s="116">
        <f>ROUND((SUM(BF121:BF168)),  2)</f>
        <v>0</v>
      </c>
      <c r="I32" s="117">
        <v>0.15</v>
      </c>
      <c r="J32" s="116">
        <f>ROUND(((SUM(BF121:BF168))*I32),  2)</f>
        <v>0</v>
      </c>
      <c r="L32" s="36"/>
    </row>
    <row r="33" spans="2:12" s="1" customFormat="1" ht="14.45" hidden="1" customHeight="1">
      <c r="B33" s="36"/>
      <c r="E33" s="103" t="s">
        <v>42</v>
      </c>
      <c r="F33" s="116">
        <f>ROUND((SUM(BG121:BG168)),  2)</f>
        <v>0</v>
      </c>
      <c r="I33" s="117">
        <v>0.21</v>
      </c>
      <c r="J33" s="116">
        <f>0</f>
        <v>0</v>
      </c>
      <c r="L33" s="36"/>
    </row>
    <row r="34" spans="2:12" s="1" customFormat="1" ht="14.45" hidden="1" customHeight="1">
      <c r="B34" s="36"/>
      <c r="E34" s="103" t="s">
        <v>43</v>
      </c>
      <c r="F34" s="116">
        <f>ROUND((SUM(BH121:BH168)),  2)</f>
        <v>0</v>
      </c>
      <c r="I34" s="117">
        <v>0.15</v>
      </c>
      <c r="J34" s="116">
        <f>0</f>
        <v>0</v>
      </c>
      <c r="L34" s="36"/>
    </row>
    <row r="35" spans="2:12" s="1" customFormat="1" ht="14.45" hidden="1" customHeight="1">
      <c r="B35" s="36"/>
      <c r="E35" s="103" t="s">
        <v>44</v>
      </c>
      <c r="F35" s="116">
        <f>ROUND((SUM(BI121:BI168)),  2)</f>
        <v>0</v>
      </c>
      <c r="I35" s="117">
        <v>0</v>
      </c>
      <c r="J35" s="116">
        <f>0</f>
        <v>0</v>
      </c>
      <c r="L35" s="36"/>
    </row>
    <row r="36" spans="2:12" s="1" customFormat="1" ht="6.95" customHeight="1">
      <c r="B36" s="36"/>
      <c r="I36" s="104"/>
      <c r="L36" s="36"/>
    </row>
    <row r="37" spans="2:12" s="1" customFormat="1" ht="25.35" customHeight="1">
      <c r="B37" s="36"/>
      <c r="C37" s="118"/>
      <c r="D37" s="119" t="s">
        <v>45</v>
      </c>
      <c r="E37" s="120"/>
      <c r="F37" s="120"/>
      <c r="G37" s="121" t="s">
        <v>46</v>
      </c>
      <c r="H37" s="122" t="s">
        <v>47</v>
      </c>
      <c r="I37" s="123"/>
      <c r="J37" s="124">
        <f>SUM(J28:J35)</f>
        <v>0</v>
      </c>
      <c r="K37" s="125"/>
      <c r="L37" s="36"/>
    </row>
    <row r="38" spans="2:12" s="1" customFormat="1" ht="14.45" customHeight="1">
      <c r="B38" s="36"/>
      <c r="I38" s="104"/>
      <c r="L38" s="36"/>
    </row>
    <row r="39" spans="2:12" ht="14.45" customHeight="1">
      <c r="B39" s="18"/>
      <c r="L39" s="18"/>
    </row>
    <row r="40" spans="2:12" ht="14.45" customHeight="1">
      <c r="B40" s="18"/>
      <c r="L40" s="18"/>
    </row>
    <row r="41" spans="2:12" ht="14.45" customHeight="1">
      <c r="B41" s="18"/>
      <c r="L41" s="18"/>
    </row>
    <row r="42" spans="2:12" ht="14.45" customHeight="1">
      <c r="B42" s="18"/>
      <c r="L42" s="18"/>
    </row>
    <row r="43" spans="2:12" ht="14.45" customHeight="1">
      <c r="B43" s="18"/>
      <c r="L43" s="18"/>
    </row>
    <row r="44" spans="2:12" ht="14.45" customHeight="1">
      <c r="B44" s="18"/>
      <c r="L44" s="18"/>
    </row>
    <row r="45" spans="2:12" ht="14.45" customHeight="1">
      <c r="B45" s="18"/>
      <c r="L45" s="18"/>
    </row>
    <row r="46" spans="2:12" ht="14.45" customHeight="1">
      <c r="B46" s="18"/>
      <c r="L46" s="18"/>
    </row>
    <row r="47" spans="2:12" ht="14.45" customHeight="1">
      <c r="B47" s="18"/>
      <c r="L47" s="18"/>
    </row>
    <row r="48" spans="2:12" ht="14.45" customHeight="1">
      <c r="B48" s="18"/>
      <c r="L48" s="18"/>
    </row>
    <row r="49" spans="2:12" ht="14.45" customHeight="1">
      <c r="B49" s="18"/>
      <c r="L49" s="18"/>
    </row>
    <row r="50" spans="2:12" s="1" customFormat="1" ht="14.45" customHeight="1">
      <c r="B50" s="36"/>
      <c r="D50" s="126" t="s">
        <v>48</v>
      </c>
      <c r="E50" s="127"/>
      <c r="F50" s="127"/>
      <c r="G50" s="126" t="s">
        <v>49</v>
      </c>
      <c r="H50" s="127"/>
      <c r="I50" s="128"/>
      <c r="J50" s="127"/>
      <c r="K50" s="127"/>
      <c r="L50" s="36"/>
    </row>
    <row r="51" spans="2:12">
      <c r="B51" s="18"/>
      <c r="L51" s="18"/>
    </row>
    <row r="52" spans="2:12">
      <c r="B52" s="18"/>
      <c r="L52" s="18"/>
    </row>
    <row r="53" spans="2:12">
      <c r="B53" s="18"/>
      <c r="L53" s="18"/>
    </row>
    <row r="54" spans="2:12">
      <c r="B54" s="18"/>
      <c r="L54" s="18"/>
    </row>
    <row r="55" spans="2:12">
      <c r="B55" s="18"/>
      <c r="L55" s="18"/>
    </row>
    <row r="56" spans="2:12">
      <c r="B56" s="18"/>
      <c r="L56" s="18"/>
    </row>
    <row r="57" spans="2:12">
      <c r="B57" s="18"/>
      <c r="L57" s="18"/>
    </row>
    <row r="58" spans="2:12">
      <c r="B58" s="18"/>
      <c r="L58" s="18"/>
    </row>
    <row r="59" spans="2:12">
      <c r="B59" s="18"/>
      <c r="L59" s="18"/>
    </row>
    <row r="60" spans="2:12">
      <c r="B60" s="18"/>
      <c r="L60" s="18"/>
    </row>
    <row r="61" spans="2:12" s="1" customFormat="1" ht="12.75">
      <c r="B61" s="36"/>
      <c r="D61" s="129" t="s">
        <v>50</v>
      </c>
      <c r="E61" s="130"/>
      <c r="F61" s="131" t="s">
        <v>51</v>
      </c>
      <c r="G61" s="129" t="s">
        <v>50</v>
      </c>
      <c r="H61" s="130"/>
      <c r="I61" s="132"/>
      <c r="J61" s="133" t="s">
        <v>51</v>
      </c>
      <c r="K61" s="130"/>
      <c r="L61" s="36"/>
    </row>
    <row r="62" spans="2:12">
      <c r="B62" s="18"/>
      <c r="L62" s="18"/>
    </row>
    <row r="63" spans="2:12">
      <c r="B63" s="18"/>
      <c r="L63" s="18"/>
    </row>
    <row r="64" spans="2:12">
      <c r="B64" s="18"/>
      <c r="L64" s="18"/>
    </row>
    <row r="65" spans="2:12" s="1" customFormat="1" ht="12.75">
      <c r="B65" s="36"/>
      <c r="D65" s="126" t="s">
        <v>52</v>
      </c>
      <c r="E65" s="127"/>
      <c r="F65" s="127"/>
      <c r="G65" s="126" t="s">
        <v>53</v>
      </c>
      <c r="H65" s="127"/>
      <c r="I65" s="128"/>
      <c r="J65" s="127"/>
      <c r="K65" s="127"/>
      <c r="L65" s="36"/>
    </row>
    <row r="66" spans="2:12">
      <c r="B66" s="18"/>
      <c r="L66" s="18"/>
    </row>
    <row r="67" spans="2:12">
      <c r="B67" s="18"/>
      <c r="L67" s="18"/>
    </row>
    <row r="68" spans="2:12">
      <c r="B68" s="18"/>
      <c r="L68" s="18"/>
    </row>
    <row r="69" spans="2:12">
      <c r="B69" s="18"/>
      <c r="L69" s="18"/>
    </row>
    <row r="70" spans="2:12">
      <c r="B70" s="18"/>
      <c r="L70" s="18"/>
    </row>
    <row r="71" spans="2:12">
      <c r="B71" s="18"/>
      <c r="L71" s="18"/>
    </row>
    <row r="72" spans="2:12">
      <c r="B72" s="18"/>
      <c r="L72" s="18"/>
    </row>
    <row r="73" spans="2:12">
      <c r="B73" s="18"/>
      <c r="L73" s="18"/>
    </row>
    <row r="74" spans="2:12">
      <c r="B74" s="18"/>
      <c r="L74" s="18"/>
    </row>
    <row r="75" spans="2:12">
      <c r="B75" s="18"/>
      <c r="L75" s="18"/>
    </row>
    <row r="76" spans="2:12" s="1" customFormat="1" ht="12.75">
      <c r="B76" s="36"/>
      <c r="D76" s="129" t="s">
        <v>50</v>
      </c>
      <c r="E76" s="130"/>
      <c r="F76" s="131" t="s">
        <v>51</v>
      </c>
      <c r="G76" s="129" t="s">
        <v>50</v>
      </c>
      <c r="H76" s="130"/>
      <c r="I76" s="132"/>
      <c r="J76" s="133" t="s">
        <v>51</v>
      </c>
      <c r="K76" s="130"/>
      <c r="L76" s="36"/>
    </row>
    <row r="77" spans="2:12" s="1" customFormat="1" ht="14.45" customHeight="1">
      <c r="B77" s="134"/>
      <c r="C77" s="135"/>
      <c r="D77" s="135"/>
      <c r="E77" s="135"/>
      <c r="F77" s="135"/>
      <c r="G77" s="135"/>
      <c r="H77" s="135"/>
      <c r="I77" s="136"/>
      <c r="J77" s="135"/>
      <c r="K77" s="135"/>
      <c r="L77" s="36"/>
    </row>
    <row r="81" spans="2:47" s="1" customFormat="1" ht="6.95" customHeight="1">
      <c r="B81" s="137"/>
      <c r="C81" s="138"/>
      <c r="D81" s="138"/>
      <c r="E81" s="138"/>
      <c r="F81" s="138"/>
      <c r="G81" s="138"/>
      <c r="H81" s="138"/>
      <c r="I81" s="139"/>
      <c r="J81" s="138"/>
      <c r="K81" s="138"/>
      <c r="L81" s="36"/>
    </row>
    <row r="82" spans="2:47" s="1" customFormat="1" ht="24.95" customHeight="1">
      <c r="B82" s="32"/>
      <c r="C82" s="21" t="s">
        <v>96</v>
      </c>
      <c r="D82" s="33"/>
      <c r="E82" s="33"/>
      <c r="F82" s="33"/>
      <c r="G82" s="33"/>
      <c r="H82" s="33"/>
      <c r="I82" s="104"/>
      <c r="J82" s="33"/>
      <c r="K82" s="33"/>
      <c r="L82" s="36"/>
    </row>
    <row r="83" spans="2:47" s="1" customFormat="1" ht="6.95" customHeight="1">
      <c r="B83" s="32"/>
      <c r="C83" s="33"/>
      <c r="D83" s="33"/>
      <c r="E83" s="33"/>
      <c r="F83" s="33"/>
      <c r="G83" s="33"/>
      <c r="H83" s="33"/>
      <c r="I83" s="104"/>
      <c r="J83" s="33"/>
      <c r="K83" s="33"/>
      <c r="L83" s="36"/>
    </row>
    <row r="84" spans="2:47" s="1" customFormat="1" ht="12" customHeight="1">
      <c r="B84" s="32"/>
      <c r="C84" s="27" t="s">
        <v>16</v>
      </c>
      <c r="D84" s="33"/>
      <c r="E84" s="33"/>
      <c r="F84" s="33"/>
      <c r="G84" s="33"/>
      <c r="H84" s="33"/>
      <c r="I84" s="104"/>
      <c r="J84" s="33"/>
      <c r="K84" s="33"/>
      <c r="L84" s="36"/>
    </row>
    <row r="85" spans="2:47" s="1" customFormat="1" ht="16.5" customHeight="1">
      <c r="B85" s="32"/>
      <c r="C85" s="33"/>
      <c r="D85" s="33"/>
      <c r="E85" s="256" t="str">
        <f>E7</f>
        <v>Revitalizace sportovního areálu Lipky - část B – automatický závlahový systém</v>
      </c>
      <c r="F85" s="283"/>
      <c r="G85" s="283"/>
      <c r="H85" s="283"/>
      <c r="I85" s="104"/>
      <c r="J85" s="33"/>
      <c r="K85" s="33"/>
      <c r="L85" s="36"/>
    </row>
    <row r="86" spans="2:47" s="1" customFormat="1" ht="6.95" customHeight="1">
      <c r="B86" s="32"/>
      <c r="C86" s="33"/>
      <c r="D86" s="33"/>
      <c r="E86" s="33"/>
      <c r="F86" s="33"/>
      <c r="G86" s="33"/>
      <c r="H86" s="33"/>
      <c r="I86" s="104"/>
      <c r="J86" s="33"/>
      <c r="K86" s="33"/>
      <c r="L86" s="36"/>
    </row>
    <row r="87" spans="2:47" s="1" customFormat="1" ht="12" customHeight="1">
      <c r="B87" s="32"/>
      <c r="C87" s="27" t="s">
        <v>20</v>
      </c>
      <c r="D87" s="33"/>
      <c r="E87" s="33"/>
      <c r="F87" s="25" t="str">
        <f>F10</f>
        <v>Horažďovice</v>
      </c>
      <c r="G87" s="33"/>
      <c r="H87" s="33"/>
      <c r="I87" s="106" t="s">
        <v>22</v>
      </c>
      <c r="J87" s="59" t="str">
        <f>IF(J10="","",J10)</f>
        <v>30. 9. 2020</v>
      </c>
      <c r="K87" s="33"/>
      <c r="L87" s="36"/>
    </row>
    <row r="88" spans="2:47" s="1" customFormat="1" ht="6.95" customHeight="1">
      <c r="B88" s="32"/>
      <c r="C88" s="33"/>
      <c r="D88" s="33"/>
      <c r="E88" s="33"/>
      <c r="F88" s="33"/>
      <c r="G88" s="33"/>
      <c r="H88" s="33"/>
      <c r="I88" s="104"/>
      <c r="J88" s="33"/>
      <c r="K88" s="33"/>
      <c r="L88" s="36"/>
    </row>
    <row r="89" spans="2:47" s="1" customFormat="1" ht="15.2" customHeight="1">
      <c r="B89" s="32"/>
      <c r="C89" s="27" t="s">
        <v>24</v>
      </c>
      <c r="D89" s="33"/>
      <c r="E89" s="33"/>
      <c r="F89" s="25" t="str">
        <f>E13</f>
        <v>město Horažďovice</v>
      </c>
      <c r="G89" s="33"/>
      <c r="H89" s="33"/>
      <c r="I89" s="106" t="s">
        <v>30</v>
      </c>
      <c r="J89" s="30" t="str">
        <f>E19</f>
        <v xml:space="preserve"> </v>
      </c>
      <c r="K89" s="33"/>
      <c r="L89" s="36"/>
    </row>
    <row r="90" spans="2:47" s="1" customFormat="1" ht="15.2" customHeight="1">
      <c r="B90" s="32"/>
      <c r="C90" s="27" t="s">
        <v>28</v>
      </c>
      <c r="D90" s="33"/>
      <c r="E90" s="33"/>
      <c r="F90" s="25" t="str">
        <f>IF(E16="","",E16)</f>
        <v>Vyplň údaj</v>
      </c>
      <c r="G90" s="33"/>
      <c r="H90" s="33"/>
      <c r="I90" s="106" t="s">
        <v>33</v>
      </c>
      <c r="J90" s="30" t="str">
        <f>E22</f>
        <v xml:space="preserve"> </v>
      </c>
      <c r="K90" s="33"/>
      <c r="L90" s="36"/>
    </row>
    <row r="91" spans="2:47" s="1" customFormat="1" ht="10.35" customHeight="1">
      <c r="B91" s="32"/>
      <c r="C91" s="33"/>
      <c r="D91" s="33"/>
      <c r="E91" s="33"/>
      <c r="F91" s="33"/>
      <c r="G91" s="33"/>
      <c r="H91" s="33"/>
      <c r="I91" s="104"/>
      <c r="J91" s="33"/>
      <c r="K91" s="33"/>
      <c r="L91" s="36"/>
    </row>
    <row r="92" spans="2:47" s="1" customFormat="1" ht="29.25" customHeight="1">
      <c r="B92" s="32"/>
      <c r="C92" s="140" t="s">
        <v>97</v>
      </c>
      <c r="D92" s="141"/>
      <c r="E92" s="141"/>
      <c r="F92" s="141"/>
      <c r="G92" s="141"/>
      <c r="H92" s="141"/>
      <c r="I92" s="142"/>
      <c r="J92" s="143" t="s">
        <v>98</v>
      </c>
      <c r="K92" s="141"/>
      <c r="L92" s="36"/>
    </row>
    <row r="93" spans="2:47" s="1" customFormat="1" ht="10.35" customHeight="1">
      <c r="B93" s="32"/>
      <c r="C93" s="33"/>
      <c r="D93" s="33"/>
      <c r="E93" s="33"/>
      <c r="F93" s="33"/>
      <c r="G93" s="33"/>
      <c r="H93" s="33"/>
      <c r="I93" s="104"/>
      <c r="J93" s="33"/>
      <c r="K93" s="33"/>
      <c r="L93" s="36"/>
    </row>
    <row r="94" spans="2:47" s="1" customFormat="1" ht="22.9" customHeight="1">
      <c r="B94" s="32"/>
      <c r="C94" s="144" t="s">
        <v>99</v>
      </c>
      <c r="D94" s="33"/>
      <c r="E94" s="33"/>
      <c r="F94" s="33"/>
      <c r="G94" s="33"/>
      <c r="H94" s="33"/>
      <c r="I94" s="104"/>
      <c r="J94" s="77">
        <f>J121</f>
        <v>0</v>
      </c>
      <c r="K94" s="33"/>
      <c r="L94" s="36"/>
      <c r="AU94" s="15" t="s">
        <v>100</v>
      </c>
    </row>
    <row r="95" spans="2:47" s="8" customFormat="1" ht="24.95" customHeight="1">
      <c r="B95" s="145"/>
      <c r="C95" s="146"/>
      <c r="D95" s="147" t="s">
        <v>101</v>
      </c>
      <c r="E95" s="148"/>
      <c r="F95" s="148"/>
      <c r="G95" s="148"/>
      <c r="H95" s="148"/>
      <c r="I95" s="149"/>
      <c r="J95" s="150">
        <f>J122</f>
        <v>0</v>
      </c>
      <c r="K95" s="146"/>
      <c r="L95" s="151"/>
    </row>
    <row r="96" spans="2:47" s="9" customFormat="1" ht="19.899999999999999" customHeight="1">
      <c r="B96" s="152"/>
      <c r="C96" s="153"/>
      <c r="D96" s="154" t="s">
        <v>102</v>
      </c>
      <c r="E96" s="155"/>
      <c r="F96" s="155"/>
      <c r="G96" s="155"/>
      <c r="H96" s="155"/>
      <c r="I96" s="156"/>
      <c r="J96" s="157">
        <f>J123</f>
        <v>0</v>
      </c>
      <c r="K96" s="153"/>
      <c r="L96" s="158"/>
    </row>
    <row r="97" spans="2:12" s="9" customFormat="1" ht="19.899999999999999" customHeight="1">
      <c r="B97" s="152"/>
      <c r="C97" s="153"/>
      <c r="D97" s="154" t="s">
        <v>103</v>
      </c>
      <c r="E97" s="155"/>
      <c r="F97" s="155"/>
      <c r="G97" s="155"/>
      <c r="H97" s="155"/>
      <c r="I97" s="156"/>
      <c r="J97" s="157">
        <f>J144</f>
        <v>0</v>
      </c>
      <c r="K97" s="153"/>
      <c r="L97" s="158"/>
    </row>
    <row r="98" spans="2:12" s="9" customFormat="1" ht="19.899999999999999" customHeight="1">
      <c r="B98" s="152"/>
      <c r="C98" s="153"/>
      <c r="D98" s="154" t="s">
        <v>104</v>
      </c>
      <c r="E98" s="155"/>
      <c r="F98" s="155"/>
      <c r="G98" s="155"/>
      <c r="H98" s="155"/>
      <c r="I98" s="156"/>
      <c r="J98" s="157">
        <f>J153</f>
        <v>0</v>
      </c>
      <c r="K98" s="153"/>
      <c r="L98" s="158"/>
    </row>
    <row r="99" spans="2:12" s="8" customFormat="1" ht="24.95" customHeight="1">
      <c r="B99" s="145"/>
      <c r="C99" s="146"/>
      <c r="D99" s="147" t="s">
        <v>105</v>
      </c>
      <c r="E99" s="148"/>
      <c r="F99" s="148"/>
      <c r="G99" s="148"/>
      <c r="H99" s="148"/>
      <c r="I99" s="149"/>
      <c r="J99" s="150">
        <f>J155</f>
        <v>0</v>
      </c>
      <c r="K99" s="146"/>
      <c r="L99" s="151"/>
    </row>
    <row r="100" spans="2:12" s="9" customFormat="1" ht="19.899999999999999" customHeight="1">
      <c r="B100" s="152"/>
      <c r="C100" s="153"/>
      <c r="D100" s="154" t="s">
        <v>106</v>
      </c>
      <c r="E100" s="155"/>
      <c r="F100" s="155"/>
      <c r="G100" s="155"/>
      <c r="H100" s="155"/>
      <c r="I100" s="156"/>
      <c r="J100" s="157">
        <f>J156</f>
        <v>0</v>
      </c>
      <c r="K100" s="153"/>
      <c r="L100" s="158"/>
    </row>
    <row r="101" spans="2:12" s="9" customFormat="1" ht="19.899999999999999" customHeight="1">
      <c r="B101" s="152"/>
      <c r="C101" s="153"/>
      <c r="D101" s="154" t="s">
        <v>107</v>
      </c>
      <c r="E101" s="155"/>
      <c r="F101" s="155"/>
      <c r="G101" s="155"/>
      <c r="H101" s="155"/>
      <c r="I101" s="156"/>
      <c r="J101" s="157">
        <f>J162</f>
        <v>0</v>
      </c>
      <c r="K101" s="153"/>
      <c r="L101" s="158"/>
    </row>
    <row r="102" spans="2:12" s="9" customFormat="1" ht="19.899999999999999" customHeight="1">
      <c r="B102" s="152"/>
      <c r="C102" s="153"/>
      <c r="D102" s="154" t="s">
        <v>108</v>
      </c>
      <c r="E102" s="155"/>
      <c r="F102" s="155"/>
      <c r="G102" s="155"/>
      <c r="H102" s="155"/>
      <c r="I102" s="156"/>
      <c r="J102" s="157">
        <f>J164</f>
        <v>0</v>
      </c>
      <c r="K102" s="153"/>
      <c r="L102" s="158"/>
    </row>
    <row r="103" spans="2:12" s="9" customFormat="1" ht="19.899999999999999" customHeight="1">
      <c r="B103" s="152"/>
      <c r="C103" s="153"/>
      <c r="D103" s="154" t="s">
        <v>109</v>
      </c>
      <c r="E103" s="155"/>
      <c r="F103" s="155"/>
      <c r="G103" s="155"/>
      <c r="H103" s="155"/>
      <c r="I103" s="156"/>
      <c r="J103" s="157">
        <f>J167</f>
        <v>0</v>
      </c>
      <c r="K103" s="153"/>
      <c r="L103" s="158"/>
    </row>
    <row r="104" spans="2:12" s="1" customFormat="1" ht="21.75" customHeight="1">
      <c r="B104" s="32"/>
      <c r="C104" s="33"/>
      <c r="D104" s="33"/>
      <c r="E104" s="33"/>
      <c r="F104" s="33"/>
      <c r="G104" s="33"/>
      <c r="H104" s="33"/>
      <c r="I104" s="104"/>
      <c r="J104" s="33"/>
      <c r="K104" s="33"/>
      <c r="L104" s="36"/>
    </row>
    <row r="105" spans="2:12" s="1" customFormat="1" ht="6.95" customHeight="1">
      <c r="B105" s="47"/>
      <c r="C105" s="48"/>
      <c r="D105" s="48"/>
      <c r="E105" s="48"/>
      <c r="F105" s="48"/>
      <c r="G105" s="48"/>
      <c r="H105" s="48"/>
      <c r="I105" s="136"/>
      <c r="J105" s="48"/>
      <c r="K105" s="48"/>
      <c r="L105" s="36"/>
    </row>
    <row r="109" spans="2:12" s="1" customFormat="1" ht="6.95" customHeight="1">
      <c r="B109" s="49"/>
      <c r="C109" s="50"/>
      <c r="D109" s="50"/>
      <c r="E109" s="50"/>
      <c r="F109" s="50"/>
      <c r="G109" s="50"/>
      <c r="H109" s="50"/>
      <c r="I109" s="139"/>
      <c r="J109" s="50"/>
      <c r="K109" s="50"/>
      <c r="L109" s="36"/>
    </row>
    <row r="110" spans="2:12" s="1" customFormat="1" ht="24.95" customHeight="1">
      <c r="B110" s="32"/>
      <c r="C110" s="21" t="s">
        <v>110</v>
      </c>
      <c r="D110" s="33"/>
      <c r="E110" s="33"/>
      <c r="F110" s="33"/>
      <c r="G110" s="33"/>
      <c r="H110" s="33"/>
      <c r="I110" s="104"/>
      <c r="J110" s="33"/>
      <c r="K110" s="33"/>
      <c r="L110" s="36"/>
    </row>
    <row r="111" spans="2:12" s="1" customFormat="1" ht="6.95" customHeight="1">
      <c r="B111" s="32"/>
      <c r="C111" s="33"/>
      <c r="D111" s="33"/>
      <c r="E111" s="33"/>
      <c r="F111" s="33"/>
      <c r="G111" s="33"/>
      <c r="H111" s="33"/>
      <c r="I111" s="104"/>
      <c r="J111" s="33"/>
      <c r="K111" s="33"/>
      <c r="L111" s="36"/>
    </row>
    <row r="112" spans="2:12" s="1" customFormat="1" ht="12" customHeight="1">
      <c r="B112" s="32"/>
      <c r="C112" s="27" t="s">
        <v>16</v>
      </c>
      <c r="D112" s="33"/>
      <c r="E112" s="33"/>
      <c r="F112" s="33"/>
      <c r="G112" s="33"/>
      <c r="H112" s="33"/>
      <c r="I112" s="104"/>
      <c r="J112" s="33"/>
      <c r="K112" s="33"/>
      <c r="L112" s="36"/>
    </row>
    <row r="113" spans="2:65" s="1" customFormat="1" ht="16.5" customHeight="1">
      <c r="B113" s="32"/>
      <c r="C113" s="33"/>
      <c r="D113" s="33"/>
      <c r="E113" s="256" t="str">
        <f>E7</f>
        <v>Revitalizace sportovního areálu Lipky - část B – automatický závlahový systém</v>
      </c>
      <c r="F113" s="283"/>
      <c r="G113" s="283"/>
      <c r="H113" s="283"/>
      <c r="I113" s="104"/>
      <c r="J113" s="33"/>
      <c r="K113" s="33"/>
      <c r="L113" s="36"/>
    </row>
    <row r="114" spans="2:65" s="1" customFormat="1" ht="6.95" customHeight="1">
      <c r="B114" s="32"/>
      <c r="C114" s="33"/>
      <c r="D114" s="33"/>
      <c r="E114" s="33"/>
      <c r="F114" s="33"/>
      <c r="G114" s="33"/>
      <c r="H114" s="33"/>
      <c r="I114" s="104"/>
      <c r="J114" s="33"/>
      <c r="K114" s="33"/>
      <c r="L114" s="36"/>
    </row>
    <row r="115" spans="2:65" s="1" customFormat="1" ht="12" customHeight="1">
      <c r="B115" s="32"/>
      <c r="C115" s="27" t="s">
        <v>20</v>
      </c>
      <c r="D115" s="33"/>
      <c r="E115" s="33"/>
      <c r="F115" s="25" t="str">
        <f>F10</f>
        <v>Horažďovice</v>
      </c>
      <c r="G115" s="33"/>
      <c r="H115" s="33"/>
      <c r="I115" s="106" t="s">
        <v>22</v>
      </c>
      <c r="J115" s="59" t="str">
        <f>IF(J10="","",J10)</f>
        <v>30. 9. 2020</v>
      </c>
      <c r="K115" s="33"/>
      <c r="L115" s="36"/>
    </row>
    <row r="116" spans="2:65" s="1" customFormat="1" ht="6.95" customHeight="1">
      <c r="B116" s="32"/>
      <c r="C116" s="33"/>
      <c r="D116" s="33"/>
      <c r="E116" s="33"/>
      <c r="F116" s="33"/>
      <c r="G116" s="33"/>
      <c r="H116" s="33"/>
      <c r="I116" s="104"/>
      <c r="J116" s="33"/>
      <c r="K116" s="33"/>
      <c r="L116" s="36"/>
    </row>
    <row r="117" spans="2:65" s="1" customFormat="1" ht="15.2" customHeight="1">
      <c r="B117" s="32"/>
      <c r="C117" s="27" t="s">
        <v>24</v>
      </c>
      <c r="D117" s="33"/>
      <c r="E117" s="33"/>
      <c r="F117" s="25" t="str">
        <f>E13</f>
        <v>město Horažďovice</v>
      </c>
      <c r="G117" s="33"/>
      <c r="H117" s="33"/>
      <c r="I117" s="106" t="s">
        <v>30</v>
      </c>
      <c r="J117" s="30" t="str">
        <f>E19</f>
        <v xml:space="preserve"> </v>
      </c>
      <c r="K117" s="33"/>
      <c r="L117" s="36"/>
    </row>
    <row r="118" spans="2:65" s="1" customFormat="1" ht="15.2" customHeight="1">
      <c r="B118" s="32"/>
      <c r="C118" s="27" t="s">
        <v>28</v>
      </c>
      <c r="D118" s="33"/>
      <c r="E118" s="33"/>
      <c r="F118" s="25" t="str">
        <f>IF(E16="","",E16)</f>
        <v>Vyplň údaj</v>
      </c>
      <c r="G118" s="33"/>
      <c r="H118" s="33"/>
      <c r="I118" s="106" t="s">
        <v>33</v>
      </c>
      <c r="J118" s="30" t="str">
        <f>E22</f>
        <v xml:space="preserve"> </v>
      </c>
      <c r="K118" s="33"/>
      <c r="L118" s="36"/>
    </row>
    <row r="119" spans="2:65" s="1" customFormat="1" ht="10.35" customHeight="1">
      <c r="B119" s="32"/>
      <c r="C119" s="33"/>
      <c r="D119" s="33"/>
      <c r="E119" s="33"/>
      <c r="F119" s="33"/>
      <c r="G119" s="33"/>
      <c r="H119" s="33"/>
      <c r="I119" s="104"/>
      <c r="J119" s="33"/>
      <c r="K119" s="33"/>
      <c r="L119" s="36"/>
    </row>
    <row r="120" spans="2:65" s="10" customFormat="1" ht="29.25" customHeight="1">
      <c r="B120" s="159"/>
      <c r="C120" s="160" t="s">
        <v>111</v>
      </c>
      <c r="D120" s="161" t="s">
        <v>60</v>
      </c>
      <c r="E120" s="161" t="s">
        <v>56</v>
      </c>
      <c r="F120" s="161" t="s">
        <v>57</v>
      </c>
      <c r="G120" s="161" t="s">
        <v>112</v>
      </c>
      <c r="H120" s="161" t="s">
        <v>113</v>
      </c>
      <c r="I120" s="162" t="s">
        <v>114</v>
      </c>
      <c r="J120" s="163" t="s">
        <v>98</v>
      </c>
      <c r="K120" s="164" t="s">
        <v>115</v>
      </c>
      <c r="L120" s="165"/>
      <c r="M120" s="68" t="s">
        <v>1</v>
      </c>
      <c r="N120" s="69" t="s">
        <v>39</v>
      </c>
      <c r="O120" s="69" t="s">
        <v>116</v>
      </c>
      <c r="P120" s="69" t="s">
        <v>117</v>
      </c>
      <c r="Q120" s="69" t="s">
        <v>118</v>
      </c>
      <c r="R120" s="69" t="s">
        <v>119</v>
      </c>
      <c r="S120" s="69" t="s">
        <v>120</v>
      </c>
      <c r="T120" s="70" t="s">
        <v>121</v>
      </c>
    </row>
    <row r="121" spans="2:65" s="1" customFormat="1" ht="22.9" customHeight="1">
      <c r="B121" s="32"/>
      <c r="C121" s="75" t="s">
        <v>122</v>
      </c>
      <c r="D121" s="33"/>
      <c r="E121" s="33"/>
      <c r="F121" s="33"/>
      <c r="G121" s="33"/>
      <c r="H121" s="33"/>
      <c r="I121" s="104"/>
      <c r="J121" s="166">
        <f>BK121</f>
        <v>0</v>
      </c>
      <c r="K121" s="33"/>
      <c r="L121" s="36"/>
      <c r="M121" s="71"/>
      <c r="N121" s="72"/>
      <c r="O121" s="72"/>
      <c r="P121" s="167">
        <f>P122+P155</f>
        <v>0</v>
      </c>
      <c r="Q121" s="72"/>
      <c r="R121" s="167">
        <f>R122+R155</f>
        <v>34.946329999999996</v>
      </c>
      <c r="S121" s="72"/>
      <c r="T121" s="168">
        <f>T122+T155</f>
        <v>7.0440000000000003E-2</v>
      </c>
      <c r="AT121" s="15" t="s">
        <v>74</v>
      </c>
      <c r="AU121" s="15" t="s">
        <v>100</v>
      </c>
      <c r="BK121" s="169">
        <f>BK122+BK155</f>
        <v>0</v>
      </c>
    </row>
    <row r="122" spans="2:65" s="11" customFormat="1" ht="25.9" customHeight="1">
      <c r="B122" s="170"/>
      <c r="C122" s="171"/>
      <c r="D122" s="172" t="s">
        <v>74</v>
      </c>
      <c r="E122" s="173" t="s">
        <v>123</v>
      </c>
      <c r="F122" s="173" t="s">
        <v>124</v>
      </c>
      <c r="G122" s="171"/>
      <c r="H122" s="171"/>
      <c r="I122" s="174"/>
      <c r="J122" s="175">
        <f>BK122</f>
        <v>0</v>
      </c>
      <c r="K122" s="171"/>
      <c r="L122" s="176"/>
      <c r="M122" s="177"/>
      <c r="N122" s="178"/>
      <c r="O122" s="178"/>
      <c r="P122" s="179">
        <f>P123+P144+P153</f>
        <v>0</v>
      </c>
      <c r="Q122" s="178"/>
      <c r="R122" s="179">
        <f>R123+R144+R153</f>
        <v>34.836729999999996</v>
      </c>
      <c r="S122" s="178"/>
      <c r="T122" s="180">
        <f>T123+T144+T153</f>
        <v>0</v>
      </c>
      <c r="AR122" s="181" t="s">
        <v>80</v>
      </c>
      <c r="AT122" s="182" t="s">
        <v>74</v>
      </c>
      <c r="AU122" s="182" t="s">
        <v>75</v>
      </c>
      <c r="AY122" s="181" t="s">
        <v>125</v>
      </c>
      <c r="BK122" s="183">
        <f>BK123+BK144+BK153</f>
        <v>0</v>
      </c>
    </row>
    <row r="123" spans="2:65" s="11" customFormat="1" ht="22.9" customHeight="1">
      <c r="B123" s="170"/>
      <c r="C123" s="171"/>
      <c r="D123" s="172" t="s">
        <v>74</v>
      </c>
      <c r="E123" s="184" t="s">
        <v>80</v>
      </c>
      <c r="F123" s="184" t="s">
        <v>126</v>
      </c>
      <c r="G123" s="171"/>
      <c r="H123" s="171"/>
      <c r="I123" s="174"/>
      <c r="J123" s="185">
        <f>BK123</f>
        <v>0</v>
      </c>
      <c r="K123" s="171"/>
      <c r="L123" s="176"/>
      <c r="M123" s="177"/>
      <c r="N123" s="178"/>
      <c r="O123" s="178"/>
      <c r="P123" s="179">
        <f>SUM(P124:P143)</f>
        <v>0</v>
      </c>
      <c r="Q123" s="178"/>
      <c r="R123" s="179">
        <f>SUM(R124:R143)</f>
        <v>34.72</v>
      </c>
      <c r="S123" s="178"/>
      <c r="T123" s="180">
        <f>SUM(T124:T143)</f>
        <v>0</v>
      </c>
      <c r="AR123" s="181" t="s">
        <v>80</v>
      </c>
      <c r="AT123" s="182" t="s">
        <v>74</v>
      </c>
      <c r="AU123" s="182" t="s">
        <v>80</v>
      </c>
      <c r="AY123" s="181" t="s">
        <v>125</v>
      </c>
      <c r="BK123" s="183">
        <f>SUM(BK124:BK143)</f>
        <v>0</v>
      </c>
    </row>
    <row r="124" spans="2:65" s="1" customFormat="1" ht="36" customHeight="1">
      <c r="B124" s="32"/>
      <c r="C124" s="186" t="s">
        <v>80</v>
      </c>
      <c r="D124" s="186" t="s">
        <v>127</v>
      </c>
      <c r="E124" s="187" t="s">
        <v>128</v>
      </c>
      <c r="F124" s="188" t="s">
        <v>129</v>
      </c>
      <c r="G124" s="189" t="s">
        <v>130</v>
      </c>
      <c r="H124" s="190">
        <v>187.1</v>
      </c>
      <c r="I124" s="191"/>
      <c r="J124" s="192">
        <f>ROUND(I124*H124,2)</f>
        <v>0</v>
      </c>
      <c r="K124" s="188" t="s">
        <v>131</v>
      </c>
      <c r="L124" s="36"/>
      <c r="M124" s="193" t="s">
        <v>1</v>
      </c>
      <c r="N124" s="194" t="s">
        <v>40</v>
      </c>
      <c r="O124" s="64"/>
      <c r="P124" s="195">
        <f>O124*H124</f>
        <v>0</v>
      </c>
      <c r="Q124" s="195">
        <v>0</v>
      </c>
      <c r="R124" s="195">
        <f>Q124*H124</f>
        <v>0</v>
      </c>
      <c r="S124" s="195">
        <v>0</v>
      </c>
      <c r="T124" s="196">
        <f>S124*H124</f>
        <v>0</v>
      </c>
      <c r="AR124" s="197" t="s">
        <v>132</v>
      </c>
      <c r="AT124" s="197" t="s">
        <v>127</v>
      </c>
      <c r="AU124" s="197" t="s">
        <v>84</v>
      </c>
      <c r="AY124" s="15" t="s">
        <v>125</v>
      </c>
      <c r="BE124" s="198">
        <f>IF(N124="základní",J124,0)</f>
        <v>0</v>
      </c>
      <c r="BF124" s="198">
        <f>IF(N124="snížená",J124,0)</f>
        <v>0</v>
      </c>
      <c r="BG124" s="198">
        <f>IF(N124="zákl. přenesená",J124,0)</f>
        <v>0</v>
      </c>
      <c r="BH124" s="198">
        <f>IF(N124="sníž. přenesená",J124,0)</f>
        <v>0</v>
      </c>
      <c r="BI124" s="198">
        <f>IF(N124="nulová",J124,0)</f>
        <v>0</v>
      </c>
      <c r="BJ124" s="15" t="s">
        <v>80</v>
      </c>
      <c r="BK124" s="198">
        <f>ROUND(I124*H124,2)</f>
        <v>0</v>
      </c>
      <c r="BL124" s="15" t="s">
        <v>132</v>
      </c>
      <c r="BM124" s="197" t="s">
        <v>133</v>
      </c>
    </row>
    <row r="125" spans="2:65" s="12" customFormat="1">
      <c r="B125" s="199"/>
      <c r="C125" s="200"/>
      <c r="D125" s="201" t="s">
        <v>134</v>
      </c>
      <c r="E125" s="202" t="s">
        <v>85</v>
      </c>
      <c r="F125" s="203" t="s">
        <v>135</v>
      </c>
      <c r="G125" s="200"/>
      <c r="H125" s="204">
        <v>80</v>
      </c>
      <c r="I125" s="205"/>
      <c r="J125" s="200"/>
      <c r="K125" s="200"/>
      <c r="L125" s="206"/>
      <c r="M125" s="207"/>
      <c r="N125" s="208"/>
      <c r="O125" s="208"/>
      <c r="P125" s="208"/>
      <c r="Q125" s="208"/>
      <c r="R125" s="208"/>
      <c r="S125" s="208"/>
      <c r="T125" s="209"/>
      <c r="AT125" s="210" t="s">
        <v>134</v>
      </c>
      <c r="AU125" s="210" t="s">
        <v>84</v>
      </c>
      <c r="AV125" s="12" t="s">
        <v>84</v>
      </c>
      <c r="AW125" s="12" t="s">
        <v>32</v>
      </c>
      <c r="AX125" s="12" t="s">
        <v>75</v>
      </c>
      <c r="AY125" s="210" t="s">
        <v>125</v>
      </c>
    </row>
    <row r="126" spans="2:65" s="12" customFormat="1">
      <c r="B126" s="199"/>
      <c r="C126" s="200"/>
      <c r="D126" s="201" t="s">
        <v>134</v>
      </c>
      <c r="E126" s="202" t="s">
        <v>88</v>
      </c>
      <c r="F126" s="203" t="s">
        <v>136</v>
      </c>
      <c r="G126" s="200"/>
      <c r="H126" s="204">
        <v>107.1</v>
      </c>
      <c r="I126" s="205"/>
      <c r="J126" s="200"/>
      <c r="K126" s="200"/>
      <c r="L126" s="206"/>
      <c r="M126" s="207"/>
      <c r="N126" s="208"/>
      <c r="O126" s="208"/>
      <c r="P126" s="208"/>
      <c r="Q126" s="208"/>
      <c r="R126" s="208"/>
      <c r="S126" s="208"/>
      <c r="T126" s="209"/>
      <c r="AT126" s="210" t="s">
        <v>134</v>
      </c>
      <c r="AU126" s="210" t="s">
        <v>84</v>
      </c>
      <c r="AV126" s="12" t="s">
        <v>84</v>
      </c>
      <c r="AW126" s="12" t="s">
        <v>32</v>
      </c>
      <c r="AX126" s="12" t="s">
        <v>75</v>
      </c>
      <c r="AY126" s="210" t="s">
        <v>125</v>
      </c>
    </row>
    <row r="127" spans="2:65" s="13" customFormat="1">
      <c r="B127" s="211"/>
      <c r="C127" s="212"/>
      <c r="D127" s="201" t="s">
        <v>134</v>
      </c>
      <c r="E127" s="213" t="s">
        <v>82</v>
      </c>
      <c r="F127" s="214" t="s">
        <v>137</v>
      </c>
      <c r="G127" s="212"/>
      <c r="H127" s="215">
        <v>187.1</v>
      </c>
      <c r="I127" s="216"/>
      <c r="J127" s="212"/>
      <c r="K127" s="212"/>
      <c r="L127" s="217"/>
      <c r="M127" s="218"/>
      <c r="N127" s="219"/>
      <c r="O127" s="219"/>
      <c r="P127" s="219"/>
      <c r="Q127" s="219"/>
      <c r="R127" s="219"/>
      <c r="S127" s="219"/>
      <c r="T127" s="220"/>
      <c r="AT127" s="221" t="s">
        <v>134</v>
      </c>
      <c r="AU127" s="221" t="s">
        <v>84</v>
      </c>
      <c r="AV127" s="13" t="s">
        <v>138</v>
      </c>
      <c r="AW127" s="13" t="s">
        <v>32</v>
      </c>
      <c r="AX127" s="13" t="s">
        <v>80</v>
      </c>
      <c r="AY127" s="221" t="s">
        <v>125</v>
      </c>
    </row>
    <row r="128" spans="2:65" s="1" customFormat="1" ht="36" customHeight="1">
      <c r="B128" s="32"/>
      <c r="C128" s="186" t="s">
        <v>84</v>
      </c>
      <c r="D128" s="186" t="s">
        <v>127</v>
      </c>
      <c r="E128" s="187" t="s">
        <v>139</v>
      </c>
      <c r="F128" s="188" t="s">
        <v>140</v>
      </c>
      <c r="G128" s="189" t="s">
        <v>130</v>
      </c>
      <c r="H128" s="190">
        <v>82.8</v>
      </c>
      <c r="I128" s="191"/>
      <c r="J128" s="192">
        <f>ROUND(I128*H128,2)</f>
        <v>0</v>
      </c>
      <c r="K128" s="188" t="s">
        <v>131</v>
      </c>
      <c r="L128" s="36"/>
      <c r="M128" s="193" t="s">
        <v>1</v>
      </c>
      <c r="N128" s="194" t="s">
        <v>40</v>
      </c>
      <c r="O128" s="64"/>
      <c r="P128" s="195">
        <f>O128*H128</f>
        <v>0</v>
      </c>
      <c r="Q128" s="195">
        <v>0</v>
      </c>
      <c r="R128" s="195">
        <f>Q128*H128</f>
        <v>0</v>
      </c>
      <c r="S128" s="195">
        <v>0</v>
      </c>
      <c r="T128" s="196">
        <f>S128*H128</f>
        <v>0</v>
      </c>
      <c r="AR128" s="197" t="s">
        <v>132</v>
      </c>
      <c r="AT128" s="197" t="s">
        <v>127</v>
      </c>
      <c r="AU128" s="197" t="s">
        <v>84</v>
      </c>
      <c r="AY128" s="15" t="s">
        <v>125</v>
      </c>
      <c r="BE128" s="198">
        <f>IF(N128="základní",J128,0)</f>
        <v>0</v>
      </c>
      <c r="BF128" s="198">
        <f>IF(N128="snížená",J128,0)</f>
        <v>0</v>
      </c>
      <c r="BG128" s="198">
        <f>IF(N128="zákl. přenesená",J128,0)</f>
        <v>0</v>
      </c>
      <c r="BH128" s="198">
        <f>IF(N128="sníž. přenesená",J128,0)</f>
        <v>0</v>
      </c>
      <c r="BI128" s="198">
        <f>IF(N128="nulová",J128,0)</f>
        <v>0</v>
      </c>
      <c r="BJ128" s="15" t="s">
        <v>80</v>
      </c>
      <c r="BK128" s="198">
        <f>ROUND(I128*H128,2)</f>
        <v>0</v>
      </c>
      <c r="BL128" s="15" t="s">
        <v>132</v>
      </c>
      <c r="BM128" s="197" t="s">
        <v>141</v>
      </c>
    </row>
    <row r="129" spans="2:65" s="12" customFormat="1">
      <c r="B129" s="199"/>
      <c r="C129" s="200"/>
      <c r="D129" s="201" t="s">
        <v>134</v>
      </c>
      <c r="E129" s="202" t="s">
        <v>1</v>
      </c>
      <c r="F129" s="203" t="s">
        <v>142</v>
      </c>
      <c r="G129" s="200"/>
      <c r="H129" s="204">
        <v>82.8</v>
      </c>
      <c r="I129" s="205"/>
      <c r="J129" s="200"/>
      <c r="K129" s="200"/>
      <c r="L129" s="206"/>
      <c r="M129" s="207"/>
      <c r="N129" s="208"/>
      <c r="O129" s="208"/>
      <c r="P129" s="208"/>
      <c r="Q129" s="208"/>
      <c r="R129" s="208"/>
      <c r="S129" s="208"/>
      <c r="T129" s="209"/>
      <c r="AT129" s="210" t="s">
        <v>134</v>
      </c>
      <c r="AU129" s="210" t="s">
        <v>84</v>
      </c>
      <c r="AV129" s="12" t="s">
        <v>84</v>
      </c>
      <c r="AW129" s="12" t="s">
        <v>32</v>
      </c>
      <c r="AX129" s="12" t="s">
        <v>75</v>
      </c>
      <c r="AY129" s="210" t="s">
        <v>125</v>
      </c>
    </row>
    <row r="130" spans="2:65" s="13" customFormat="1">
      <c r="B130" s="211"/>
      <c r="C130" s="212"/>
      <c r="D130" s="201" t="s">
        <v>134</v>
      </c>
      <c r="E130" s="213" t="s">
        <v>90</v>
      </c>
      <c r="F130" s="214" t="s">
        <v>137</v>
      </c>
      <c r="G130" s="212"/>
      <c r="H130" s="215">
        <v>82.8</v>
      </c>
      <c r="I130" s="216"/>
      <c r="J130" s="212"/>
      <c r="K130" s="212"/>
      <c r="L130" s="217"/>
      <c r="M130" s="218"/>
      <c r="N130" s="219"/>
      <c r="O130" s="219"/>
      <c r="P130" s="219"/>
      <c r="Q130" s="219"/>
      <c r="R130" s="219"/>
      <c r="S130" s="219"/>
      <c r="T130" s="220"/>
      <c r="AT130" s="221" t="s">
        <v>134</v>
      </c>
      <c r="AU130" s="221" t="s">
        <v>84</v>
      </c>
      <c r="AV130" s="13" t="s">
        <v>138</v>
      </c>
      <c r="AW130" s="13" t="s">
        <v>32</v>
      </c>
      <c r="AX130" s="13" t="s">
        <v>80</v>
      </c>
      <c r="AY130" s="221" t="s">
        <v>125</v>
      </c>
    </row>
    <row r="131" spans="2:65" s="1" customFormat="1" ht="60" customHeight="1">
      <c r="B131" s="32"/>
      <c r="C131" s="186" t="s">
        <v>138</v>
      </c>
      <c r="D131" s="186" t="s">
        <v>127</v>
      </c>
      <c r="E131" s="187" t="s">
        <v>143</v>
      </c>
      <c r="F131" s="188" t="s">
        <v>144</v>
      </c>
      <c r="G131" s="189" t="s">
        <v>130</v>
      </c>
      <c r="H131" s="190">
        <v>104.8</v>
      </c>
      <c r="I131" s="191"/>
      <c r="J131" s="192">
        <f>ROUND(I131*H131,2)</f>
        <v>0</v>
      </c>
      <c r="K131" s="188" t="s">
        <v>131</v>
      </c>
      <c r="L131" s="36"/>
      <c r="M131" s="193" t="s">
        <v>1</v>
      </c>
      <c r="N131" s="194" t="s">
        <v>40</v>
      </c>
      <c r="O131" s="64"/>
      <c r="P131" s="195">
        <f>O131*H131</f>
        <v>0</v>
      </c>
      <c r="Q131" s="195">
        <v>0</v>
      </c>
      <c r="R131" s="195">
        <f>Q131*H131</f>
        <v>0</v>
      </c>
      <c r="S131" s="195">
        <v>0</v>
      </c>
      <c r="T131" s="196">
        <f>S131*H131</f>
        <v>0</v>
      </c>
      <c r="AR131" s="197" t="s">
        <v>132</v>
      </c>
      <c r="AT131" s="197" t="s">
        <v>127</v>
      </c>
      <c r="AU131" s="197" t="s">
        <v>84</v>
      </c>
      <c r="AY131" s="15" t="s">
        <v>125</v>
      </c>
      <c r="BE131" s="198">
        <f>IF(N131="základní",J131,0)</f>
        <v>0</v>
      </c>
      <c r="BF131" s="198">
        <f>IF(N131="snížená",J131,0)</f>
        <v>0</v>
      </c>
      <c r="BG131" s="198">
        <f>IF(N131="zákl. přenesená",J131,0)</f>
        <v>0</v>
      </c>
      <c r="BH131" s="198">
        <f>IF(N131="sníž. přenesená",J131,0)</f>
        <v>0</v>
      </c>
      <c r="BI131" s="198">
        <f>IF(N131="nulová",J131,0)</f>
        <v>0</v>
      </c>
      <c r="BJ131" s="15" t="s">
        <v>80</v>
      </c>
      <c r="BK131" s="198">
        <f>ROUND(I131*H131,2)</f>
        <v>0</v>
      </c>
      <c r="BL131" s="15" t="s">
        <v>132</v>
      </c>
      <c r="BM131" s="197" t="s">
        <v>145</v>
      </c>
    </row>
    <row r="132" spans="2:65" s="12" customFormat="1">
      <c r="B132" s="199"/>
      <c r="C132" s="200"/>
      <c r="D132" s="201" t="s">
        <v>134</v>
      </c>
      <c r="E132" s="202" t="s">
        <v>1</v>
      </c>
      <c r="F132" s="203" t="s">
        <v>146</v>
      </c>
      <c r="G132" s="200"/>
      <c r="H132" s="204">
        <v>104.8</v>
      </c>
      <c r="I132" s="205"/>
      <c r="J132" s="200"/>
      <c r="K132" s="200"/>
      <c r="L132" s="206"/>
      <c r="M132" s="207"/>
      <c r="N132" s="208"/>
      <c r="O132" s="208"/>
      <c r="P132" s="208"/>
      <c r="Q132" s="208"/>
      <c r="R132" s="208"/>
      <c r="S132" s="208"/>
      <c r="T132" s="209"/>
      <c r="AT132" s="210" t="s">
        <v>134</v>
      </c>
      <c r="AU132" s="210" t="s">
        <v>84</v>
      </c>
      <c r="AV132" s="12" t="s">
        <v>84</v>
      </c>
      <c r="AW132" s="12" t="s">
        <v>32</v>
      </c>
      <c r="AX132" s="12" t="s">
        <v>80</v>
      </c>
      <c r="AY132" s="210" t="s">
        <v>125</v>
      </c>
    </row>
    <row r="133" spans="2:65" s="1" customFormat="1" ht="60" customHeight="1">
      <c r="B133" s="32"/>
      <c r="C133" s="186" t="s">
        <v>132</v>
      </c>
      <c r="D133" s="186" t="s">
        <v>127</v>
      </c>
      <c r="E133" s="187" t="s">
        <v>147</v>
      </c>
      <c r="F133" s="188" t="s">
        <v>148</v>
      </c>
      <c r="G133" s="189" t="s">
        <v>130</v>
      </c>
      <c r="H133" s="190">
        <v>708.4</v>
      </c>
      <c r="I133" s="191"/>
      <c r="J133" s="192">
        <f>ROUND(I133*H133,2)</f>
        <v>0</v>
      </c>
      <c r="K133" s="188" t="s">
        <v>131</v>
      </c>
      <c r="L133" s="36"/>
      <c r="M133" s="193" t="s">
        <v>1</v>
      </c>
      <c r="N133" s="194" t="s">
        <v>40</v>
      </c>
      <c r="O133" s="64"/>
      <c r="P133" s="195">
        <f>O133*H133</f>
        <v>0</v>
      </c>
      <c r="Q133" s="195">
        <v>0</v>
      </c>
      <c r="R133" s="195">
        <f>Q133*H133</f>
        <v>0</v>
      </c>
      <c r="S133" s="195">
        <v>0</v>
      </c>
      <c r="T133" s="196">
        <f>S133*H133</f>
        <v>0</v>
      </c>
      <c r="AR133" s="197" t="s">
        <v>132</v>
      </c>
      <c r="AT133" s="197" t="s">
        <v>127</v>
      </c>
      <c r="AU133" s="197" t="s">
        <v>84</v>
      </c>
      <c r="AY133" s="15" t="s">
        <v>125</v>
      </c>
      <c r="BE133" s="198">
        <f>IF(N133="základní",J133,0)</f>
        <v>0</v>
      </c>
      <c r="BF133" s="198">
        <f>IF(N133="snížená",J133,0)</f>
        <v>0</v>
      </c>
      <c r="BG133" s="198">
        <f>IF(N133="zákl. přenesená",J133,0)</f>
        <v>0</v>
      </c>
      <c r="BH133" s="198">
        <f>IF(N133="sníž. přenesená",J133,0)</f>
        <v>0</v>
      </c>
      <c r="BI133" s="198">
        <f>IF(N133="nulová",J133,0)</f>
        <v>0</v>
      </c>
      <c r="BJ133" s="15" t="s">
        <v>80</v>
      </c>
      <c r="BK133" s="198">
        <f>ROUND(I133*H133,2)</f>
        <v>0</v>
      </c>
      <c r="BL133" s="15" t="s">
        <v>132</v>
      </c>
      <c r="BM133" s="197" t="s">
        <v>149</v>
      </c>
    </row>
    <row r="134" spans="2:65" s="12" customFormat="1">
      <c r="B134" s="199"/>
      <c r="C134" s="200"/>
      <c r="D134" s="201" t="s">
        <v>134</v>
      </c>
      <c r="E134" s="202" t="s">
        <v>1</v>
      </c>
      <c r="F134" s="203" t="s">
        <v>150</v>
      </c>
      <c r="G134" s="200"/>
      <c r="H134" s="204">
        <v>708.4</v>
      </c>
      <c r="I134" s="205"/>
      <c r="J134" s="200"/>
      <c r="K134" s="200"/>
      <c r="L134" s="206"/>
      <c r="M134" s="207"/>
      <c r="N134" s="208"/>
      <c r="O134" s="208"/>
      <c r="P134" s="208"/>
      <c r="Q134" s="208"/>
      <c r="R134" s="208"/>
      <c r="S134" s="208"/>
      <c r="T134" s="209"/>
      <c r="AT134" s="210" t="s">
        <v>134</v>
      </c>
      <c r="AU134" s="210" t="s">
        <v>84</v>
      </c>
      <c r="AV134" s="12" t="s">
        <v>84</v>
      </c>
      <c r="AW134" s="12" t="s">
        <v>32</v>
      </c>
      <c r="AX134" s="12" t="s">
        <v>80</v>
      </c>
      <c r="AY134" s="210" t="s">
        <v>125</v>
      </c>
    </row>
    <row r="135" spans="2:65" s="1" customFormat="1" ht="36" customHeight="1">
      <c r="B135" s="32"/>
      <c r="C135" s="186" t="s">
        <v>151</v>
      </c>
      <c r="D135" s="186" t="s">
        <v>127</v>
      </c>
      <c r="E135" s="187" t="s">
        <v>152</v>
      </c>
      <c r="F135" s="188" t="s">
        <v>153</v>
      </c>
      <c r="G135" s="189" t="s">
        <v>130</v>
      </c>
      <c r="H135" s="190">
        <v>162.30000000000001</v>
      </c>
      <c r="I135" s="191"/>
      <c r="J135" s="192">
        <f>ROUND(I135*H135,2)</f>
        <v>0</v>
      </c>
      <c r="K135" s="188" t="s">
        <v>131</v>
      </c>
      <c r="L135" s="36"/>
      <c r="M135" s="193" t="s">
        <v>1</v>
      </c>
      <c r="N135" s="194" t="s">
        <v>40</v>
      </c>
      <c r="O135" s="64"/>
      <c r="P135" s="195">
        <f>O135*H135</f>
        <v>0</v>
      </c>
      <c r="Q135" s="195">
        <v>0</v>
      </c>
      <c r="R135" s="195">
        <f>Q135*H135</f>
        <v>0</v>
      </c>
      <c r="S135" s="195">
        <v>0</v>
      </c>
      <c r="T135" s="196">
        <f>S135*H135</f>
        <v>0</v>
      </c>
      <c r="AR135" s="197" t="s">
        <v>132</v>
      </c>
      <c r="AT135" s="197" t="s">
        <v>127</v>
      </c>
      <c r="AU135" s="197" t="s">
        <v>84</v>
      </c>
      <c r="AY135" s="15" t="s">
        <v>125</v>
      </c>
      <c r="BE135" s="198">
        <f>IF(N135="základní",J135,0)</f>
        <v>0</v>
      </c>
      <c r="BF135" s="198">
        <f>IF(N135="snížená",J135,0)</f>
        <v>0</v>
      </c>
      <c r="BG135" s="198">
        <f>IF(N135="zákl. přenesená",J135,0)</f>
        <v>0</v>
      </c>
      <c r="BH135" s="198">
        <f>IF(N135="sníž. přenesená",J135,0)</f>
        <v>0</v>
      </c>
      <c r="BI135" s="198">
        <f>IF(N135="nulová",J135,0)</f>
        <v>0</v>
      </c>
      <c r="BJ135" s="15" t="s">
        <v>80</v>
      </c>
      <c r="BK135" s="198">
        <f>ROUND(I135*H135,2)</f>
        <v>0</v>
      </c>
      <c r="BL135" s="15" t="s">
        <v>132</v>
      </c>
      <c r="BM135" s="197" t="s">
        <v>154</v>
      </c>
    </row>
    <row r="136" spans="2:65" s="12" customFormat="1">
      <c r="B136" s="199"/>
      <c r="C136" s="200"/>
      <c r="D136" s="201" t="s">
        <v>134</v>
      </c>
      <c r="E136" s="202" t="s">
        <v>92</v>
      </c>
      <c r="F136" s="203" t="s">
        <v>155</v>
      </c>
      <c r="G136" s="200"/>
      <c r="H136" s="204">
        <v>55.2</v>
      </c>
      <c r="I136" s="205"/>
      <c r="J136" s="200"/>
      <c r="K136" s="200"/>
      <c r="L136" s="206"/>
      <c r="M136" s="207"/>
      <c r="N136" s="208"/>
      <c r="O136" s="208"/>
      <c r="P136" s="208"/>
      <c r="Q136" s="208"/>
      <c r="R136" s="208"/>
      <c r="S136" s="208"/>
      <c r="T136" s="209"/>
      <c r="AT136" s="210" t="s">
        <v>134</v>
      </c>
      <c r="AU136" s="210" t="s">
        <v>84</v>
      </c>
      <c r="AV136" s="12" t="s">
        <v>84</v>
      </c>
      <c r="AW136" s="12" t="s">
        <v>32</v>
      </c>
      <c r="AX136" s="12" t="s">
        <v>75</v>
      </c>
      <c r="AY136" s="210" t="s">
        <v>125</v>
      </c>
    </row>
    <row r="137" spans="2:65" s="12" customFormat="1">
      <c r="B137" s="199"/>
      <c r="C137" s="200"/>
      <c r="D137" s="201" t="s">
        <v>134</v>
      </c>
      <c r="E137" s="202" t="s">
        <v>1</v>
      </c>
      <c r="F137" s="203" t="s">
        <v>88</v>
      </c>
      <c r="G137" s="200"/>
      <c r="H137" s="204">
        <v>107.1</v>
      </c>
      <c r="I137" s="205"/>
      <c r="J137" s="200"/>
      <c r="K137" s="200"/>
      <c r="L137" s="206"/>
      <c r="M137" s="207"/>
      <c r="N137" s="208"/>
      <c r="O137" s="208"/>
      <c r="P137" s="208"/>
      <c r="Q137" s="208"/>
      <c r="R137" s="208"/>
      <c r="S137" s="208"/>
      <c r="T137" s="209"/>
      <c r="AT137" s="210" t="s">
        <v>134</v>
      </c>
      <c r="AU137" s="210" t="s">
        <v>84</v>
      </c>
      <c r="AV137" s="12" t="s">
        <v>84</v>
      </c>
      <c r="AW137" s="12" t="s">
        <v>32</v>
      </c>
      <c r="AX137" s="12" t="s">
        <v>75</v>
      </c>
      <c r="AY137" s="210" t="s">
        <v>125</v>
      </c>
    </row>
    <row r="138" spans="2:65" s="13" customFormat="1">
      <c r="B138" s="211"/>
      <c r="C138" s="212"/>
      <c r="D138" s="201" t="s">
        <v>134</v>
      </c>
      <c r="E138" s="213" t="s">
        <v>1</v>
      </c>
      <c r="F138" s="214" t="s">
        <v>137</v>
      </c>
      <c r="G138" s="212"/>
      <c r="H138" s="215">
        <v>162.30000000000001</v>
      </c>
      <c r="I138" s="216"/>
      <c r="J138" s="212"/>
      <c r="K138" s="212"/>
      <c r="L138" s="217"/>
      <c r="M138" s="218"/>
      <c r="N138" s="219"/>
      <c r="O138" s="219"/>
      <c r="P138" s="219"/>
      <c r="Q138" s="219"/>
      <c r="R138" s="219"/>
      <c r="S138" s="219"/>
      <c r="T138" s="220"/>
      <c r="AT138" s="221" t="s">
        <v>134</v>
      </c>
      <c r="AU138" s="221" t="s">
        <v>84</v>
      </c>
      <c r="AV138" s="13" t="s">
        <v>138</v>
      </c>
      <c r="AW138" s="13" t="s">
        <v>32</v>
      </c>
      <c r="AX138" s="13" t="s">
        <v>80</v>
      </c>
      <c r="AY138" s="221" t="s">
        <v>125</v>
      </c>
    </row>
    <row r="139" spans="2:65" s="1" customFormat="1" ht="60" customHeight="1">
      <c r="B139" s="32"/>
      <c r="C139" s="186" t="s">
        <v>156</v>
      </c>
      <c r="D139" s="186" t="s">
        <v>127</v>
      </c>
      <c r="E139" s="187" t="s">
        <v>157</v>
      </c>
      <c r="F139" s="188" t="s">
        <v>158</v>
      </c>
      <c r="G139" s="189" t="s">
        <v>130</v>
      </c>
      <c r="H139" s="190">
        <v>24.8</v>
      </c>
      <c r="I139" s="191"/>
      <c r="J139" s="192">
        <f>ROUND(I139*H139,2)</f>
        <v>0</v>
      </c>
      <c r="K139" s="188" t="s">
        <v>131</v>
      </c>
      <c r="L139" s="36"/>
      <c r="M139" s="193" t="s">
        <v>1</v>
      </c>
      <c r="N139" s="194" t="s">
        <v>40</v>
      </c>
      <c r="O139" s="64"/>
      <c r="P139" s="195">
        <f>O139*H139</f>
        <v>0</v>
      </c>
      <c r="Q139" s="195">
        <v>0</v>
      </c>
      <c r="R139" s="195">
        <f>Q139*H139</f>
        <v>0</v>
      </c>
      <c r="S139" s="195">
        <v>0</v>
      </c>
      <c r="T139" s="196">
        <f>S139*H139</f>
        <v>0</v>
      </c>
      <c r="AR139" s="197" t="s">
        <v>132</v>
      </c>
      <c r="AT139" s="197" t="s">
        <v>127</v>
      </c>
      <c r="AU139" s="197" t="s">
        <v>84</v>
      </c>
      <c r="AY139" s="15" t="s">
        <v>125</v>
      </c>
      <c r="BE139" s="198">
        <f>IF(N139="základní",J139,0)</f>
        <v>0</v>
      </c>
      <c r="BF139" s="198">
        <f>IF(N139="snížená",J139,0)</f>
        <v>0</v>
      </c>
      <c r="BG139" s="198">
        <f>IF(N139="zákl. přenesená",J139,0)</f>
        <v>0</v>
      </c>
      <c r="BH139" s="198">
        <f>IF(N139="sníž. přenesená",J139,0)</f>
        <v>0</v>
      </c>
      <c r="BI139" s="198">
        <f>IF(N139="nulová",J139,0)</f>
        <v>0</v>
      </c>
      <c r="BJ139" s="15" t="s">
        <v>80</v>
      </c>
      <c r="BK139" s="198">
        <f>ROUND(I139*H139,2)</f>
        <v>0</v>
      </c>
      <c r="BL139" s="15" t="s">
        <v>132</v>
      </c>
      <c r="BM139" s="197" t="s">
        <v>159</v>
      </c>
    </row>
    <row r="140" spans="2:65" s="12" customFormat="1">
      <c r="B140" s="199"/>
      <c r="C140" s="200"/>
      <c r="D140" s="201" t="s">
        <v>134</v>
      </c>
      <c r="E140" s="202" t="s">
        <v>1</v>
      </c>
      <c r="F140" s="203" t="s">
        <v>160</v>
      </c>
      <c r="G140" s="200"/>
      <c r="H140" s="204">
        <v>24.8</v>
      </c>
      <c r="I140" s="205"/>
      <c r="J140" s="200"/>
      <c r="K140" s="200"/>
      <c r="L140" s="206"/>
      <c r="M140" s="207"/>
      <c r="N140" s="208"/>
      <c r="O140" s="208"/>
      <c r="P140" s="208"/>
      <c r="Q140" s="208"/>
      <c r="R140" s="208"/>
      <c r="S140" s="208"/>
      <c r="T140" s="209"/>
      <c r="AT140" s="210" t="s">
        <v>134</v>
      </c>
      <c r="AU140" s="210" t="s">
        <v>84</v>
      </c>
      <c r="AV140" s="12" t="s">
        <v>84</v>
      </c>
      <c r="AW140" s="12" t="s">
        <v>32</v>
      </c>
      <c r="AX140" s="12" t="s">
        <v>75</v>
      </c>
      <c r="AY140" s="210" t="s">
        <v>125</v>
      </c>
    </row>
    <row r="141" spans="2:65" s="13" customFormat="1">
      <c r="B141" s="211"/>
      <c r="C141" s="212"/>
      <c r="D141" s="201" t="s">
        <v>134</v>
      </c>
      <c r="E141" s="213" t="s">
        <v>94</v>
      </c>
      <c r="F141" s="214" t="s">
        <v>137</v>
      </c>
      <c r="G141" s="212"/>
      <c r="H141" s="215">
        <v>24.8</v>
      </c>
      <c r="I141" s="216"/>
      <c r="J141" s="212"/>
      <c r="K141" s="212"/>
      <c r="L141" s="217"/>
      <c r="M141" s="218"/>
      <c r="N141" s="219"/>
      <c r="O141" s="219"/>
      <c r="P141" s="219"/>
      <c r="Q141" s="219"/>
      <c r="R141" s="219"/>
      <c r="S141" s="219"/>
      <c r="T141" s="220"/>
      <c r="AT141" s="221" t="s">
        <v>134</v>
      </c>
      <c r="AU141" s="221" t="s">
        <v>84</v>
      </c>
      <c r="AV141" s="13" t="s">
        <v>138</v>
      </c>
      <c r="AW141" s="13" t="s">
        <v>32</v>
      </c>
      <c r="AX141" s="13" t="s">
        <v>80</v>
      </c>
      <c r="AY141" s="221" t="s">
        <v>125</v>
      </c>
    </row>
    <row r="142" spans="2:65" s="1" customFormat="1" ht="16.5" customHeight="1">
      <c r="B142" s="32"/>
      <c r="C142" s="222" t="s">
        <v>161</v>
      </c>
      <c r="D142" s="222" t="s">
        <v>162</v>
      </c>
      <c r="E142" s="223" t="s">
        <v>163</v>
      </c>
      <c r="F142" s="224" t="s">
        <v>164</v>
      </c>
      <c r="G142" s="225" t="s">
        <v>165</v>
      </c>
      <c r="H142" s="226">
        <v>34.72</v>
      </c>
      <c r="I142" s="227"/>
      <c r="J142" s="228">
        <f>ROUND(I142*H142,2)</f>
        <v>0</v>
      </c>
      <c r="K142" s="224" t="s">
        <v>131</v>
      </c>
      <c r="L142" s="229"/>
      <c r="M142" s="230" t="s">
        <v>1</v>
      </c>
      <c r="N142" s="231" t="s">
        <v>40</v>
      </c>
      <c r="O142" s="64"/>
      <c r="P142" s="195">
        <f>O142*H142</f>
        <v>0</v>
      </c>
      <c r="Q142" s="195">
        <v>1</v>
      </c>
      <c r="R142" s="195">
        <f>Q142*H142</f>
        <v>34.72</v>
      </c>
      <c r="S142" s="195">
        <v>0</v>
      </c>
      <c r="T142" s="196">
        <f>S142*H142</f>
        <v>0</v>
      </c>
      <c r="AR142" s="197" t="s">
        <v>166</v>
      </c>
      <c r="AT142" s="197" t="s">
        <v>162</v>
      </c>
      <c r="AU142" s="197" t="s">
        <v>84</v>
      </c>
      <c r="AY142" s="15" t="s">
        <v>125</v>
      </c>
      <c r="BE142" s="198">
        <f>IF(N142="základní",J142,0)</f>
        <v>0</v>
      </c>
      <c r="BF142" s="198">
        <f>IF(N142="snížená",J142,0)</f>
        <v>0</v>
      </c>
      <c r="BG142" s="198">
        <f>IF(N142="zákl. přenesená",J142,0)</f>
        <v>0</v>
      </c>
      <c r="BH142" s="198">
        <f>IF(N142="sníž. přenesená",J142,0)</f>
        <v>0</v>
      </c>
      <c r="BI142" s="198">
        <f>IF(N142="nulová",J142,0)</f>
        <v>0</v>
      </c>
      <c r="BJ142" s="15" t="s">
        <v>80</v>
      </c>
      <c r="BK142" s="198">
        <f>ROUND(I142*H142,2)</f>
        <v>0</v>
      </c>
      <c r="BL142" s="15" t="s">
        <v>132</v>
      </c>
      <c r="BM142" s="197" t="s">
        <v>167</v>
      </c>
    </row>
    <row r="143" spans="2:65" s="12" customFormat="1">
      <c r="B143" s="199"/>
      <c r="C143" s="200"/>
      <c r="D143" s="201" t="s">
        <v>134</v>
      </c>
      <c r="E143" s="202" t="s">
        <v>1</v>
      </c>
      <c r="F143" s="203" t="s">
        <v>168</v>
      </c>
      <c r="G143" s="200"/>
      <c r="H143" s="204">
        <v>34.72</v>
      </c>
      <c r="I143" s="205"/>
      <c r="J143" s="200"/>
      <c r="K143" s="200"/>
      <c r="L143" s="206"/>
      <c r="M143" s="207"/>
      <c r="N143" s="208"/>
      <c r="O143" s="208"/>
      <c r="P143" s="208"/>
      <c r="Q143" s="208"/>
      <c r="R143" s="208"/>
      <c r="S143" s="208"/>
      <c r="T143" s="209"/>
      <c r="AT143" s="210" t="s">
        <v>134</v>
      </c>
      <c r="AU143" s="210" t="s">
        <v>84</v>
      </c>
      <c r="AV143" s="12" t="s">
        <v>84</v>
      </c>
      <c r="AW143" s="12" t="s">
        <v>32</v>
      </c>
      <c r="AX143" s="12" t="s">
        <v>80</v>
      </c>
      <c r="AY143" s="210" t="s">
        <v>125</v>
      </c>
    </row>
    <row r="144" spans="2:65" s="11" customFormat="1" ht="22.9" customHeight="1">
      <c r="B144" s="170"/>
      <c r="C144" s="171"/>
      <c r="D144" s="172" t="s">
        <v>74</v>
      </c>
      <c r="E144" s="184" t="s">
        <v>166</v>
      </c>
      <c r="F144" s="184" t="s">
        <v>169</v>
      </c>
      <c r="G144" s="171"/>
      <c r="H144" s="171"/>
      <c r="I144" s="174"/>
      <c r="J144" s="185">
        <f>BK144</f>
        <v>0</v>
      </c>
      <c r="K144" s="171"/>
      <c r="L144" s="176"/>
      <c r="M144" s="177"/>
      <c r="N144" s="178"/>
      <c r="O144" s="178"/>
      <c r="P144" s="179">
        <f>SUM(P145:P152)</f>
        <v>0</v>
      </c>
      <c r="Q144" s="178"/>
      <c r="R144" s="179">
        <f>SUM(R145:R152)</f>
        <v>0.11673</v>
      </c>
      <c r="S144" s="178"/>
      <c r="T144" s="180">
        <f>SUM(T145:T152)</f>
        <v>0</v>
      </c>
      <c r="AR144" s="181" t="s">
        <v>80</v>
      </c>
      <c r="AT144" s="182" t="s">
        <v>74</v>
      </c>
      <c r="AU144" s="182" t="s">
        <v>80</v>
      </c>
      <c r="AY144" s="181" t="s">
        <v>125</v>
      </c>
      <c r="BK144" s="183">
        <f>SUM(BK145:BK152)</f>
        <v>0</v>
      </c>
    </row>
    <row r="145" spans="2:65" s="1" customFormat="1" ht="36" customHeight="1">
      <c r="B145" s="32"/>
      <c r="C145" s="186" t="s">
        <v>166</v>
      </c>
      <c r="D145" s="186" t="s">
        <v>127</v>
      </c>
      <c r="E145" s="187" t="s">
        <v>170</v>
      </c>
      <c r="F145" s="188" t="s">
        <v>171</v>
      </c>
      <c r="G145" s="189" t="s">
        <v>172</v>
      </c>
      <c r="H145" s="190">
        <v>86</v>
      </c>
      <c r="I145" s="191"/>
      <c r="J145" s="192">
        <f>ROUND(I145*H145,2)</f>
        <v>0</v>
      </c>
      <c r="K145" s="188" t="s">
        <v>131</v>
      </c>
      <c r="L145" s="36"/>
      <c r="M145" s="193" t="s">
        <v>1</v>
      </c>
      <c r="N145" s="194" t="s">
        <v>40</v>
      </c>
      <c r="O145" s="64"/>
      <c r="P145" s="195">
        <f>O145*H145</f>
        <v>0</v>
      </c>
      <c r="Q145" s="195">
        <v>0</v>
      </c>
      <c r="R145" s="195">
        <f>Q145*H145</f>
        <v>0</v>
      </c>
      <c r="S145" s="195">
        <v>0</v>
      </c>
      <c r="T145" s="196">
        <f>S145*H145</f>
        <v>0</v>
      </c>
      <c r="AR145" s="197" t="s">
        <v>132</v>
      </c>
      <c r="AT145" s="197" t="s">
        <v>127</v>
      </c>
      <c r="AU145" s="197" t="s">
        <v>84</v>
      </c>
      <c r="AY145" s="15" t="s">
        <v>125</v>
      </c>
      <c r="BE145" s="198">
        <f>IF(N145="základní",J145,0)</f>
        <v>0</v>
      </c>
      <c r="BF145" s="198">
        <f>IF(N145="snížená",J145,0)</f>
        <v>0</v>
      </c>
      <c r="BG145" s="198">
        <f>IF(N145="zákl. přenesená",J145,0)</f>
        <v>0</v>
      </c>
      <c r="BH145" s="198">
        <f>IF(N145="sníž. přenesená",J145,0)</f>
        <v>0</v>
      </c>
      <c r="BI145" s="198">
        <f>IF(N145="nulová",J145,0)</f>
        <v>0</v>
      </c>
      <c r="BJ145" s="15" t="s">
        <v>80</v>
      </c>
      <c r="BK145" s="198">
        <f>ROUND(I145*H145,2)</f>
        <v>0</v>
      </c>
      <c r="BL145" s="15" t="s">
        <v>132</v>
      </c>
      <c r="BM145" s="197" t="s">
        <v>173</v>
      </c>
    </row>
    <row r="146" spans="2:65" s="12" customFormat="1">
      <c r="B146" s="199"/>
      <c r="C146" s="200"/>
      <c r="D146" s="201" t="s">
        <v>134</v>
      </c>
      <c r="E146" s="202" t="s">
        <v>1</v>
      </c>
      <c r="F146" s="203" t="s">
        <v>174</v>
      </c>
      <c r="G146" s="200"/>
      <c r="H146" s="204">
        <v>86</v>
      </c>
      <c r="I146" s="205"/>
      <c r="J146" s="200"/>
      <c r="K146" s="200"/>
      <c r="L146" s="206"/>
      <c r="M146" s="207"/>
      <c r="N146" s="208"/>
      <c r="O146" s="208"/>
      <c r="P146" s="208"/>
      <c r="Q146" s="208"/>
      <c r="R146" s="208"/>
      <c r="S146" s="208"/>
      <c r="T146" s="209"/>
      <c r="AT146" s="210" t="s">
        <v>134</v>
      </c>
      <c r="AU146" s="210" t="s">
        <v>84</v>
      </c>
      <c r="AV146" s="12" t="s">
        <v>84</v>
      </c>
      <c r="AW146" s="12" t="s">
        <v>32</v>
      </c>
      <c r="AX146" s="12" t="s">
        <v>80</v>
      </c>
      <c r="AY146" s="210" t="s">
        <v>125</v>
      </c>
    </row>
    <row r="147" spans="2:65" s="1" customFormat="1" ht="16.5" customHeight="1">
      <c r="B147" s="32"/>
      <c r="C147" s="222" t="s">
        <v>175</v>
      </c>
      <c r="D147" s="222" t="s">
        <v>162</v>
      </c>
      <c r="E147" s="223" t="s">
        <v>176</v>
      </c>
      <c r="F147" s="224" t="s">
        <v>177</v>
      </c>
      <c r="G147" s="225" t="s">
        <v>172</v>
      </c>
      <c r="H147" s="226">
        <v>86</v>
      </c>
      <c r="I147" s="227"/>
      <c r="J147" s="228">
        <f t="shared" ref="J147:J152" si="0">ROUND(I147*H147,2)</f>
        <v>0</v>
      </c>
      <c r="K147" s="224" t="s">
        <v>131</v>
      </c>
      <c r="L147" s="229"/>
      <c r="M147" s="230" t="s">
        <v>1</v>
      </c>
      <c r="N147" s="231" t="s">
        <v>40</v>
      </c>
      <c r="O147" s="64"/>
      <c r="P147" s="195">
        <f t="shared" ref="P147:P152" si="1">O147*H147</f>
        <v>0</v>
      </c>
      <c r="Q147" s="195">
        <v>3.6999999999999999E-4</v>
      </c>
      <c r="R147" s="195">
        <f t="shared" ref="R147:R152" si="2">Q147*H147</f>
        <v>3.1820000000000001E-2</v>
      </c>
      <c r="S147" s="195">
        <v>0</v>
      </c>
      <c r="T147" s="196">
        <f t="shared" ref="T147:T152" si="3">S147*H147</f>
        <v>0</v>
      </c>
      <c r="AR147" s="197" t="s">
        <v>166</v>
      </c>
      <c r="AT147" s="197" t="s">
        <v>162</v>
      </c>
      <c r="AU147" s="197" t="s">
        <v>84</v>
      </c>
      <c r="AY147" s="15" t="s">
        <v>125</v>
      </c>
      <c r="BE147" s="198">
        <f t="shared" ref="BE147:BE152" si="4">IF(N147="základní",J147,0)</f>
        <v>0</v>
      </c>
      <c r="BF147" s="198">
        <f t="shared" ref="BF147:BF152" si="5">IF(N147="snížená",J147,0)</f>
        <v>0</v>
      </c>
      <c r="BG147" s="198">
        <f t="shared" ref="BG147:BG152" si="6">IF(N147="zákl. přenesená",J147,0)</f>
        <v>0</v>
      </c>
      <c r="BH147" s="198">
        <f t="shared" ref="BH147:BH152" si="7">IF(N147="sníž. přenesená",J147,0)</f>
        <v>0</v>
      </c>
      <c r="BI147" s="198">
        <f t="shared" ref="BI147:BI152" si="8">IF(N147="nulová",J147,0)</f>
        <v>0</v>
      </c>
      <c r="BJ147" s="15" t="s">
        <v>80</v>
      </c>
      <c r="BK147" s="198">
        <f t="shared" ref="BK147:BK152" si="9">ROUND(I147*H147,2)</f>
        <v>0</v>
      </c>
      <c r="BL147" s="15" t="s">
        <v>132</v>
      </c>
      <c r="BM147" s="197" t="s">
        <v>178</v>
      </c>
    </row>
    <row r="148" spans="2:65" s="1" customFormat="1" ht="36" customHeight="1">
      <c r="B148" s="32"/>
      <c r="C148" s="186" t="s">
        <v>179</v>
      </c>
      <c r="D148" s="186" t="s">
        <v>127</v>
      </c>
      <c r="E148" s="187" t="s">
        <v>180</v>
      </c>
      <c r="F148" s="188" t="s">
        <v>181</v>
      </c>
      <c r="G148" s="189" t="s">
        <v>182</v>
      </c>
      <c r="H148" s="190">
        <v>1</v>
      </c>
      <c r="I148" s="191"/>
      <c r="J148" s="192">
        <f t="shared" si="0"/>
        <v>0</v>
      </c>
      <c r="K148" s="188" t="s">
        <v>131</v>
      </c>
      <c r="L148" s="36"/>
      <c r="M148" s="193" t="s">
        <v>1</v>
      </c>
      <c r="N148" s="194" t="s">
        <v>40</v>
      </c>
      <c r="O148" s="64"/>
      <c r="P148" s="195">
        <f t="shared" si="1"/>
        <v>0</v>
      </c>
      <c r="Q148" s="195">
        <v>5.3460000000000001E-2</v>
      </c>
      <c r="R148" s="195">
        <f t="shared" si="2"/>
        <v>5.3460000000000001E-2</v>
      </c>
      <c r="S148" s="195">
        <v>0</v>
      </c>
      <c r="T148" s="196">
        <f t="shared" si="3"/>
        <v>0</v>
      </c>
      <c r="AR148" s="197" t="s">
        <v>132</v>
      </c>
      <c r="AT148" s="197" t="s">
        <v>127</v>
      </c>
      <c r="AU148" s="197" t="s">
        <v>84</v>
      </c>
      <c r="AY148" s="15" t="s">
        <v>125</v>
      </c>
      <c r="BE148" s="198">
        <f t="shared" si="4"/>
        <v>0</v>
      </c>
      <c r="BF148" s="198">
        <f t="shared" si="5"/>
        <v>0</v>
      </c>
      <c r="BG148" s="198">
        <f t="shared" si="6"/>
        <v>0</v>
      </c>
      <c r="BH148" s="198">
        <f t="shared" si="7"/>
        <v>0</v>
      </c>
      <c r="BI148" s="198">
        <f t="shared" si="8"/>
        <v>0</v>
      </c>
      <c r="BJ148" s="15" t="s">
        <v>80</v>
      </c>
      <c r="BK148" s="198">
        <f t="shared" si="9"/>
        <v>0</v>
      </c>
      <c r="BL148" s="15" t="s">
        <v>132</v>
      </c>
      <c r="BM148" s="197" t="s">
        <v>183</v>
      </c>
    </row>
    <row r="149" spans="2:65" s="1" customFormat="1" ht="36" customHeight="1">
      <c r="B149" s="32"/>
      <c r="C149" s="186" t="s">
        <v>184</v>
      </c>
      <c r="D149" s="186" t="s">
        <v>127</v>
      </c>
      <c r="E149" s="187" t="s">
        <v>185</v>
      </c>
      <c r="F149" s="188" t="s">
        <v>186</v>
      </c>
      <c r="G149" s="189" t="s">
        <v>182</v>
      </c>
      <c r="H149" s="190">
        <v>1</v>
      </c>
      <c r="I149" s="191"/>
      <c r="J149" s="192">
        <f t="shared" si="0"/>
        <v>0</v>
      </c>
      <c r="K149" s="188" t="s">
        <v>131</v>
      </c>
      <c r="L149" s="36"/>
      <c r="M149" s="193" t="s">
        <v>1</v>
      </c>
      <c r="N149" s="194" t="s">
        <v>40</v>
      </c>
      <c r="O149" s="64"/>
      <c r="P149" s="195">
        <f t="shared" si="1"/>
        <v>0</v>
      </c>
      <c r="Q149" s="195">
        <v>6.1999999999999998E-3</v>
      </c>
      <c r="R149" s="195">
        <f t="shared" si="2"/>
        <v>6.1999999999999998E-3</v>
      </c>
      <c r="S149" s="195">
        <v>0</v>
      </c>
      <c r="T149" s="196">
        <f t="shared" si="3"/>
        <v>0</v>
      </c>
      <c r="AR149" s="197" t="s">
        <v>132</v>
      </c>
      <c r="AT149" s="197" t="s">
        <v>127</v>
      </c>
      <c r="AU149" s="197" t="s">
        <v>84</v>
      </c>
      <c r="AY149" s="15" t="s">
        <v>125</v>
      </c>
      <c r="BE149" s="198">
        <f t="shared" si="4"/>
        <v>0</v>
      </c>
      <c r="BF149" s="198">
        <f t="shared" si="5"/>
        <v>0</v>
      </c>
      <c r="BG149" s="198">
        <f t="shared" si="6"/>
        <v>0</v>
      </c>
      <c r="BH149" s="198">
        <f t="shared" si="7"/>
        <v>0</v>
      </c>
      <c r="BI149" s="198">
        <f t="shared" si="8"/>
        <v>0</v>
      </c>
      <c r="BJ149" s="15" t="s">
        <v>80</v>
      </c>
      <c r="BK149" s="198">
        <f t="shared" si="9"/>
        <v>0</v>
      </c>
      <c r="BL149" s="15" t="s">
        <v>132</v>
      </c>
      <c r="BM149" s="197" t="s">
        <v>187</v>
      </c>
    </row>
    <row r="150" spans="2:65" s="1" customFormat="1" ht="36" customHeight="1">
      <c r="B150" s="32"/>
      <c r="C150" s="186" t="s">
        <v>188</v>
      </c>
      <c r="D150" s="186" t="s">
        <v>127</v>
      </c>
      <c r="E150" s="187" t="s">
        <v>189</v>
      </c>
      <c r="F150" s="188" t="s">
        <v>190</v>
      </c>
      <c r="G150" s="189" t="s">
        <v>182</v>
      </c>
      <c r="H150" s="190">
        <v>1</v>
      </c>
      <c r="I150" s="191"/>
      <c r="J150" s="192">
        <f t="shared" si="0"/>
        <v>0</v>
      </c>
      <c r="K150" s="188" t="s">
        <v>131</v>
      </c>
      <c r="L150" s="36"/>
      <c r="M150" s="193" t="s">
        <v>1</v>
      </c>
      <c r="N150" s="194" t="s">
        <v>40</v>
      </c>
      <c r="O150" s="64"/>
      <c r="P150" s="195">
        <f t="shared" si="1"/>
        <v>0</v>
      </c>
      <c r="Q150" s="195">
        <v>2.5250000000000002E-2</v>
      </c>
      <c r="R150" s="195">
        <f t="shared" si="2"/>
        <v>2.5250000000000002E-2</v>
      </c>
      <c r="S150" s="195">
        <v>0</v>
      </c>
      <c r="T150" s="196">
        <f t="shared" si="3"/>
        <v>0</v>
      </c>
      <c r="AR150" s="197" t="s">
        <v>132</v>
      </c>
      <c r="AT150" s="197" t="s">
        <v>127</v>
      </c>
      <c r="AU150" s="197" t="s">
        <v>84</v>
      </c>
      <c r="AY150" s="15" t="s">
        <v>125</v>
      </c>
      <c r="BE150" s="198">
        <f t="shared" si="4"/>
        <v>0</v>
      </c>
      <c r="BF150" s="198">
        <f t="shared" si="5"/>
        <v>0</v>
      </c>
      <c r="BG150" s="198">
        <f t="shared" si="6"/>
        <v>0</v>
      </c>
      <c r="BH150" s="198">
        <f t="shared" si="7"/>
        <v>0</v>
      </c>
      <c r="BI150" s="198">
        <f t="shared" si="8"/>
        <v>0</v>
      </c>
      <c r="BJ150" s="15" t="s">
        <v>80</v>
      </c>
      <c r="BK150" s="198">
        <f t="shared" si="9"/>
        <v>0</v>
      </c>
      <c r="BL150" s="15" t="s">
        <v>132</v>
      </c>
      <c r="BM150" s="197" t="s">
        <v>191</v>
      </c>
    </row>
    <row r="151" spans="2:65" s="1" customFormat="1" ht="36" customHeight="1">
      <c r="B151" s="32"/>
      <c r="C151" s="186" t="s">
        <v>192</v>
      </c>
      <c r="D151" s="186" t="s">
        <v>127</v>
      </c>
      <c r="E151" s="187" t="s">
        <v>193</v>
      </c>
      <c r="F151" s="188" t="s">
        <v>194</v>
      </c>
      <c r="G151" s="189" t="s">
        <v>195</v>
      </c>
      <c r="H151" s="190">
        <v>1</v>
      </c>
      <c r="I151" s="191"/>
      <c r="J151" s="192">
        <f t="shared" si="0"/>
        <v>0</v>
      </c>
      <c r="K151" s="188" t="s">
        <v>1</v>
      </c>
      <c r="L151" s="36"/>
      <c r="M151" s="193" t="s">
        <v>1</v>
      </c>
      <c r="N151" s="194" t="s">
        <v>40</v>
      </c>
      <c r="O151" s="64"/>
      <c r="P151" s="195">
        <f t="shared" si="1"/>
        <v>0</v>
      </c>
      <c r="Q151" s="195">
        <v>0</v>
      </c>
      <c r="R151" s="195">
        <f t="shared" si="2"/>
        <v>0</v>
      </c>
      <c r="S151" s="195">
        <v>0</v>
      </c>
      <c r="T151" s="196">
        <f t="shared" si="3"/>
        <v>0</v>
      </c>
      <c r="AR151" s="197" t="s">
        <v>132</v>
      </c>
      <c r="AT151" s="197" t="s">
        <v>127</v>
      </c>
      <c r="AU151" s="197" t="s">
        <v>84</v>
      </c>
      <c r="AY151" s="15" t="s">
        <v>125</v>
      </c>
      <c r="BE151" s="198">
        <f t="shared" si="4"/>
        <v>0</v>
      </c>
      <c r="BF151" s="198">
        <f t="shared" si="5"/>
        <v>0</v>
      </c>
      <c r="BG151" s="198">
        <f t="shared" si="6"/>
        <v>0</v>
      </c>
      <c r="BH151" s="198">
        <f t="shared" si="7"/>
        <v>0</v>
      </c>
      <c r="BI151" s="198">
        <f t="shared" si="8"/>
        <v>0</v>
      </c>
      <c r="BJ151" s="15" t="s">
        <v>80</v>
      </c>
      <c r="BK151" s="198">
        <f t="shared" si="9"/>
        <v>0</v>
      </c>
      <c r="BL151" s="15" t="s">
        <v>132</v>
      </c>
      <c r="BM151" s="197" t="s">
        <v>196</v>
      </c>
    </row>
    <row r="152" spans="2:65" s="1" customFormat="1" ht="36" customHeight="1">
      <c r="B152" s="32"/>
      <c r="C152" s="186" t="s">
        <v>197</v>
      </c>
      <c r="D152" s="186" t="s">
        <v>127</v>
      </c>
      <c r="E152" s="187" t="s">
        <v>198</v>
      </c>
      <c r="F152" s="188" t="s">
        <v>199</v>
      </c>
      <c r="G152" s="189" t="s">
        <v>195</v>
      </c>
      <c r="H152" s="190">
        <v>1</v>
      </c>
      <c r="I152" s="191"/>
      <c r="J152" s="192">
        <f t="shared" si="0"/>
        <v>0</v>
      </c>
      <c r="K152" s="188" t="s">
        <v>1</v>
      </c>
      <c r="L152" s="36"/>
      <c r="M152" s="193" t="s">
        <v>1</v>
      </c>
      <c r="N152" s="194" t="s">
        <v>40</v>
      </c>
      <c r="O152" s="64"/>
      <c r="P152" s="195">
        <f t="shared" si="1"/>
        <v>0</v>
      </c>
      <c r="Q152" s="195">
        <v>0</v>
      </c>
      <c r="R152" s="195">
        <f t="shared" si="2"/>
        <v>0</v>
      </c>
      <c r="S152" s="195">
        <v>0</v>
      </c>
      <c r="T152" s="196">
        <f t="shared" si="3"/>
        <v>0</v>
      </c>
      <c r="AR152" s="197" t="s">
        <v>132</v>
      </c>
      <c r="AT152" s="197" t="s">
        <v>127</v>
      </c>
      <c r="AU152" s="197" t="s">
        <v>84</v>
      </c>
      <c r="AY152" s="15" t="s">
        <v>125</v>
      </c>
      <c r="BE152" s="198">
        <f t="shared" si="4"/>
        <v>0</v>
      </c>
      <c r="BF152" s="198">
        <f t="shared" si="5"/>
        <v>0</v>
      </c>
      <c r="BG152" s="198">
        <f t="shared" si="6"/>
        <v>0</v>
      </c>
      <c r="BH152" s="198">
        <f t="shared" si="7"/>
        <v>0</v>
      </c>
      <c r="BI152" s="198">
        <f t="shared" si="8"/>
        <v>0</v>
      </c>
      <c r="BJ152" s="15" t="s">
        <v>80</v>
      </c>
      <c r="BK152" s="198">
        <f t="shared" si="9"/>
        <v>0</v>
      </c>
      <c r="BL152" s="15" t="s">
        <v>132</v>
      </c>
      <c r="BM152" s="197" t="s">
        <v>200</v>
      </c>
    </row>
    <row r="153" spans="2:65" s="11" customFormat="1" ht="22.9" customHeight="1">
      <c r="B153" s="170"/>
      <c r="C153" s="171"/>
      <c r="D153" s="172" t="s">
        <v>74</v>
      </c>
      <c r="E153" s="184" t="s">
        <v>201</v>
      </c>
      <c r="F153" s="184" t="s">
        <v>202</v>
      </c>
      <c r="G153" s="171"/>
      <c r="H153" s="171"/>
      <c r="I153" s="174"/>
      <c r="J153" s="185">
        <f>BK153</f>
        <v>0</v>
      </c>
      <c r="K153" s="171"/>
      <c r="L153" s="176"/>
      <c r="M153" s="177"/>
      <c r="N153" s="178"/>
      <c r="O153" s="178"/>
      <c r="P153" s="179">
        <f>P154</f>
        <v>0</v>
      </c>
      <c r="Q153" s="178"/>
      <c r="R153" s="179">
        <f>R154</f>
        <v>0</v>
      </c>
      <c r="S153" s="178"/>
      <c r="T153" s="180">
        <f>T154</f>
        <v>0</v>
      </c>
      <c r="AR153" s="181" t="s">
        <v>80</v>
      </c>
      <c r="AT153" s="182" t="s">
        <v>74</v>
      </c>
      <c r="AU153" s="182" t="s">
        <v>80</v>
      </c>
      <c r="AY153" s="181" t="s">
        <v>125</v>
      </c>
      <c r="BK153" s="183">
        <f>BK154</f>
        <v>0</v>
      </c>
    </row>
    <row r="154" spans="2:65" s="1" customFormat="1" ht="24" customHeight="1">
      <c r="B154" s="32"/>
      <c r="C154" s="186" t="s">
        <v>8</v>
      </c>
      <c r="D154" s="186" t="s">
        <v>127</v>
      </c>
      <c r="E154" s="187" t="s">
        <v>203</v>
      </c>
      <c r="F154" s="188" t="s">
        <v>204</v>
      </c>
      <c r="G154" s="189" t="s">
        <v>165</v>
      </c>
      <c r="H154" s="190">
        <v>34.837000000000003</v>
      </c>
      <c r="I154" s="191"/>
      <c r="J154" s="192">
        <f>ROUND(I154*H154,2)</f>
        <v>0</v>
      </c>
      <c r="K154" s="188" t="s">
        <v>131</v>
      </c>
      <c r="L154" s="36"/>
      <c r="M154" s="193" t="s">
        <v>1</v>
      </c>
      <c r="N154" s="194" t="s">
        <v>40</v>
      </c>
      <c r="O154" s="64"/>
      <c r="P154" s="195">
        <f>O154*H154</f>
        <v>0</v>
      </c>
      <c r="Q154" s="195">
        <v>0</v>
      </c>
      <c r="R154" s="195">
        <f>Q154*H154</f>
        <v>0</v>
      </c>
      <c r="S154" s="195">
        <v>0</v>
      </c>
      <c r="T154" s="196">
        <f>S154*H154</f>
        <v>0</v>
      </c>
      <c r="AR154" s="197" t="s">
        <v>132</v>
      </c>
      <c r="AT154" s="197" t="s">
        <v>127</v>
      </c>
      <c r="AU154" s="197" t="s">
        <v>84</v>
      </c>
      <c r="AY154" s="15" t="s">
        <v>125</v>
      </c>
      <c r="BE154" s="198">
        <f>IF(N154="základní",J154,0)</f>
        <v>0</v>
      </c>
      <c r="BF154" s="198">
        <f>IF(N154="snížená",J154,0)</f>
        <v>0</v>
      </c>
      <c r="BG154" s="198">
        <f>IF(N154="zákl. přenesená",J154,0)</f>
        <v>0</v>
      </c>
      <c r="BH154" s="198">
        <f>IF(N154="sníž. přenesená",J154,0)</f>
        <v>0</v>
      </c>
      <c r="BI154" s="198">
        <f>IF(N154="nulová",J154,0)</f>
        <v>0</v>
      </c>
      <c r="BJ154" s="15" t="s">
        <v>80</v>
      </c>
      <c r="BK154" s="198">
        <f>ROUND(I154*H154,2)</f>
        <v>0</v>
      </c>
      <c r="BL154" s="15" t="s">
        <v>132</v>
      </c>
      <c r="BM154" s="197" t="s">
        <v>205</v>
      </c>
    </row>
    <row r="155" spans="2:65" s="11" customFormat="1" ht="25.9" customHeight="1">
      <c r="B155" s="170"/>
      <c r="C155" s="171"/>
      <c r="D155" s="172" t="s">
        <v>74</v>
      </c>
      <c r="E155" s="173" t="s">
        <v>206</v>
      </c>
      <c r="F155" s="173" t="s">
        <v>207</v>
      </c>
      <c r="G155" s="171"/>
      <c r="H155" s="171"/>
      <c r="I155" s="174"/>
      <c r="J155" s="175">
        <f>BK155</f>
        <v>0</v>
      </c>
      <c r="K155" s="171"/>
      <c r="L155" s="176"/>
      <c r="M155" s="177"/>
      <c r="N155" s="178"/>
      <c r="O155" s="178"/>
      <c r="P155" s="179">
        <f>P156+P162+P164+P167</f>
        <v>0</v>
      </c>
      <c r="Q155" s="178"/>
      <c r="R155" s="179">
        <f>R156+R162+R164+R167</f>
        <v>0.10959999999999999</v>
      </c>
      <c r="S155" s="178"/>
      <c r="T155" s="180">
        <f>T156+T162+T164+T167</f>
        <v>7.0440000000000003E-2</v>
      </c>
      <c r="AR155" s="181" t="s">
        <v>84</v>
      </c>
      <c r="AT155" s="182" t="s">
        <v>74</v>
      </c>
      <c r="AU155" s="182" t="s">
        <v>75</v>
      </c>
      <c r="AY155" s="181" t="s">
        <v>125</v>
      </c>
      <c r="BK155" s="183">
        <f>BK156+BK162+BK164+BK167</f>
        <v>0</v>
      </c>
    </row>
    <row r="156" spans="2:65" s="11" customFormat="1" ht="22.9" customHeight="1">
      <c r="B156" s="170"/>
      <c r="C156" s="171"/>
      <c r="D156" s="172" t="s">
        <v>74</v>
      </c>
      <c r="E156" s="184" t="s">
        <v>208</v>
      </c>
      <c r="F156" s="184" t="s">
        <v>209</v>
      </c>
      <c r="G156" s="171"/>
      <c r="H156" s="171"/>
      <c r="I156" s="174"/>
      <c r="J156" s="185">
        <f>BK156</f>
        <v>0</v>
      </c>
      <c r="K156" s="171"/>
      <c r="L156" s="176"/>
      <c r="M156" s="177"/>
      <c r="N156" s="178"/>
      <c r="O156" s="178"/>
      <c r="P156" s="179">
        <f>SUM(P157:P161)</f>
        <v>0</v>
      </c>
      <c r="Q156" s="178"/>
      <c r="R156" s="179">
        <f>SUM(R157:R161)</f>
        <v>0.10959999999999999</v>
      </c>
      <c r="S156" s="178"/>
      <c r="T156" s="180">
        <f>SUM(T157:T161)</f>
        <v>7.0440000000000003E-2</v>
      </c>
      <c r="AR156" s="181" t="s">
        <v>84</v>
      </c>
      <c r="AT156" s="182" t="s">
        <v>74</v>
      </c>
      <c r="AU156" s="182" t="s">
        <v>80</v>
      </c>
      <c r="AY156" s="181" t="s">
        <v>125</v>
      </c>
      <c r="BK156" s="183">
        <f>SUM(BK157:BK161)</f>
        <v>0</v>
      </c>
    </row>
    <row r="157" spans="2:65" s="1" customFormat="1" ht="24" customHeight="1">
      <c r="B157" s="32"/>
      <c r="C157" s="186" t="s">
        <v>210</v>
      </c>
      <c r="D157" s="186" t="s">
        <v>127</v>
      </c>
      <c r="E157" s="187" t="s">
        <v>211</v>
      </c>
      <c r="F157" s="188" t="s">
        <v>212</v>
      </c>
      <c r="G157" s="189" t="s">
        <v>172</v>
      </c>
      <c r="H157" s="190">
        <v>40</v>
      </c>
      <c r="I157" s="191"/>
      <c r="J157" s="192">
        <f>ROUND(I157*H157,2)</f>
        <v>0</v>
      </c>
      <c r="K157" s="188" t="s">
        <v>131</v>
      </c>
      <c r="L157" s="36"/>
      <c r="M157" s="193" t="s">
        <v>1</v>
      </c>
      <c r="N157" s="194" t="s">
        <v>40</v>
      </c>
      <c r="O157" s="64"/>
      <c r="P157" s="195">
        <f>O157*H157</f>
        <v>0</v>
      </c>
      <c r="Q157" s="195">
        <v>2.7399999999999998E-3</v>
      </c>
      <c r="R157" s="195">
        <f>Q157*H157</f>
        <v>0.10959999999999999</v>
      </c>
      <c r="S157" s="195">
        <v>0</v>
      </c>
      <c r="T157" s="196">
        <f>S157*H157</f>
        <v>0</v>
      </c>
      <c r="AR157" s="197" t="s">
        <v>210</v>
      </c>
      <c r="AT157" s="197" t="s">
        <v>127</v>
      </c>
      <c r="AU157" s="197" t="s">
        <v>84</v>
      </c>
      <c r="AY157" s="15" t="s">
        <v>125</v>
      </c>
      <c r="BE157" s="198">
        <f>IF(N157="základní",J157,0)</f>
        <v>0</v>
      </c>
      <c r="BF157" s="198">
        <f>IF(N157="snížená",J157,0)</f>
        <v>0</v>
      </c>
      <c r="BG157" s="198">
        <f>IF(N157="zákl. přenesená",J157,0)</f>
        <v>0</v>
      </c>
      <c r="BH157" s="198">
        <f>IF(N157="sníž. přenesená",J157,0)</f>
        <v>0</v>
      </c>
      <c r="BI157" s="198">
        <f>IF(N157="nulová",J157,0)</f>
        <v>0</v>
      </c>
      <c r="BJ157" s="15" t="s">
        <v>80</v>
      </c>
      <c r="BK157" s="198">
        <f>ROUND(I157*H157,2)</f>
        <v>0</v>
      </c>
      <c r="BL157" s="15" t="s">
        <v>210</v>
      </c>
      <c r="BM157" s="197" t="s">
        <v>213</v>
      </c>
    </row>
    <row r="158" spans="2:65" s="1" customFormat="1" ht="16.5" customHeight="1">
      <c r="B158" s="32"/>
      <c r="C158" s="186" t="s">
        <v>214</v>
      </c>
      <c r="D158" s="186" t="s">
        <v>127</v>
      </c>
      <c r="E158" s="187" t="s">
        <v>215</v>
      </c>
      <c r="F158" s="188" t="s">
        <v>216</v>
      </c>
      <c r="G158" s="189" t="s">
        <v>182</v>
      </c>
      <c r="H158" s="190">
        <v>2</v>
      </c>
      <c r="I158" s="191"/>
      <c r="J158" s="192">
        <f>ROUND(I158*H158,2)</f>
        <v>0</v>
      </c>
      <c r="K158" s="188" t="s">
        <v>131</v>
      </c>
      <c r="L158" s="36"/>
      <c r="M158" s="193" t="s">
        <v>1</v>
      </c>
      <c r="N158" s="194" t="s">
        <v>40</v>
      </c>
      <c r="O158" s="64"/>
      <c r="P158" s="195">
        <f>O158*H158</f>
        <v>0</v>
      </c>
      <c r="Q158" s="195">
        <v>0</v>
      </c>
      <c r="R158" s="195">
        <f>Q158*H158</f>
        <v>0</v>
      </c>
      <c r="S158" s="195">
        <v>3.5220000000000001E-2</v>
      </c>
      <c r="T158" s="196">
        <f>S158*H158</f>
        <v>7.0440000000000003E-2</v>
      </c>
      <c r="AR158" s="197" t="s">
        <v>210</v>
      </c>
      <c r="AT158" s="197" t="s">
        <v>127</v>
      </c>
      <c r="AU158" s="197" t="s">
        <v>84</v>
      </c>
      <c r="AY158" s="15" t="s">
        <v>125</v>
      </c>
      <c r="BE158" s="198">
        <f>IF(N158="základní",J158,0)</f>
        <v>0</v>
      </c>
      <c r="BF158" s="198">
        <f>IF(N158="snížená",J158,0)</f>
        <v>0</v>
      </c>
      <c r="BG158" s="198">
        <f>IF(N158="zákl. přenesená",J158,0)</f>
        <v>0</v>
      </c>
      <c r="BH158" s="198">
        <f>IF(N158="sníž. přenesená",J158,0)</f>
        <v>0</v>
      </c>
      <c r="BI158" s="198">
        <f>IF(N158="nulová",J158,0)</f>
        <v>0</v>
      </c>
      <c r="BJ158" s="15" t="s">
        <v>80</v>
      </c>
      <c r="BK158" s="198">
        <f>ROUND(I158*H158,2)</f>
        <v>0</v>
      </c>
      <c r="BL158" s="15" t="s">
        <v>210</v>
      </c>
      <c r="BM158" s="197" t="s">
        <v>217</v>
      </c>
    </row>
    <row r="159" spans="2:65" s="1" customFormat="1" ht="36" customHeight="1">
      <c r="B159" s="32"/>
      <c r="C159" s="186" t="s">
        <v>218</v>
      </c>
      <c r="D159" s="186" t="s">
        <v>127</v>
      </c>
      <c r="E159" s="187" t="s">
        <v>219</v>
      </c>
      <c r="F159" s="188" t="s">
        <v>220</v>
      </c>
      <c r="G159" s="189" t="s">
        <v>165</v>
      </c>
      <c r="H159" s="190">
        <v>0.11</v>
      </c>
      <c r="I159" s="191"/>
      <c r="J159" s="192">
        <f>ROUND(I159*H159,2)</f>
        <v>0</v>
      </c>
      <c r="K159" s="188" t="s">
        <v>131</v>
      </c>
      <c r="L159" s="36"/>
      <c r="M159" s="193" t="s">
        <v>1</v>
      </c>
      <c r="N159" s="194" t="s">
        <v>40</v>
      </c>
      <c r="O159" s="64"/>
      <c r="P159" s="195">
        <f>O159*H159</f>
        <v>0</v>
      </c>
      <c r="Q159" s="195">
        <v>0</v>
      </c>
      <c r="R159" s="195">
        <f>Q159*H159</f>
        <v>0</v>
      </c>
      <c r="S159" s="195">
        <v>0</v>
      </c>
      <c r="T159" s="196">
        <f>S159*H159</f>
        <v>0</v>
      </c>
      <c r="AR159" s="197" t="s">
        <v>210</v>
      </c>
      <c r="AT159" s="197" t="s">
        <v>127</v>
      </c>
      <c r="AU159" s="197" t="s">
        <v>84</v>
      </c>
      <c r="AY159" s="15" t="s">
        <v>125</v>
      </c>
      <c r="BE159" s="198">
        <f>IF(N159="základní",J159,0)</f>
        <v>0</v>
      </c>
      <c r="BF159" s="198">
        <f>IF(N159="snížená",J159,0)</f>
        <v>0</v>
      </c>
      <c r="BG159" s="198">
        <f>IF(N159="zákl. přenesená",J159,0)</f>
        <v>0</v>
      </c>
      <c r="BH159" s="198">
        <f>IF(N159="sníž. přenesená",J159,0)</f>
        <v>0</v>
      </c>
      <c r="BI159" s="198">
        <f>IF(N159="nulová",J159,0)</f>
        <v>0</v>
      </c>
      <c r="BJ159" s="15" t="s">
        <v>80</v>
      </c>
      <c r="BK159" s="198">
        <f>ROUND(I159*H159,2)</f>
        <v>0</v>
      </c>
      <c r="BL159" s="15" t="s">
        <v>210</v>
      </c>
      <c r="BM159" s="197" t="s">
        <v>221</v>
      </c>
    </row>
    <row r="160" spans="2:65" s="1" customFormat="1" ht="24" customHeight="1">
      <c r="B160" s="32"/>
      <c r="C160" s="186" t="s">
        <v>222</v>
      </c>
      <c r="D160" s="186" t="s">
        <v>127</v>
      </c>
      <c r="E160" s="187" t="s">
        <v>223</v>
      </c>
      <c r="F160" s="188" t="s">
        <v>224</v>
      </c>
      <c r="G160" s="189" t="s">
        <v>182</v>
      </c>
      <c r="H160" s="190">
        <v>2</v>
      </c>
      <c r="I160" s="191"/>
      <c r="J160" s="192">
        <f>ROUND(I160*H160,2)</f>
        <v>0</v>
      </c>
      <c r="K160" s="188" t="s">
        <v>1</v>
      </c>
      <c r="L160" s="36"/>
      <c r="M160" s="193" t="s">
        <v>1</v>
      </c>
      <c r="N160" s="194" t="s">
        <v>40</v>
      </c>
      <c r="O160" s="64"/>
      <c r="P160" s="195">
        <f>O160*H160</f>
        <v>0</v>
      </c>
      <c r="Q160" s="195">
        <v>0</v>
      </c>
      <c r="R160" s="195">
        <f>Q160*H160</f>
        <v>0</v>
      </c>
      <c r="S160" s="195">
        <v>0</v>
      </c>
      <c r="T160" s="196">
        <f>S160*H160</f>
        <v>0</v>
      </c>
      <c r="AR160" s="197" t="s">
        <v>210</v>
      </c>
      <c r="AT160" s="197" t="s">
        <v>127</v>
      </c>
      <c r="AU160" s="197" t="s">
        <v>84</v>
      </c>
      <c r="AY160" s="15" t="s">
        <v>125</v>
      </c>
      <c r="BE160" s="198">
        <f>IF(N160="základní",J160,0)</f>
        <v>0</v>
      </c>
      <c r="BF160" s="198">
        <f>IF(N160="snížená",J160,0)</f>
        <v>0</v>
      </c>
      <c r="BG160" s="198">
        <f>IF(N160="zákl. přenesená",J160,0)</f>
        <v>0</v>
      </c>
      <c r="BH160" s="198">
        <f>IF(N160="sníž. přenesená",J160,0)</f>
        <v>0</v>
      </c>
      <c r="BI160" s="198">
        <f>IF(N160="nulová",J160,0)</f>
        <v>0</v>
      </c>
      <c r="BJ160" s="15" t="s">
        <v>80</v>
      </c>
      <c r="BK160" s="198">
        <f>ROUND(I160*H160,2)</f>
        <v>0</v>
      </c>
      <c r="BL160" s="15" t="s">
        <v>210</v>
      </c>
      <c r="BM160" s="197" t="s">
        <v>225</v>
      </c>
    </row>
    <row r="161" spans="2:65" s="1" customFormat="1" ht="16.5" customHeight="1">
      <c r="B161" s="32"/>
      <c r="C161" s="186" t="s">
        <v>226</v>
      </c>
      <c r="D161" s="186" t="s">
        <v>127</v>
      </c>
      <c r="E161" s="187" t="s">
        <v>227</v>
      </c>
      <c r="F161" s="188" t="s">
        <v>228</v>
      </c>
      <c r="G161" s="189" t="s">
        <v>182</v>
      </c>
      <c r="H161" s="190">
        <v>2</v>
      </c>
      <c r="I161" s="191"/>
      <c r="J161" s="192">
        <f>ROUND(I161*H161,2)</f>
        <v>0</v>
      </c>
      <c r="K161" s="188" t="s">
        <v>1</v>
      </c>
      <c r="L161" s="36"/>
      <c r="M161" s="193" t="s">
        <v>1</v>
      </c>
      <c r="N161" s="194" t="s">
        <v>40</v>
      </c>
      <c r="O161" s="64"/>
      <c r="P161" s="195">
        <f>O161*H161</f>
        <v>0</v>
      </c>
      <c r="Q161" s="195">
        <v>0</v>
      </c>
      <c r="R161" s="195">
        <f>Q161*H161</f>
        <v>0</v>
      </c>
      <c r="S161" s="195">
        <v>0</v>
      </c>
      <c r="T161" s="196">
        <f>S161*H161</f>
        <v>0</v>
      </c>
      <c r="AR161" s="197" t="s">
        <v>210</v>
      </c>
      <c r="AT161" s="197" t="s">
        <v>127</v>
      </c>
      <c r="AU161" s="197" t="s">
        <v>84</v>
      </c>
      <c r="AY161" s="15" t="s">
        <v>125</v>
      </c>
      <c r="BE161" s="198">
        <f>IF(N161="základní",J161,0)</f>
        <v>0</v>
      </c>
      <c r="BF161" s="198">
        <f>IF(N161="snížená",J161,0)</f>
        <v>0</v>
      </c>
      <c r="BG161" s="198">
        <f>IF(N161="zákl. přenesená",J161,0)</f>
        <v>0</v>
      </c>
      <c r="BH161" s="198">
        <f>IF(N161="sníž. přenesená",J161,0)</f>
        <v>0</v>
      </c>
      <c r="BI161" s="198">
        <f>IF(N161="nulová",J161,0)</f>
        <v>0</v>
      </c>
      <c r="BJ161" s="15" t="s">
        <v>80</v>
      </c>
      <c r="BK161" s="198">
        <f>ROUND(I161*H161,2)</f>
        <v>0</v>
      </c>
      <c r="BL161" s="15" t="s">
        <v>210</v>
      </c>
      <c r="BM161" s="197" t="s">
        <v>229</v>
      </c>
    </row>
    <row r="162" spans="2:65" s="11" customFormat="1" ht="22.9" customHeight="1">
      <c r="B162" s="170"/>
      <c r="C162" s="171"/>
      <c r="D162" s="172" t="s">
        <v>74</v>
      </c>
      <c r="E162" s="184" t="s">
        <v>230</v>
      </c>
      <c r="F162" s="184" t="s">
        <v>231</v>
      </c>
      <c r="G162" s="171"/>
      <c r="H162" s="171"/>
      <c r="I162" s="174"/>
      <c r="J162" s="185">
        <f>BK162</f>
        <v>0</v>
      </c>
      <c r="K162" s="171"/>
      <c r="L162" s="176"/>
      <c r="M162" s="177"/>
      <c r="N162" s="178"/>
      <c r="O162" s="178"/>
      <c r="P162" s="179">
        <f>P163</f>
        <v>0</v>
      </c>
      <c r="Q162" s="178"/>
      <c r="R162" s="179">
        <f>R163</f>
        <v>0</v>
      </c>
      <c r="S162" s="178"/>
      <c r="T162" s="180">
        <f>T163</f>
        <v>0</v>
      </c>
      <c r="AR162" s="181" t="s">
        <v>84</v>
      </c>
      <c r="AT162" s="182" t="s">
        <v>74</v>
      </c>
      <c r="AU162" s="182" t="s">
        <v>80</v>
      </c>
      <c r="AY162" s="181" t="s">
        <v>125</v>
      </c>
      <c r="BK162" s="183">
        <f>BK163</f>
        <v>0</v>
      </c>
    </row>
    <row r="163" spans="2:65" s="1" customFormat="1" ht="16.5" customHeight="1">
      <c r="B163" s="32"/>
      <c r="C163" s="186" t="s">
        <v>7</v>
      </c>
      <c r="D163" s="186" t="s">
        <v>127</v>
      </c>
      <c r="E163" s="187" t="s">
        <v>232</v>
      </c>
      <c r="F163" s="188" t="s">
        <v>233</v>
      </c>
      <c r="G163" s="189" t="s">
        <v>195</v>
      </c>
      <c r="H163" s="190">
        <v>1</v>
      </c>
      <c r="I163" s="191"/>
      <c r="J163" s="192">
        <f>ROUND(I163*H163,2)</f>
        <v>0</v>
      </c>
      <c r="K163" s="188" t="s">
        <v>1</v>
      </c>
      <c r="L163" s="36"/>
      <c r="M163" s="193" t="s">
        <v>1</v>
      </c>
      <c r="N163" s="194" t="s">
        <v>40</v>
      </c>
      <c r="O163" s="64"/>
      <c r="P163" s="195">
        <f>O163*H163</f>
        <v>0</v>
      </c>
      <c r="Q163" s="195">
        <v>0</v>
      </c>
      <c r="R163" s="195">
        <f>Q163*H163</f>
        <v>0</v>
      </c>
      <c r="S163" s="195">
        <v>0</v>
      </c>
      <c r="T163" s="196">
        <f>S163*H163</f>
        <v>0</v>
      </c>
      <c r="AR163" s="197" t="s">
        <v>210</v>
      </c>
      <c r="AT163" s="197" t="s">
        <v>127</v>
      </c>
      <c r="AU163" s="197" t="s">
        <v>84</v>
      </c>
      <c r="AY163" s="15" t="s">
        <v>125</v>
      </c>
      <c r="BE163" s="198">
        <f>IF(N163="základní",J163,0)</f>
        <v>0</v>
      </c>
      <c r="BF163" s="198">
        <f>IF(N163="snížená",J163,0)</f>
        <v>0</v>
      </c>
      <c r="BG163" s="198">
        <f>IF(N163="zákl. přenesená",J163,0)</f>
        <v>0</v>
      </c>
      <c r="BH163" s="198">
        <f>IF(N163="sníž. přenesená",J163,0)</f>
        <v>0</v>
      </c>
      <c r="BI163" s="198">
        <f>IF(N163="nulová",J163,0)</f>
        <v>0</v>
      </c>
      <c r="BJ163" s="15" t="s">
        <v>80</v>
      </c>
      <c r="BK163" s="198">
        <f>ROUND(I163*H163,2)</f>
        <v>0</v>
      </c>
      <c r="BL163" s="15" t="s">
        <v>210</v>
      </c>
      <c r="BM163" s="197" t="s">
        <v>234</v>
      </c>
    </row>
    <row r="164" spans="2:65" s="11" customFormat="1" ht="22.9" customHeight="1">
      <c r="B164" s="170"/>
      <c r="C164" s="171"/>
      <c r="D164" s="172" t="s">
        <v>74</v>
      </c>
      <c r="E164" s="184" t="s">
        <v>235</v>
      </c>
      <c r="F164" s="184" t="s">
        <v>236</v>
      </c>
      <c r="G164" s="171"/>
      <c r="H164" s="171"/>
      <c r="I164" s="174"/>
      <c r="J164" s="185">
        <f>BK164</f>
        <v>0</v>
      </c>
      <c r="K164" s="171"/>
      <c r="L164" s="176"/>
      <c r="M164" s="177"/>
      <c r="N164" s="178"/>
      <c r="O164" s="178"/>
      <c r="P164" s="179">
        <f>SUM(P165:P166)</f>
        <v>0</v>
      </c>
      <c r="Q164" s="178"/>
      <c r="R164" s="179">
        <f>SUM(R165:R166)</f>
        <v>0</v>
      </c>
      <c r="S164" s="178"/>
      <c r="T164" s="180">
        <f>SUM(T165:T166)</f>
        <v>0</v>
      </c>
      <c r="AR164" s="181" t="s">
        <v>84</v>
      </c>
      <c r="AT164" s="182" t="s">
        <v>74</v>
      </c>
      <c r="AU164" s="182" t="s">
        <v>80</v>
      </c>
      <c r="AY164" s="181" t="s">
        <v>125</v>
      </c>
      <c r="BK164" s="183">
        <f>SUM(BK165:BK166)</f>
        <v>0</v>
      </c>
    </row>
    <row r="165" spans="2:65" s="1" customFormat="1" ht="24" customHeight="1">
      <c r="B165" s="32"/>
      <c r="C165" s="186" t="s">
        <v>237</v>
      </c>
      <c r="D165" s="186" t="s">
        <v>127</v>
      </c>
      <c r="E165" s="187" t="s">
        <v>238</v>
      </c>
      <c r="F165" s="188" t="s">
        <v>239</v>
      </c>
      <c r="G165" s="189" t="s">
        <v>240</v>
      </c>
      <c r="H165" s="190">
        <v>1</v>
      </c>
      <c r="I165" s="191"/>
      <c r="J165" s="192">
        <f>ROUND(I165*H165,2)</f>
        <v>0</v>
      </c>
      <c r="K165" s="188" t="s">
        <v>1</v>
      </c>
      <c r="L165" s="36"/>
      <c r="M165" s="193" t="s">
        <v>1</v>
      </c>
      <c r="N165" s="194" t="s">
        <v>40</v>
      </c>
      <c r="O165" s="64"/>
      <c r="P165" s="195">
        <f>O165*H165</f>
        <v>0</v>
      </c>
      <c r="Q165" s="195">
        <v>0</v>
      </c>
      <c r="R165" s="195">
        <f>Q165*H165</f>
        <v>0</v>
      </c>
      <c r="S165" s="195">
        <v>0</v>
      </c>
      <c r="T165" s="196">
        <f>S165*H165</f>
        <v>0</v>
      </c>
      <c r="AR165" s="197" t="s">
        <v>210</v>
      </c>
      <c r="AT165" s="197" t="s">
        <v>127</v>
      </c>
      <c r="AU165" s="197" t="s">
        <v>84</v>
      </c>
      <c r="AY165" s="15" t="s">
        <v>125</v>
      </c>
      <c r="BE165" s="198">
        <f>IF(N165="základní",J165,0)</f>
        <v>0</v>
      </c>
      <c r="BF165" s="198">
        <f>IF(N165="snížená",J165,0)</f>
        <v>0</v>
      </c>
      <c r="BG165" s="198">
        <f>IF(N165="zákl. přenesená",J165,0)</f>
        <v>0</v>
      </c>
      <c r="BH165" s="198">
        <f>IF(N165="sníž. přenesená",J165,0)</f>
        <v>0</v>
      </c>
      <c r="BI165" s="198">
        <f>IF(N165="nulová",J165,0)</f>
        <v>0</v>
      </c>
      <c r="BJ165" s="15" t="s">
        <v>80</v>
      </c>
      <c r="BK165" s="198">
        <f>ROUND(I165*H165,2)</f>
        <v>0</v>
      </c>
      <c r="BL165" s="15" t="s">
        <v>210</v>
      </c>
      <c r="BM165" s="197" t="s">
        <v>241</v>
      </c>
    </row>
    <row r="166" spans="2:65" s="1" customFormat="1" ht="24" customHeight="1">
      <c r="B166" s="32"/>
      <c r="C166" s="186" t="s">
        <v>242</v>
      </c>
      <c r="D166" s="186" t="s">
        <v>127</v>
      </c>
      <c r="E166" s="187" t="s">
        <v>243</v>
      </c>
      <c r="F166" s="188" t="s">
        <v>244</v>
      </c>
      <c r="G166" s="189" t="s">
        <v>195</v>
      </c>
      <c r="H166" s="190">
        <v>1</v>
      </c>
      <c r="I166" s="191"/>
      <c r="J166" s="192">
        <f>ROUND(I166*H166,2)</f>
        <v>0</v>
      </c>
      <c r="K166" s="188" t="s">
        <v>1</v>
      </c>
      <c r="L166" s="36"/>
      <c r="M166" s="193" t="s">
        <v>1</v>
      </c>
      <c r="N166" s="194" t="s">
        <v>40</v>
      </c>
      <c r="O166" s="64"/>
      <c r="P166" s="195">
        <f>O166*H166</f>
        <v>0</v>
      </c>
      <c r="Q166" s="195">
        <v>0</v>
      </c>
      <c r="R166" s="195">
        <f>Q166*H166</f>
        <v>0</v>
      </c>
      <c r="S166" s="195">
        <v>0</v>
      </c>
      <c r="T166" s="196">
        <f>S166*H166</f>
        <v>0</v>
      </c>
      <c r="AR166" s="197" t="s">
        <v>210</v>
      </c>
      <c r="AT166" s="197" t="s">
        <v>127</v>
      </c>
      <c r="AU166" s="197" t="s">
        <v>84</v>
      </c>
      <c r="AY166" s="15" t="s">
        <v>125</v>
      </c>
      <c r="BE166" s="198">
        <f>IF(N166="základní",J166,0)</f>
        <v>0</v>
      </c>
      <c r="BF166" s="198">
        <f>IF(N166="snížená",J166,0)</f>
        <v>0</v>
      </c>
      <c r="BG166" s="198">
        <f>IF(N166="zákl. přenesená",J166,0)</f>
        <v>0</v>
      </c>
      <c r="BH166" s="198">
        <f>IF(N166="sníž. přenesená",J166,0)</f>
        <v>0</v>
      </c>
      <c r="BI166" s="198">
        <f>IF(N166="nulová",J166,0)</f>
        <v>0</v>
      </c>
      <c r="BJ166" s="15" t="s">
        <v>80</v>
      </c>
      <c r="BK166" s="198">
        <f>ROUND(I166*H166,2)</f>
        <v>0</v>
      </c>
      <c r="BL166" s="15" t="s">
        <v>210</v>
      </c>
      <c r="BM166" s="197" t="s">
        <v>245</v>
      </c>
    </row>
    <row r="167" spans="2:65" s="11" customFormat="1" ht="22.9" customHeight="1">
      <c r="B167" s="170"/>
      <c r="C167" s="171"/>
      <c r="D167" s="172" t="s">
        <v>74</v>
      </c>
      <c r="E167" s="184" t="s">
        <v>246</v>
      </c>
      <c r="F167" s="184" t="s">
        <v>247</v>
      </c>
      <c r="G167" s="171"/>
      <c r="H167" s="171"/>
      <c r="I167" s="174"/>
      <c r="J167" s="185">
        <f>BK167</f>
        <v>0</v>
      </c>
      <c r="K167" s="171"/>
      <c r="L167" s="176"/>
      <c r="M167" s="177"/>
      <c r="N167" s="178"/>
      <c r="O167" s="178"/>
      <c r="P167" s="179">
        <f>P168</f>
        <v>0</v>
      </c>
      <c r="Q167" s="178"/>
      <c r="R167" s="179">
        <f>R168</f>
        <v>0</v>
      </c>
      <c r="S167" s="178"/>
      <c r="T167" s="180">
        <f>T168</f>
        <v>0</v>
      </c>
      <c r="AR167" s="181" t="s">
        <v>84</v>
      </c>
      <c r="AT167" s="182" t="s">
        <v>74</v>
      </c>
      <c r="AU167" s="182" t="s">
        <v>80</v>
      </c>
      <c r="AY167" s="181" t="s">
        <v>125</v>
      </c>
      <c r="BK167" s="183">
        <f>BK168</f>
        <v>0</v>
      </c>
    </row>
    <row r="168" spans="2:65" s="1" customFormat="1" ht="36" customHeight="1">
      <c r="B168" s="32"/>
      <c r="C168" s="186" t="s">
        <v>248</v>
      </c>
      <c r="D168" s="186" t="s">
        <v>127</v>
      </c>
      <c r="E168" s="187" t="s">
        <v>249</v>
      </c>
      <c r="F168" s="188" t="s">
        <v>250</v>
      </c>
      <c r="G168" s="189" t="s">
        <v>182</v>
      </c>
      <c r="H168" s="190">
        <v>1</v>
      </c>
      <c r="I168" s="191"/>
      <c r="J168" s="192">
        <f>ROUND(I168*H168,2)</f>
        <v>0</v>
      </c>
      <c r="K168" s="188" t="s">
        <v>131</v>
      </c>
      <c r="L168" s="36"/>
      <c r="M168" s="232" t="s">
        <v>1</v>
      </c>
      <c r="N168" s="233" t="s">
        <v>40</v>
      </c>
      <c r="O168" s="234"/>
      <c r="P168" s="235">
        <f>O168*H168</f>
        <v>0</v>
      </c>
      <c r="Q168" s="235">
        <v>0</v>
      </c>
      <c r="R168" s="235">
        <f>Q168*H168</f>
        <v>0</v>
      </c>
      <c r="S168" s="235">
        <v>0</v>
      </c>
      <c r="T168" s="236">
        <f>S168*H168</f>
        <v>0</v>
      </c>
      <c r="AR168" s="197" t="s">
        <v>210</v>
      </c>
      <c r="AT168" s="197" t="s">
        <v>127</v>
      </c>
      <c r="AU168" s="197" t="s">
        <v>84</v>
      </c>
      <c r="AY168" s="15" t="s">
        <v>125</v>
      </c>
      <c r="BE168" s="198">
        <f>IF(N168="základní",J168,0)</f>
        <v>0</v>
      </c>
      <c r="BF168" s="198">
        <f>IF(N168="snížená",J168,0)</f>
        <v>0</v>
      </c>
      <c r="BG168" s="198">
        <f>IF(N168="zákl. přenesená",J168,0)</f>
        <v>0</v>
      </c>
      <c r="BH168" s="198">
        <f>IF(N168="sníž. přenesená",J168,0)</f>
        <v>0</v>
      </c>
      <c r="BI168" s="198">
        <f>IF(N168="nulová",J168,0)</f>
        <v>0</v>
      </c>
      <c r="BJ168" s="15" t="s">
        <v>80</v>
      </c>
      <c r="BK168" s="198">
        <f>ROUND(I168*H168,2)</f>
        <v>0</v>
      </c>
      <c r="BL168" s="15" t="s">
        <v>210</v>
      </c>
      <c r="BM168" s="197" t="s">
        <v>251</v>
      </c>
    </row>
    <row r="169" spans="2:65" s="1" customFormat="1" ht="6.95" customHeight="1">
      <c r="B169" s="47"/>
      <c r="C169" s="48"/>
      <c r="D169" s="48"/>
      <c r="E169" s="48"/>
      <c r="F169" s="48"/>
      <c r="G169" s="48"/>
      <c r="H169" s="48"/>
      <c r="I169" s="136"/>
      <c r="J169" s="48"/>
      <c r="K169" s="48"/>
      <c r="L169" s="36"/>
    </row>
  </sheetData>
  <sheetProtection algorithmName="SHA-512" hashValue="kczi8qL/MZRb6ffOq4mN3iHBYbI45xbdxr8Z+OZFS1wNtinA+G+3MUVcuEbTDc/6Y7al0cOtbO15AwJVse8WZw==" saltValue="4tO0mqJf7LYS/+Y3x84r1Uv0CLZv+f5jNViU1+xqF9BTWgrOdcbeHrg3fXJajIzDVEhnyFPCGgy+zQsRrgXIfw==" spinCount="100000" sheet="1" objects="1" scenarios="1" formatColumns="0" formatRows="0" autoFilter="0"/>
  <autoFilter ref="C120:K168"/>
  <mergeCells count="6">
    <mergeCell ref="E113:H113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200803B - Revitalizace sp...</vt:lpstr>
      <vt:lpstr>'200803B - Revitalizace sp...'!Názvy_tisku</vt:lpstr>
      <vt:lpstr>'Rekapitulace stavby'!Názvy_tisku</vt:lpstr>
      <vt:lpstr>'200803B - Revitalizace sp...'!Oblast_tisku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Matoušek</dc:creator>
  <cp:lastModifiedBy>Pavel Matoušek</cp:lastModifiedBy>
  <dcterms:created xsi:type="dcterms:W3CDTF">2020-09-30T05:55:02Z</dcterms:created>
  <dcterms:modified xsi:type="dcterms:W3CDTF">2020-09-30T07:24:36Z</dcterms:modified>
</cp:coreProperties>
</file>