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10111 - Oprava toalet MŠ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'210111 - Oprava toalet MŠ...'!$C$136:$K$578</definedName>
    <definedName name="_xlnm.Print_Area" localSheetId="1">'210111 - Oprava toalet MŠ...'!$C$126:$K$578</definedName>
    <definedName name="_xlnm.Print_Titles" localSheetId="1">'210111 - Oprava toalet MŠ...'!$136:$136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575"/>
  <c r="BH575"/>
  <c r="BG575"/>
  <c r="BF575"/>
  <c r="T575"/>
  <c r="R575"/>
  <c r="P575"/>
  <c r="BK575"/>
  <c r="J575"/>
  <c r="BE575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3"/>
  <c r="BH563"/>
  <c r="BG563"/>
  <c r="BF563"/>
  <c r="T563"/>
  <c r="T562"/>
  <c r="R563"/>
  <c r="R562"/>
  <c r="P563"/>
  <c r="P562"/>
  <c r="BK563"/>
  <c r="BK562"/>
  <c r="J562"/>
  <c r="J563"/>
  <c r="BE563"/>
  <c r="J119"/>
  <c r="BI560"/>
  <c r="BH560"/>
  <c r="BG560"/>
  <c r="BF560"/>
  <c r="T560"/>
  <c r="R560"/>
  <c r="P560"/>
  <c r="BK560"/>
  <c r="J560"/>
  <c r="BE560"/>
  <c r="BI558"/>
  <c r="BH558"/>
  <c r="BG558"/>
  <c r="BF558"/>
  <c r="T558"/>
  <c r="R558"/>
  <c r="P558"/>
  <c r="BK558"/>
  <c r="J558"/>
  <c r="BE558"/>
  <c r="BI556"/>
  <c r="BH556"/>
  <c r="BG556"/>
  <c r="BF556"/>
  <c r="T556"/>
  <c r="R556"/>
  <c r="P556"/>
  <c r="BK556"/>
  <c r="J556"/>
  <c r="BE556"/>
  <c r="BI555"/>
  <c r="BH555"/>
  <c r="BG555"/>
  <c r="BF555"/>
  <c r="T555"/>
  <c r="R555"/>
  <c r="P555"/>
  <c r="BK555"/>
  <c r="J555"/>
  <c r="BE555"/>
  <c r="BI553"/>
  <c r="BH553"/>
  <c r="BG553"/>
  <c r="BF553"/>
  <c r="T553"/>
  <c r="T552"/>
  <c r="R553"/>
  <c r="R552"/>
  <c r="P553"/>
  <c r="P552"/>
  <c r="BK553"/>
  <c r="BK552"/>
  <c r="J552"/>
  <c r="J553"/>
  <c r="BE553"/>
  <c r="J118"/>
  <c r="BI551"/>
  <c r="BH551"/>
  <c r="BG551"/>
  <c r="BF551"/>
  <c r="T551"/>
  <c r="R551"/>
  <c r="P551"/>
  <c r="BK551"/>
  <c r="J551"/>
  <c r="BE551"/>
  <c r="BI547"/>
  <c r="BH547"/>
  <c r="BG547"/>
  <c r="BF547"/>
  <c r="T547"/>
  <c r="R547"/>
  <c r="P547"/>
  <c r="BK547"/>
  <c r="J547"/>
  <c r="BE547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37"/>
  <c r="BH537"/>
  <c r="BG537"/>
  <c r="BF537"/>
  <c r="T537"/>
  <c r="R537"/>
  <c r="P537"/>
  <c r="BK537"/>
  <c r="J537"/>
  <c r="BE537"/>
  <c r="BI535"/>
  <c r="BH535"/>
  <c r="BG535"/>
  <c r="BF535"/>
  <c r="T535"/>
  <c r="R535"/>
  <c r="P535"/>
  <c r="BK535"/>
  <c r="J535"/>
  <c r="BE535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5"/>
  <c r="BH525"/>
  <c r="BG525"/>
  <c r="BF525"/>
  <c r="T525"/>
  <c r="T524"/>
  <c r="R525"/>
  <c r="R524"/>
  <c r="P525"/>
  <c r="P524"/>
  <c r="BK525"/>
  <c r="BK524"/>
  <c r="J524"/>
  <c r="J525"/>
  <c r="BE525"/>
  <c r="J117"/>
  <c r="BI523"/>
  <c r="BH523"/>
  <c r="BG523"/>
  <c r="BF523"/>
  <c r="T523"/>
  <c r="R523"/>
  <c r="P523"/>
  <c r="BK523"/>
  <c r="J523"/>
  <c r="BE523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7"/>
  <c r="BH517"/>
  <c r="BG517"/>
  <c r="BF517"/>
  <c r="T517"/>
  <c r="R517"/>
  <c r="P517"/>
  <c r="BK517"/>
  <c r="J517"/>
  <c r="BE517"/>
  <c r="BI515"/>
  <c r="BH515"/>
  <c r="BG515"/>
  <c r="BF515"/>
  <c r="T515"/>
  <c r="R515"/>
  <c r="P515"/>
  <c r="BK515"/>
  <c r="J515"/>
  <c r="BE515"/>
  <c r="BI513"/>
  <c r="BH513"/>
  <c r="BG513"/>
  <c r="BF513"/>
  <c r="T513"/>
  <c r="R513"/>
  <c r="P513"/>
  <c r="BK513"/>
  <c r="J513"/>
  <c r="BE513"/>
  <c r="BI511"/>
  <c r="BH511"/>
  <c r="BG511"/>
  <c r="BF511"/>
  <c r="T511"/>
  <c r="T510"/>
  <c r="R511"/>
  <c r="R510"/>
  <c r="P511"/>
  <c r="P510"/>
  <c r="BK511"/>
  <c r="BK510"/>
  <c r="J510"/>
  <c r="J511"/>
  <c r="BE511"/>
  <c r="J116"/>
  <c r="BI509"/>
  <c r="BH509"/>
  <c r="BG509"/>
  <c r="BF509"/>
  <c r="T509"/>
  <c r="R509"/>
  <c r="P509"/>
  <c r="BK509"/>
  <c r="J509"/>
  <c r="BE509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498"/>
  <c r="BH498"/>
  <c r="BG498"/>
  <c r="BF498"/>
  <c r="T498"/>
  <c r="R498"/>
  <c r="P498"/>
  <c r="BK498"/>
  <c r="J498"/>
  <c r="BE498"/>
  <c r="BI496"/>
  <c r="BH496"/>
  <c r="BG496"/>
  <c r="BF496"/>
  <c r="T496"/>
  <c r="R496"/>
  <c r="P496"/>
  <c r="BK496"/>
  <c r="J496"/>
  <c r="BE496"/>
  <c r="BI495"/>
  <c r="BH495"/>
  <c r="BG495"/>
  <c r="BF495"/>
  <c r="T495"/>
  <c r="R495"/>
  <c r="P495"/>
  <c r="BK495"/>
  <c r="J495"/>
  <c r="BE495"/>
  <c r="BI492"/>
  <c r="BH492"/>
  <c r="BG492"/>
  <c r="BF492"/>
  <c r="T492"/>
  <c r="T491"/>
  <c r="R492"/>
  <c r="R491"/>
  <c r="P492"/>
  <c r="P491"/>
  <c r="BK492"/>
  <c r="BK491"/>
  <c r="J491"/>
  <c r="J492"/>
  <c r="BE492"/>
  <c r="J115"/>
  <c r="BI490"/>
  <c r="BH490"/>
  <c r="BG490"/>
  <c r="BF490"/>
  <c r="T490"/>
  <c r="R490"/>
  <c r="P490"/>
  <c r="BK490"/>
  <c r="J490"/>
  <c r="BE490"/>
  <c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81"/>
  <c r="BH481"/>
  <c r="BG481"/>
  <c r="BF481"/>
  <c r="T481"/>
  <c r="R481"/>
  <c r="P481"/>
  <c r="BK481"/>
  <c r="J481"/>
  <c r="BE481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3"/>
  <c r="BH473"/>
  <c r="BG473"/>
  <c r="BF473"/>
  <c r="T473"/>
  <c r="T472"/>
  <c r="R473"/>
  <c r="R472"/>
  <c r="P473"/>
  <c r="P472"/>
  <c r="BK473"/>
  <c r="BK472"/>
  <c r="J472"/>
  <c r="J473"/>
  <c r="BE473"/>
  <c r="J114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7"/>
  <c r="BH467"/>
  <c r="BG467"/>
  <c r="BF467"/>
  <c r="T467"/>
  <c r="T466"/>
  <c r="R467"/>
  <c r="R466"/>
  <c r="P467"/>
  <c r="P466"/>
  <c r="BK467"/>
  <c r="BK466"/>
  <c r="J466"/>
  <c r="J467"/>
  <c r="BE467"/>
  <c r="J113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53"/>
  <c r="BH453"/>
  <c r="BG453"/>
  <c r="BF453"/>
  <c r="T453"/>
  <c r="R453"/>
  <c r="P453"/>
  <c r="BK453"/>
  <c r="J453"/>
  <c r="BE453"/>
  <c r="BI452"/>
  <c r="BH452"/>
  <c r="BG452"/>
  <c r="BF452"/>
  <c r="T452"/>
  <c r="R452"/>
  <c r="P452"/>
  <c r="BK452"/>
  <c r="J452"/>
  <c r="BE452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8"/>
  <c r="BH428"/>
  <c r="BG428"/>
  <c r="BF428"/>
  <c r="T428"/>
  <c r="T427"/>
  <c r="R428"/>
  <c r="R427"/>
  <c r="P428"/>
  <c r="P427"/>
  <c r="BK428"/>
  <c r="BK427"/>
  <c r="J427"/>
  <c r="J428"/>
  <c r="BE428"/>
  <c r="J112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0"/>
  <c r="BH420"/>
  <c r="BG420"/>
  <c r="BF420"/>
  <c r="T420"/>
  <c r="T419"/>
  <c r="R420"/>
  <c r="R419"/>
  <c r="P420"/>
  <c r="P419"/>
  <c r="BK420"/>
  <c r="BK419"/>
  <c r="J419"/>
  <c r="J420"/>
  <c r="BE420"/>
  <c r="J111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T414"/>
  <c r="R415"/>
  <c r="R414"/>
  <c r="P415"/>
  <c r="P414"/>
  <c r="BK415"/>
  <c r="BK414"/>
  <c r="J414"/>
  <c r="J415"/>
  <c r="BE415"/>
  <c r="J110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09"/>
  <c r="BH409"/>
  <c r="BG409"/>
  <c r="BF409"/>
  <c r="T409"/>
  <c r="R409"/>
  <c r="P409"/>
  <c r="BK409"/>
  <c r="J409"/>
  <c r="BE409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T385"/>
  <c r="T384"/>
  <c r="R385"/>
  <c r="R384"/>
  <c r="P385"/>
  <c r="P384"/>
  <c r="BK385"/>
  <c r="BK384"/>
  <c r="J384"/>
  <c r="J385"/>
  <c r="BE385"/>
  <c r="J109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T353"/>
  <c r="R354"/>
  <c r="R353"/>
  <c r="P354"/>
  <c r="P353"/>
  <c r="BK354"/>
  <c r="BK353"/>
  <c r="J353"/>
  <c r="J354"/>
  <c r="BE354"/>
  <c r="J108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1"/>
  <c r="BH321"/>
  <c r="BG321"/>
  <c r="BF321"/>
  <c r="T321"/>
  <c r="R321"/>
  <c r="P321"/>
  <c r="BK321"/>
  <c r="J321"/>
  <c r="BE321"/>
  <c r="BI317"/>
  <c r="BH317"/>
  <c r="BG317"/>
  <c r="BF317"/>
  <c r="T317"/>
  <c r="R317"/>
  <c r="P317"/>
  <c r="BK317"/>
  <c r="J317"/>
  <c r="BE317"/>
  <c r="BI313"/>
  <c r="BH313"/>
  <c r="BG313"/>
  <c r="BF313"/>
  <c r="T313"/>
  <c r="T312"/>
  <c r="R313"/>
  <c r="R312"/>
  <c r="P313"/>
  <c r="P312"/>
  <c r="BK313"/>
  <c r="BK312"/>
  <c r="J312"/>
  <c r="J313"/>
  <c r="BE313"/>
  <c r="J107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8"/>
  <c r="BH278"/>
  <c r="BG278"/>
  <c r="BF278"/>
  <c r="T278"/>
  <c r="T277"/>
  <c r="R278"/>
  <c r="R277"/>
  <c r="P278"/>
  <c r="P277"/>
  <c r="BK278"/>
  <c r="BK277"/>
  <c r="J277"/>
  <c r="J278"/>
  <c r="BE278"/>
  <c r="J106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3"/>
  <c r="BH273"/>
  <c r="BG273"/>
  <c r="BF273"/>
  <c r="T273"/>
  <c r="T272"/>
  <c r="R273"/>
  <c r="R272"/>
  <c r="P273"/>
  <c r="P272"/>
  <c r="BK273"/>
  <c r="BK272"/>
  <c r="J272"/>
  <c r="J273"/>
  <c r="BE273"/>
  <c r="J105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8"/>
  <c r="BH248"/>
  <c r="BG248"/>
  <c r="BF248"/>
  <c r="T248"/>
  <c r="T247"/>
  <c r="T246"/>
  <c r="R248"/>
  <c r="R247"/>
  <c r="R246"/>
  <c r="P248"/>
  <c r="P247"/>
  <c r="P246"/>
  <c r="BK248"/>
  <c r="BK247"/>
  <c r="J247"/>
  <c r="BK246"/>
  <c r="J246"/>
  <c r="J248"/>
  <c r="BE248"/>
  <c r="J104"/>
  <c r="J103"/>
  <c r="BI245"/>
  <c r="BH245"/>
  <c r="BG245"/>
  <c r="BF245"/>
  <c r="T245"/>
  <c r="T244"/>
  <c r="R245"/>
  <c r="R244"/>
  <c r="P245"/>
  <c r="P244"/>
  <c r="BK245"/>
  <c r="BK244"/>
  <c r="J244"/>
  <c r="J245"/>
  <c r="BE245"/>
  <c r="J102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8"/>
  <c r="BH238"/>
  <c r="BG238"/>
  <c r="BF238"/>
  <c r="T238"/>
  <c r="T237"/>
  <c r="R238"/>
  <c r="R237"/>
  <c r="P238"/>
  <c r="P237"/>
  <c r="BK238"/>
  <c r="BK237"/>
  <c r="J237"/>
  <c r="J238"/>
  <c r="BE238"/>
  <c r="J101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7"/>
  <c r="BH197"/>
  <c r="BG197"/>
  <c r="BF197"/>
  <c r="T197"/>
  <c r="T196"/>
  <c r="R197"/>
  <c r="R196"/>
  <c r="P197"/>
  <c r="P196"/>
  <c r="BK197"/>
  <c r="BK196"/>
  <c r="J196"/>
  <c r="J197"/>
  <c r="BE197"/>
  <c r="J100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0"/>
  <c r="BH170"/>
  <c r="BG170"/>
  <c r="BF170"/>
  <c r="T170"/>
  <c r="T169"/>
  <c r="R170"/>
  <c r="R169"/>
  <c r="P170"/>
  <c r="P169"/>
  <c r="BK170"/>
  <c r="BK169"/>
  <c r="J169"/>
  <c r="J170"/>
  <c r="BE170"/>
  <c r="J99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98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0"/>
  <c r="BH150"/>
  <c r="BG150"/>
  <c r="BF150"/>
  <c r="T150"/>
  <c r="T149"/>
  <c r="R150"/>
  <c r="R149"/>
  <c r="P150"/>
  <c r="P149"/>
  <c r="BK150"/>
  <c r="BK149"/>
  <c r="J149"/>
  <c r="J150"/>
  <c r="BE150"/>
  <c r="J9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F35"/>
  <c i="1" r="BD95"/>
  <c i="2" r="BH140"/>
  <c r="F34"/>
  <c i="1" r="BC95"/>
  <c i="2" r="BG140"/>
  <c r="F33"/>
  <c i="1" r="BB95"/>
  <c i="2" r="BF140"/>
  <c r="J32"/>
  <c i="1" r="AW95"/>
  <c i="2" r="F32"/>
  <c i="1" r="BA95"/>
  <c i="2" r="T140"/>
  <c r="T139"/>
  <c r="T138"/>
  <c r="T137"/>
  <c r="R140"/>
  <c r="R139"/>
  <c r="R138"/>
  <c r="R137"/>
  <c r="P140"/>
  <c r="P139"/>
  <c r="P138"/>
  <c r="P137"/>
  <c i="1" r="AU95"/>
  <c i="2" r="BK140"/>
  <c r="BK139"/>
  <c r="J139"/>
  <c r="BK138"/>
  <c r="J138"/>
  <c r="BK137"/>
  <c r="J137"/>
  <c r="J94"/>
  <c r="J28"/>
  <c i="1" r="AG95"/>
  <c i="2" r="J140"/>
  <c r="BE140"/>
  <c r="J31"/>
  <c i="1" r="AV95"/>
  <c i="2" r="F31"/>
  <c i="1" r="AZ95"/>
  <c i="2" r="J96"/>
  <c r="J95"/>
  <c r="F131"/>
  <c r="E129"/>
  <c r="F87"/>
  <c r="E85"/>
  <c r="J37"/>
  <c r="J22"/>
  <c r="E22"/>
  <c r="J134"/>
  <c r="J90"/>
  <c r="J21"/>
  <c r="J19"/>
  <c r="E19"/>
  <c r="J133"/>
  <c r="J89"/>
  <c r="J18"/>
  <c r="J16"/>
  <c r="E16"/>
  <c r="F134"/>
  <c r="F90"/>
  <c r="J15"/>
  <c r="J13"/>
  <c r="E13"/>
  <c r="F133"/>
  <c r="F89"/>
  <c r="J12"/>
  <c r="J10"/>
  <c r="J131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<sst xmlns="http://schemas.openxmlformats.org/spreadsheetml/2006/main">
  <si>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</si>
  <si>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</si>
  <si>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</si>
  <si>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</si>
  <si>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</si>
  <si>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{796ac628-3936-4bca-8d77-2ffe3acab46d}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</si>
  <si>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</si>
  <si>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</si>
  <si>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</si>
  <si>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</si>
  <si>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</si>
  <si>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</si>
  <si>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</si>
  <si>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</si>
  <si>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210111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</si>
  <si>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</si>
  <si>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</si>
  <si>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toalet MŠ J. z Poděbrad</t>
  </si>
  <si>
    <t>KSO:</t>
  </si>
  <si>
    <t>CC-CZ:</t>
  </si>
  <si>
    <t>Místo:</t>
  </si>
  <si>
    <t>Horažďovice</t>
  </si>
  <si>
    <t>Datum:</t>
  </si>
  <si>
    <t>9. 1. 2021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</si>
  <si>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</si>
  <si>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</si>
  <si>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</si>
  <si>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</si>
  <si>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</si>
  <si>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</si>
  <si>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</si>
  <si>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</si>
  <si>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</si>
  <si>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</si>
  <si>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</si>
  <si>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</si>
  <si>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</si>
  <si>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</si>
  <si>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</si>
  <si>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</si>
  <si>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</si>
  <si>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</si>
  <si>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</si>
  <si>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</si>
  <si>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</si>
  <si>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</si>
  <si>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</si>
  <si>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</si>
  <si>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</si>
  <si>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</si>
  <si>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</si>
  <si>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</si>
  <si>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</si>
  <si>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</si>
  <si>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</si>
  <si>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</si>
  <si>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</si>
  <si>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</si>
  <si>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</si>
  <si>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</si>
  <si>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</si>
  <si>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</si>
  <si>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</si>
  <si>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</si>
  <si>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</si>
  <si>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</si>
  <si>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</si>
  <si>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</si>
  <si>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</si>
  <si>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</si>
  <si>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</si>
  <si>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</si>
  <si>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</si>
  <si>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</si>
  <si>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</si>
  <si>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</si>
  <si>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</si>
  <si>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</si>
  <si>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</si>
  <si>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</si>
  <si>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</si>
  <si>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IV</t>
  </si>
  <si>
    <t>45,9</t>
  </si>
  <si>
    <t>2</t>
  </si>
  <si>
    <t>IS</t>
  </si>
  <si>
    <t>7,157</t>
  </si>
  <si>
    <t>KRYCÍ LIST SOUPISU PRACÍ</t>
  </si>
  <si>
    <t>OBKL</t>
  </si>
  <si>
    <t>114,601</t>
  </si>
  <si>
    <t>PDL</t>
  </si>
  <si>
    <t>MAL</t>
  </si>
  <si>
    <t>31,119</t>
  </si>
  <si>
    <t>DIL</t>
  </si>
  <si>
    <t>62,455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</si>
  <si>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</si>
  <si>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</si>
  <si>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</si>
  <si>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</si>
  <si>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</si>
  <si>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</si>
  <si>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</si>
  <si>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</si>
  <si>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</si>
  <si>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</si>
  <si>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</si>
  <si>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</si>
  <si>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</si>
  <si>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</si>
  <si>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</si>
  <si>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</si>
  <si>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</si>
  <si>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</si>
  <si>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</si>
  <si>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</si>
  <si>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</si>
  <si>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</si>
  <si>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</si>
  <si>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</si>
  <si>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</si>
  <si>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</si>
  <si>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</si>
  <si>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</si>
  <si>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</si>
  <si>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</si>
  <si>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</si>
  <si>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</si>
  <si>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</si>
  <si>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</si>
  <si>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</si>
  <si>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</si>
  <si>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</si>
  <si>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</si>
  <si>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</si>
  <si>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</si>
  <si>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</si>
  <si>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</si>
  <si>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</si>
  <si>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</si>
  <si>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</si>
  <si>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</si>
  <si>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</si>
  <si>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</si>
  <si>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139711101</t>
  </si>
  <si>
    <t xml:space="preserve">Vykopávka v uzavřených prostorách  s naložením výkopku na dopravní prostředek v hornině tř. 1 až 4</t>
  </si>
  <si>
    <t>m3</t>
  </si>
  <si>
    <t>CS ÚRS 2019 01</t>
  </si>
  <si>
    <t>16</t>
  </si>
  <si>
    <t>336459619</t>
  </si>
  <si>
    <t>VV</t>
  </si>
  <si>
    <t>(1,8+2,3+1,7+1,4+0,6+0,9+0,5++1,5+5,6)*0,3*0,2</t>
  </si>
  <si>
    <t>174101102</t>
  </si>
  <si>
    <t xml:space="preserve">Zásyp sypaninou z jakékoliv horniny  s uložením výkopku ve vrstvách se zhutněním v uzavřených prostorách s urovnáním povrchu zásypu</t>
  </si>
  <si>
    <t>1217510268</t>
  </si>
  <si>
    <t>0,978/2</t>
  </si>
  <si>
    <t>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</si>
  <si>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</si>
  <si>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</si>
  <si>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4</t>
  </si>
  <si>
    <t>2078563530</t>
  </si>
  <si>
    <t>M</t>
  </si>
  <si>
    <t>58341334</t>
  </si>
  <si>
    <t>kamenivo drcené drobné frakce 0/2</t>
  </si>
  <si>
    <t>t</t>
  </si>
  <si>
    <t>8</t>
  </si>
  <si>
    <t>1035868722</t>
  </si>
  <si>
    <t>0,489*2 'Přepočtené koeficientem množství</t>
  </si>
  <si>
    <t>Svislé a kompletní konstrukce</t>
  </si>
  <si>
    <t>5</t>
  </si>
  <si>
    <t>342272235</t>
  </si>
  <si>
    <t>Příčky z pórobetonových tvárnic hladkých na tenké maltové lože objemová hmotnost do 500 kg/m3, tloušťka příčky 125 mm</t>
  </si>
  <si>
    <t>m2</t>
  </si>
  <si>
    <t>-1167378532</t>
  </si>
  <si>
    <t>"1NP"(1,975+1,5*2)*1,25</t>
  </si>
  <si>
    <t>(0,9+1,625+3,0+0,5)*3,1</t>
  </si>
  <si>
    <t>"2NP"(3,0*2+1,5*4+1,98*2)*1,25</t>
  </si>
  <si>
    <t>(1,6+0,9+0,5*2+0,9+1,63)*3,1</t>
  </si>
  <si>
    <t>Mezisoučet</t>
  </si>
  <si>
    <t>6</t>
  </si>
  <si>
    <t>342291112</t>
  </si>
  <si>
    <t xml:space="preserve">Ukotvení příček  polyuretanovou pěnou, tl. příčky přes 100 mm</t>
  </si>
  <si>
    <t>m</t>
  </si>
  <si>
    <t>-1422106437</t>
  </si>
  <si>
    <t>3,0*3+(1,0+1,6)*3</t>
  </si>
  <si>
    <t>7</t>
  </si>
  <si>
    <t>342291121</t>
  </si>
  <si>
    <t xml:space="preserve">Ukotvení příček  plochými kotvami, do konstrukce cihelné</t>
  </si>
  <si>
    <t>658144547</t>
  </si>
  <si>
    <t>3,025*6+1,2*6</t>
  </si>
  <si>
    <t>949101111</t>
  </si>
  <si>
    <t xml:space="preserve">Lešení pomocné pracovní pro objekty pozemních staveb  pro zatížení do 150 kg/m2, o výšce lešeňové podlahy do 1,9 m</t>
  </si>
  <si>
    <t>1650084249</t>
  </si>
  <si>
    <t>14,9*2+16,1</t>
  </si>
  <si>
    <t>9</t>
  </si>
  <si>
    <t>952901111</t>
  </si>
  <si>
    <t xml:space="preserve">Vyčištění budov nebo objektů před předáním do užívání  budov bytové nebo občanské výstavby, světlé výšky podlaží do 4 m</t>
  </si>
  <si>
    <t>813953026</t>
  </si>
  <si>
    <t>45,900+1,5*5*3</t>
  </si>
  <si>
    <t>Vodorovné konstrukce</t>
  </si>
  <si>
    <t>10</t>
  </si>
  <si>
    <t>411386611</t>
  </si>
  <si>
    <t xml:space="preserve">Zabetonování prostupů v instalačních šachtách ve stropech železobetonových  ze suchých směsí, včetně bednění, odbednění, výztuže a zajištění potrubí skelnou vatou s folií (materiál v ceně), plochy do 0,09 m2</t>
  </si>
  <si>
    <t>kus</t>
  </si>
  <si>
    <t>-2124783136</t>
  </si>
  <si>
    <t>11</t>
  </si>
  <si>
    <t>R4-0001</t>
  </si>
  <si>
    <t>Dmtž desek topného kanálu</t>
  </si>
  <si>
    <t>1279284308</t>
  </si>
  <si>
    <t>(5,0+2,6)*0,6</t>
  </si>
  <si>
    <t>12</t>
  </si>
  <si>
    <t>R4-0002</t>
  </si>
  <si>
    <t>Zpětná mtž desek topného kanálu</t>
  </si>
  <si>
    <t>-442955903</t>
  </si>
  <si>
    <t>Úpravy povrchů, podlahy a osazování výplní</t>
  </si>
  <si>
    <t>13</t>
  </si>
  <si>
    <t>612321141</t>
  </si>
  <si>
    <t xml:space="preserve">Omítka vápenocementová vnitřních ploch  nanášená ručně dvouvrstvá, tloušťky jádrové omítky do 10 mm a tloušťky štuku do 3 mm štuková svislých konstrukcí stěn</t>
  </si>
  <si>
    <t>-944902462</t>
  </si>
  <si>
    <t>"1NP"1,975*(3,1-1,2)+(0,125*3+1,45*2+1,575)*3,1</t>
  </si>
  <si>
    <t>3,1*3,1-0,8*2,0</t>
  </si>
  <si>
    <t>"2NP"(3,0+1,980)*(3,1-1,2)*2+(1,575*2+1,525+1,925+1,45*2)*3,1</t>
  </si>
  <si>
    <t>(5,4-1,6+3,22)*3,1</t>
  </si>
  <si>
    <t>Mezisoučet R</t>
  </si>
  <si>
    <t>14</t>
  </si>
  <si>
    <t>612325302</t>
  </si>
  <si>
    <t>Vápenocementová omítka ostění nebo nadpraží štuková</t>
  </si>
  <si>
    <t>745260909</t>
  </si>
  <si>
    <t>"zárubně"(0,8+2,1*2)*0,2*3</t>
  </si>
  <si>
    <t>631311116</t>
  </si>
  <si>
    <t xml:space="preserve">Mazanina z betonu  prostého bez zvýšených nároků na prostředí tl. přes 50 do 80 mm tř. C 25/30</t>
  </si>
  <si>
    <t>2082651748</t>
  </si>
  <si>
    <t>14,9*0,05+(14,9+16,1)*0,055+"šatna"1,0*0,06</t>
  </si>
  <si>
    <t>631311135</t>
  </si>
  <si>
    <t xml:space="preserve">Mazanina z betonu  prostého bez zvýšených nároků na prostředí tl. přes 120 do 240 mm tř. C 20/25</t>
  </si>
  <si>
    <t>1208172376</t>
  </si>
  <si>
    <t>14,9*0,1+"šatna"1,0*0,15</t>
  </si>
  <si>
    <t>17</t>
  </si>
  <si>
    <t>631319011</t>
  </si>
  <si>
    <t xml:space="preserve">Příplatek k cenám mazanin  za úpravu povrchu mazaniny přehlazením, mazanina tl. přes 50 do 80 mm</t>
  </si>
  <si>
    <t>-868044706</t>
  </si>
  <si>
    <t>2,45</t>
  </si>
  <si>
    <t>18</t>
  </si>
  <si>
    <t>631319232</t>
  </si>
  <si>
    <t xml:space="preserve">Příplatek k cenám betonových mazanin za vyztužení  skleněnými vlákny objemové vyztužení 3 kg/m3</t>
  </si>
  <si>
    <t>-2042924377</t>
  </si>
  <si>
    <t>19</t>
  </si>
  <si>
    <t>631362021</t>
  </si>
  <si>
    <t xml:space="preserve">Výztuž mazanin  ze svařovaných sítí z drátů typu KARI</t>
  </si>
  <si>
    <t>-671331766</t>
  </si>
  <si>
    <t>14,9*1,35/1000</t>
  </si>
  <si>
    <t>20</t>
  </si>
  <si>
    <t>632481213</t>
  </si>
  <si>
    <t xml:space="preserve">Separační vrstva k oddělení podlahových vrstev  z polyetylénové fólie</t>
  </si>
  <si>
    <t>503528120</t>
  </si>
  <si>
    <t>PDL*1,1</t>
  </si>
  <si>
    <t>634112113</t>
  </si>
  <si>
    <t>Obvodová dilatace mezi stěnou a mazaninou nebo potěrem podlahovým páskem z pěnového PE tl. do 10 mm, výšky 80 mm</t>
  </si>
  <si>
    <t>1542430628</t>
  </si>
  <si>
    <t>"1NP"0,9+1,975+1,45*2+0,125*2+1,575+3,1+1,625+1,5*4</t>
  </si>
  <si>
    <t>"2NP"3,0*4+1,575*2+0,125*4+1,525+1,925+1,45*2+4,73+5,4</t>
  </si>
  <si>
    <t>1,5*8</t>
  </si>
  <si>
    <t>22</t>
  </si>
  <si>
    <t>642942111</t>
  </si>
  <si>
    <t xml:space="preserve">Osazování zárubní nebo rámů kovových dveřních  lisovaných nebo z úhelníků bez dveřních křídel na cementovou maltu, plochy otvoru do 2,5 m2</t>
  </si>
  <si>
    <t>-942613138</t>
  </si>
  <si>
    <t>23</t>
  </si>
  <si>
    <t>55331130</t>
  </si>
  <si>
    <t>zárubeň ocelová pro běžné zdění hranatý profil 125 800 levá,pravá</t>
  </si>
  <si>
    <t>119061092</t>
  </si>
  <si>
    <t>Ostatní konstrukce a práce, bourání</t>
  </si>
  <si>
    <t>24</t>
  </si>
  <si>
    <t>962031132</t>
  </si>
  <si>
    <t xml:space="preserve">Bourání příček z cihel, tvárnic nebo příčkovek  z cihel pálených, plných nebo dutých na maltu vápennou nebo vápenocementovou, tl. do 100 mm</t>
  </si>
  <si>
    <t>1399880525</t>
  </si>
  <si>
    <t>"1NP"3,0*3,025-0,6*2,0</t>
  </si>
  <si>
    <t>"2NP"(3,0*3,025-0,6*2,0)*2</t>
  </si>
  <si>
    <t>25</t>
  </si>
  <si>
    <t>962031133</t>
  </si>
  <si>
    <t xml:space="preserve">Bourání příček z cihel, tvárnic nebo příčkovek  z cihel pálených, plných nebo dutých na maltu vápennou nebo vápenocementovou, tl. do 150 mm</t>
  </si>
  <si>
    <t>383393796</t>
  </si>
  <si>
    <t>"1NP"1,5*1,2+1,0*3,025</t>
  </si>
  <si>
    <t>"2NP"1,5*1,2*2+1,0*3,025*2</t>
  </si>
  <si>
    <t>26</t>
  </si>
  <si>
    <t>965042121</t>
  </si>
  <si>
    <t>Bourání mazanin betonových nebo z litého asfaltu tl. do 100 mm, plochy do 1 m2</t>
  </si>
  <si>
    <t>-278452491</t>
  </si>
  <si>
    <t>"oprava Ut v šatně "1,0*(0,06+0,15)</t>
  </si>
  <si>
    <t>27</t>
  </si>
  <si>
    <t>965042141</t>
  </si>
  <si>
    <t>Bourání mazanin betonových nebo z litého asfaltu tl. do 100 mm, plochy přes 4 m2</t>
  </si>
  <si>
    <t>-1613988033</t>
  </si>
  <si>
    <t>"1NP"(3,175+1,7)*3,0*0,045+(0,8+0,6)*0,4*0,05</t>
  </si>
  <si>
    <t>14,9*0,15</t>
  </si>
  <si>
    <t>"2NP"(1,375+3,925+3,175+1,7)*3,0*0,045</t>
  </si>
  <si>
    <t>0,8*0,4*0,05*2</t>
  </si>
  <si>
    <t>28</t>
  </si>
  <si>
    <t>965082923</t>
  </si>
  <si>
    <t>Odstranění násypu pod podlahami nebo ochranného násypu na střechách tl. do 100 mm, plochy přes 2 m2</t>
  </si>
  <si>
    <t>-1365692373</t>
  </si>
  <si>
    <t>"1NP"(3,175+1,7)*3,0*0,025</t>
  </si>
  <si>
    <t>(0,8+0,6)*0,4*0,025</t>
  </si>
  <si>
    <t>29</t>
  </si>
  <si>
    <t>968072455</t>
  </si>
  <si>
    <t xml:space="preserve">Vybourání kovových rámů oken s křídly, dveřních zárubní, vrat, stěn, ostění nebo obkladů  dveřních zárubní, plochy do 2 m2</t>
  </si>
  <si>
    <t>-1225308672</t>
  </si>
  <si>
    <t>0,6*2,0*3+0,8*2,0*3</t>
  </si>
  <si>
    <t>30</t>
  </si>
  <si>
    <t>971033131</t>
  </si>
  <si>
    <t xml:space="preserve">Vybourání otvorů ve zdivu základovém nebo nadzákladovém z cihel, tvárnic, příčkovek  z cihel pálených na maltu vápennou nebo vápenocementovou průměru profilu do 60 mm, tl. do 150 mm</t>
  </si>
  <si>
    <t>1272810464</t>
  </si>
  <si>
    <t>31</t>
  </si>
  <si>
    <t>972054241</t>
  </si>
  <si>
    <t xml:space="preserve">Vybourání otvorů ve stropech nebo klenbách železobetonových  bez odstranění podlahy a násypu, plochy do 0,09 m2, tl. do 150 mm</t>
  </si>
  <si>
    <t>-2056415615</t>
  </si>
  <si>
    <t>32</t>
  </si>
  <si>
    <t>973031335</t>
  </si>
  <si>
    <t xml:space="preserve">Vysekání výklenků nebo kapes ve zdivu z cihel  na maltu vápennou nebo vápenocementovou kapes, plochy do 0,16 m2, hl. do 300 mm</t>
  </si>
  <si>
    <t>-865105492</t>
  </si>
  <si>
    <t>33</t>
  </si>
  <si>
    <t>974031122</t>
  </si>
  <si>
    <t xml:space="preserve">Vysekání rýh ve zdivu cihelném na maltu vápennou nebo vápenocementovou  do hl. 30 mm a šířky do 70 mm</t>
  </si>
  <si>
    <t>-533110943</t>
  </si>
  <si>
    <t>34</t>
  </si>
  <si>
    <t>974031133</t>
  </si>
  <si>
    <t xml:space="preserve">Vysekání rýh ve zdivu cihelném na maltu vápennou nebo vápenocementovou  do hl. 50 mm a šířky do 100 mm</t>
  </si>
  <si>
    <t>-796819958</t>
  </si>
  <si>
    <t>65+16</t>
  </si>
  <si>
    <t>35</t>
  </si>
  <si>
    <t>974031154</t>
  </si>
  <si>
    <t xml:space="preserve">Vysekání rýh ve zdivu cihelném na maltu vápennou nebo vápenocementovou  do hl. 100 mm a šířky do 150 mm</t>
  </si>
  <si>
    <t>1324057412</t>
  </si>
  <si>
    <t>24,9+9,4</t>
  </si>
  <si>
    <t>36</t>
  </si>
  <si>
    <t>978013191</t>
  </si>
  <si>
    <t>Otlučení vápenných nebo vápenocementových omítek vnitřních ploch stěn s vyškrabáním spar, s očištěním zdiva, v rozsahu přes 50 do 100 %</t>
  </si>
  <si>
    <t>-2113036331</t>
  </si>
  <si>
    <t>"1NP"(3,175*2+1,7*2+3,0*2-0,8-0,8*2)*(3,0-1,2)</t>
  </si>
  <si>
    <t>"2NP" (1,375*2+3,925*2+3,175*2+1,7*2+3,0*4)*(3,0-1,2)</t>
  </si>
  <si>
    <t>37</t>
  </si>
  <si>
    <t>978059541</t>
  </si>
  <si>
    <t xml:space="preserve">Odsekání obkladů  stěn včetně otlučení podkladní omítky až na zdivo z obkládaček vnitřních, z jakýchkoliv materiálů, plochy přes 1 m2</t>
  </si>
  <si>
    <t>1048591280</t>
  </si>
  <si>
    <t>"1NP"(3,175*2+1,7*2+3,0*2-0,8-0,8*2)*1,2</t>
  </si>
  <si>
    <t>0,2*2*2,1+0,8*0,2</t>
  </si>
  <si>
    <t>"2NP" (1,375*2+3,925*2+3,175*2+1,7*2+3,0*4)*1,2</t>
  </si>
  <si>
    <t>(0,2*2*2,1+0,8*0,2)*2</t>
  </si>
  <si>
    <t>997</t>
  </si>
  <si>
    <t>Přesun sutě</t>
  </si>
  <si>
    <t>38</t>
  </si>
  <si>
    <t>997013112</t>
  </si>
  <si>
    <t xml:space="preserve">Vnitrostaveništní doprava suti a vybouraných hmot  vodorovně do 50 m svisle s použitím mechanizace pro budovy a haly výšky přes 6 do 9 m</t>
  </si>
  <si>
    <t>775728932</t>
  </si>
  <si>
    <t>39</t>
  </si>
  <si>
    <t>997013152</t>
  </si>
  <si>
    <t xml:space="preserve">Vnitrostaveništní doprava suti a vybouraných hmot  vodorovně do 50 m svisle s omezením mechanizace pro budovy a haly výšky přes 6 do 9 m</t>
  </si>
  <si>
    <t>-580453127</t>
  </si>
  <si>
    <t>24,547/3*2</t>
  </si>
  <si>
    <t>40</t>
  </si>
  <si>
    <t>997013501</t>
  </si>
  <si>
    <t xml:space="preserve">Odvoz suti a vybouraných hmot na skládku nebo meziskládku  se složením, na vzdálenost do 1 km</t>
  </si>
  <si>
    <t>-251335771</t>
  </si>
  <si>
    <t>41</t>
  </si>
  <si>
    <t>997013509</t>
  </si>
  <si>
    <t xml:space="preserve">Odvoz suti a vybouraných hmot na skládku nebo meziskládku  se složením, na vzdálenost Příplatek k ceně za každý další i započatý 1 km přes 1 km</t>
  </si>
  <si>
    <t>-1725436657</t>
  </si>
  <si>
    <t>30,664*17 'Přepočtené koeficientem množství</t>
  </si>
  <si>
    <t>998</t>
  </si>
  <si>
    <t>Přesun hmot</t>
  </si>
  <si>
    <t>42</t>
  </si>
  <si>
    <t>998011002</t>
  </si>
  <si>
    <t xml:space="preserve">Přesun hmot pro budovy občanské výstavby, bydlení, výrobu a služby  s nosnou svislou konstrukcí zděnou z cihel, tvárnic nebo kamene vodorovná dopravní vzdálenost do 100 m pro budovy výšky přes 6 do 12 m</t>
  </si>
  <si>
    <t>75978423</t>
  </si>
  <si>
    <t>PSV</t>
  </si>
  <si>
    <t>Práce a dodávky PSV</t>
  </si>
  <si>
    <t>711</t>
  </si>
  <si>
    <t>Izolace proti vodě, vlhkosti a plynům</t>
  </si>
  <si>
    <t>43</t>
  </si>
  <si>
    <t>711111001</t>
  </si>
  <si>
    <t xml:space="preserve">Provedení izolace proti zemní vlhkosti natěradly a tmely za studena  na ploše vodorovné V nátěrem penetračním</t>
  </si>
  <si>
    <t>2125095779</t>
  </si>
  <si>
    <t>14,9+16,1+14,9</t>
  </si>
  <si>
    <t>44</t>
  </si>
  <si>
    <t>711112001</t>
  </si>
  <si>
    <t xml:space="preserve">Provedení izolace proti zemní vlhkosti natěradly a tmely za studena  na ploše svislé S nátěrem penetračním</t>
  </si>
  <si>
    <t>1623597158</t>
  </si>
  <si>
    <t>"1NP"((1,625+3,1)*2+3*2)*0,15</t>
  </si>
  <si>
    <t>"2NP"(5,4*2+4,73*2+3,0*4)*0,15</t>
  </si>
  <si>
    <t>45</t>
  </si>
  <si>
    <t>11163150</t>
  </si>
  <si>
    <t>lak penetrační asfaltový</t>
  </si>
  <si>
    <t>640969685</t>
  </si>
  <si>
    <t>IS+IV</t>
  </si>
  <si>
    <t>53,057*0,0003 'Přepočtené koeficientem množství</t>
  </si>
  <si>
    <t>46</t>
  </si>
  <si>
    <t>711131101</t>
  </si>
  <si>
    <t xml:space="preserve">Provedení izolace proti zemní vlhkosti pásy na sucho  AIP nebo tkaniny na ploše vodorovné V</t>
  </si>
  <si>
    <t>922124676</t>
  </si>
  <si>
    <t>14,9*1,1</t>
  </si>
  <si>
    <t>47</t>
  </si>
  <si>
    <t>28323063</t>
  </si>
  <si>
    <t>fólie LDPE (650 kg/m3) proti zemní vlhkosti nad úrovní terénu tl 0,6mm</t>
  </si>
  <si>
    <t>-1458536716</t>
  </si>
  <si>
    <t>16,390</t>
  </si>
  <si>
    <t>16,39*1,1 'Přepočtené koeficientem množství</t>
  </si>
  <si>
    <t>48</t>
  </si>
  <si>
    <t>711131811</t>
  </si>
  <si>
    <t xml:space="preserve">Odstranění izolace proti zemní vlhkosti  na ploše vodorovné V</t>
  </si>
  <si>
    <t>-1062473718</t>
  </si>
  <si>
    <t>14,9*2+16,1+14,9</t>
  </si>
  <si>
    <t>49</t>
  </si>
  <si>
    <t>711141559</t>
  </si>
  <si>
    <t xml:space="preserve">Provedení izolace proti zemní vlhkosti pásy přitavením  NAIP na ploše vodorovné V</t>
  </si>
  <si>
    <t>-1468242096</t>
  </si>
  <si>
    <t>50</t>
  </si>
  <si>
    <t>711142559</t>
  </si>
  <si>
    <t xml:space="preserve">Provedení izolace proti zemní vlhkosti pásy přitavením  NAIP na ploše svislé S</t>
  </si>
  <si>
    <t>-40921656</t>
  </si>
  <si>
    <t>51</t>
  </si>
  <si>
    <t>62832001</t>
  </si>
  <si>
    <t>pás asfaltový natavitelný oxidovaný tl. 3,5mm typu V60 S35 s vložkou ze skleněné rohože, s jemnozrnným minerálním posypem</t>
  </si>
  <si>
    <t>655501052</t>
  </si>
  <si>
    <t>52</t>
  </si>
  <si>
    <t>998711102</t>
  </si>
  <si>
    <t xml:space="preserve">Přesun hmot pro izolace proti vodě, vlhkosti a plynům  stanovený z hmotnosti přesunovaného materiálu vodorovná dopravní vzdálenost do 50 m v objektech výšky přes 6 do 12 m</t>
  </si>
  <si>
    <t>-2059237955</t>
  </si>
  <si>
    <t>713</t>
  </si>
  <si>
    <t>Izolace tepelné</t>
  </si>
  <si>
    <t>53</t>
  </si>
  <si>
    <t>713121121</t>
  </si>
  <si>
    <t>Montáž tepelné izolace podlah rohožemi, pásy, deskami, dílci, bloky (izolační materiál ve specifikaci) kladenými volně dvouvrstvá</t>
  </si>
  <si>
    <t>1047148432</t>
  </si>
  <si>
    <t>54</t>
  </si>
  <si>
    <t>28372302</t>
  </si>
  <si>
    <t>deska EPS 100 pro trvalé zatížení v tlaku (max. 2000 kg/m2) tl 30mm</t>
  </si>
  <si>
    <t>1723397679</t>
  </si>
  <si>
    <t>14,900*2</t>
  </si>
  <si>
    <t>55</t>
  </si>
  <si>
    <t>998713102</t>
  </si>
  <si>
    <t>Přesun hmot pro izolace tepelné stanovený z hmotnosti přesunovaného materiálu vodorovná dopravní vzdálenost do 50 m v objektech výšky přes 6 m do 12 m</t>
  </si>
  <si>
    <t>-576338188</t>
  </si>
  <si>
    <t>721</t>
  </si>
  <si>
    <t>Zdravotechnika - vnitřní kanalizace</t>
  </si>
  <si>
    <t>56</t>
  </si>
  <si>
    <t>721100911</t>
  </si>
  <si>
    <t xml:space="preserve">Opravy potrubí hrdlového  zazátkování hrdla kanalizačního potrubí</t>
  </si>
  <si>
    <t>-978953904</t>
  </si>
  <si>
    <t>57</t>
  </si>
  <si>
    <t>721140802</t>
  </si>
  <si>
    <t xml:space="preserve">Demontáž potrubí z litinových trub  odpadních nebo dešťových do DN 100</t>
  </si>
  <si>
    <t>1364282587</t>
  </si>
  <si>
    <t>"připojovací"1,2+0,3+1,2+0,3+1,2+0,3+0,3+1,2</t>
  </si>
  <si>
    <t>58</t>
  </si>
  <si>
    <t>721140806</t>
  </si>
  <si>
    <t xml:space="preserve">Demontáž potrubí z litinových trub  odpadních nebo dešťových přes 100 do DN 200</t>
  </si>
  <si>
    <t>-1797287536</t>
  </si>
  <si>
    <t>"svodne"5,3+1,8+2,1+1,2+0,6+0,3</t>
  </si>
  <si>
    <t>"odpady"(0,3+3,025+0,255++0,325)*3+3,025*3</t>
  </si>
  <si>
    <t>"pod stropem"3,0+0,5*5</t>
  </si>
  <si>
    <t>59</t>
  </si>
  <si>
    <t>721140918</t>
  </si>
  <si>
    <t xml:space="preserve">Opravy odpadního potrubí litinového  propojení dosavadního potrubí DN 200</t>
  </si>
  <si>
    <t>1744122339</t>
  </si>
  <si>
    <t>60</t>
  </si>
  <si>
    <t>721160806</t>
  </si>
  <si>
    <t xml:space="preserve">Demontáž potrubí z vláknocementových trub  odpadních nebo ventilačních přes 100 do DN 200</t>
  </si>
  <si>
    <t>-737894583</t>
  </si>
  <si>
    <t>0,5*5</t>
  </si>
  <si>
    <t>61</t>
  </si>
  <si>
    <t>721173402</t>
  </si>
  <si>
    <t>Potrubí z plastových trub PVC SN4 svodné (ležaté) DN 125</t>
  </si>
  <si>
    <t>1672286144</t>
  </si>
  <si>
    <t>1,8+2,3+1,7+1,4+0,6+0,9+0,5</t>
  </si>
  <si>
    <t>62</t>
  </si>
  <si>
    <t>721173403</t>
  </si>
  <si>
    <t>Potrubí z plastových trub PVC SN4 svodné (ležaté) DN 160</t>
  </si>
  <si>
    <t>14324130</t>
  </si>
  <si>
    <t>63</t>
  </si>
  <si>
    <t>721174004</t>
  </si>
  <si>
    <t>Potrubí z plastových trub polypropylenové svodné (ležaté) DN 75</t>
  </si>
  <si>
    <t>2131870582</t>
  </si>
  <si>
    <t>0,5*3</t>
  </si>
  <si>
    <t>64</t>
  </si>
  <si>
    <t>721174024</t>
  </si>
  <si>
    <t>Potrubí z plastových trub polypropylenové odpadní (svislé) DN 75</t>
  </si>
  <si>
    <t>1389251570</t>
  </si>
  <si>
    <t>3,025*3+0,025+0,3</t>
  </si>
  <si>
    <t>65</t>
  </si>
  <si>
    <t>721174025</t>
  </si>
  <si>
    <t>Potrubí z plastových trub polypropylenové odpadní (svislé) DN 110</t>
  </si>
  <si>
    <t>-258080956</t>
  </si>
  <si>
    <t>"odpad"(0,3+3,025+0,225+3,025)*3+3,025*3-9,4"D75"</t>
  </si>
  <si>
    <t>66</t>
  </si>
  <si>
    <t>721175122</t>
  </si>
  <si>
    <t>Potrubí z plastových trub polypropylenové vysoce tlumící zvuk třívrstvé svodné (ležaté) DN 110</t>
  </si>
  <si>
    <t>1357423878</t>
  </si>
  <si>
    <t>"svod pod stropem"3,0+0,5*5</t>
  </si>
  <si>
    <t>67</t>
  </si>
  <si>
    <t>721174043</t>
  </si>
  <si>
    <t>Potrubí z plastových trub polypropylenové připojovací DN 50</t>
  </si>
  <si>
    <t>-1258994047</t>
  </si>
  <si>
    <t>2,6*3+1,3*2+1,2*3+2,0</t>
  </si>
  <si>
    <t>68</t>
  </si>
  <si>
    <t>721194105</t>
  </si>
  <si>
    <t>Vyměření přípojek na potrubí vyvedení a upevnění odpadních výpustek DN 50</t>
  </si>
  <si>
    <t>-1669922171</t>
  </si>
  <si>
    <t>69</t>
  </si>
  <si>
    <t>721194107</t>
  </si>
  <si>
    <t>Vyměření přípojek na potrubí vyvedení a upevnění odpadních výpustek DN 70</t>
  </si>
  <si>
    <t>530703385</t>
  </si>
  <si>
    <t>70</t>
  </si>
  <si>
    <t>721194109</t>
  </si>
  <si>
    <t>Vyměření přípojek na potrubí vyvedení a upevnění odpadních výpustek DN 100</t>
  </si>
  <si>
    <t>1579330899</t>
  </si>
  <si>
    <t>71</t>
  </si>
  <si>
    <t>721211403</t>
  </si>
  <si>
    <t>Podlahové vpusti s vodorovným odtokem DN 50/75 s kulovým kloubem</t>
  </si>
  <si>
    <t>906248354</t>
  </si>
  <si>
    <t>72</t>
  </si>
  <si>
    <t>721290112</t>
  </si>
  <si>
    <t xml:space="preserve">Zkouška těsnosti kanalizace  v objektech vodou DN 150 nebo DN 200</t>
  </si>
  <si>
    <t>-1143299418</t>
  </si>
  <si>
    <t>1,5+9,2+5,6+34,3+16</t>
  </si>
  <si>
    <t>73</t>
  </si>
  <si>
    <t>998721102</t>
  </si>
  <si>
    <t xml:space="preserve">Přesun hmot pro vnitřní kanalizace  stanovený z hmotnosti přesunovaného materiálu vodorovná dopravní vzdálenost do 50 m v objektech výšky přes 6 do 12 m</t>
  </si>
  <si>
    <t>1585605256</t>
  </si>
  <si>
    <t>74</t>
  </si>
  <si>
    <t>R721-0003</t>
  </si>
  <si>
    <t>Zvuková návleková izolace pro kanalizační potrubí DN 110</t>
  </si>
  <si>
    <t>1818565259</t>
  </si>
  <si>
    <t>75</t>
  </si>
  <si>
    <t>R721-0001</t>
  </si>
  <si>
    <t>Vyvední větracího potrubí nad střechu s větracím komínkem (1,5 m nad interiér) přes stávajcíí tvarovku, vč. obložení minerílní izolací a parotěsným utěsněním silikonem</t>
  </si>
  <si>
    <t>-354218926</t>
  </si>
  <si>
    <t>76</t>
  </si>
  <si>
    <t>R721-0002</t>
  </si>
  <si>
    <t>Zaslepení stávajícího odvětrání na střechu vč. vyplnění MW izolací</t>
  </si>
  <si>
    <t>1874732810</t>
  </si>
  <si>
    <t>722</t>
  </si>
  <si>
    <t>Zdravotechnika - vnitřní vodovod</t>
  </si>
  <si>
    <t>77</t>
  </si>
  <si>
    <t>722130801</t>
  </si>
  <si>
    <t xml:space="preserve">Demontáž potrubí z ocelových trubek pozinkovaných  závitových do DN 25</t>
  </si>
  <si>
    <t>1548425476</t>
  </si>
  <si>
    <t>"1NP"0,5*4</t>
  </si>
  <si>
    <t>"2NP"0,5*7</t>
  </si>
  <si>
    <t>78</t>
  </si>
  <si>
    <t>722170804</t>
  </si>
  <si>
    <t xml:space="preserve">Demontáž rozvodů vody z plastů  přes 25 do Ø 50 mm</t>
  </si>
  <si>
    <t>-1717956637</t>
  </si>
  <si>
    <t>"1NP"(0,5+0,1)*3+5,0*2+3,5+3,0+1,2+1,3+0,5+1,5+0,5*11+1,5*2</t>
  </si>
  <si>
    <t>"2NP"3,0*2+1,2*2+1,5+1,3*2+1,5+0,5*2+(0,225+1,6)*2+1,5*2</t>
  </si>
  <si>
    <t>79</t>
  </si>
  <si>
    <t>722174022</t>
  </si>
  <si>
    <t>Potrubí z plastových trubek z polypropylenu (PPR) svařovaných polyfuzně PN 20 (SDR 6) D 20 x 3,4</t>
  </si>
  <si>
    <t>89217492</t>
  </si>
  <si>
    <t>"1NP"0,5+0,15+4,1+1,5*2+1,3+0,9++1,4+0,9+0,8+0,5*3+2,5+0,5*5+1,5</t>
  </si>
  <si>
    <t>"2NP"2,5+0,5*5+1,5+1,3+0,8*2+1,6*2+1,0+4,0+1,5+0,5*2+0,8++0,9+0,9+1,3+1,6+0,9+1,0</t>
  </si>
  <si>
    <t>1,6*2+1,3*2+1,3+0,5*3+0,225+0,9+1,0+0,225+0,5+2,5+0,5*5</t>
  </si>
  <si>
    <t>80</t>
  </si>
  <si>
    <t>722174023</t>
  </si>
  <si>
    <t>Potrubí z plastových trubek z polypropylenu (PPR) svařovaných polyfuzně PN 20 (SDR 6) D 25 x 4,2</t>
  </si>
  <si>
    <t>43867408</t>
  </si>
  <si>
    <t>"1NP"1,6*3+1,4+3,5+2,0+1,0+1,6</t>
  </si>
  <si>
    <t>"2NP"1,6*2+5,8+1,6+0,8++2,0*2++1,6*2</t>
  </si>
  <si>
    <t>81</t>
  </si>
  <si>
    <t>722174024</t>
  </si>
  <si>
    <t>Potrubí z plastových trubek z polypropylenu (PPR) svařovaných polyfuzně PN 20 (SDR 6) D 32 x 5,4</t>
  </si>
  <si>
    <t>-131291180</t>
  </si>
  <si>
    <t>(0,5+0,15+3,5)*2</t>
  </si>
  <si>
    <t>82</t>
  </si>
  <si>
    <t>722181231</t>
  </si>
  <si>
    <t xml:space="preserve">Ochrana potrubí  termoizolačními trubicemi z pěnového polyetylenu PE přilepenými v příčných a podélných spojích, tloušťky izolace přes 9 do 13 mm, vnitřního průměru izolace DN do 22 mm</t>
  </si>
  <si>
    <t>-304654860</t>
  </si>
  <si>
    <t>83</t>
  </si>
  <si>
    <t>722181232</t>
  </si>
  <si>
    <t xml:space="preserve">Ochrana potrubí  termoizolačními trubicemi z pěnového polyetylenu PE přilepenými v příčných a podélných spojích, tloušťky izolace přes 9 do 13 mm, vnitřního průměru izolace DN přes 22 do 45 mm</t>
  </si>
  <si>
    <t>481747306</t>
  </si>
  <si>
    <t>32,9+8,3</t>
  </si>
  <si>
    <t>84</t>
  </si>
  <si>
    <t>722182013</t>
  </si>
  <si>
    <t>Podpůrný žlab pro potrubí průměru D 32</t>
  </si>
  <si>
    <t>-122978253</t>
  </si>
  <si>
    <t>"1NP"5,0+1,5++1,3</t>
  </si>
  <si>
    <t>"2NP"4,5</t>
  </si>
  <si>
    <t>85</t>
  </si>
  <si>
    <t>722190401</t>
  </si>
  <si>
    <t xml:space="preserve">Zřízení přípojek na potrubí  vyvedení a upevnění výpustek do DN 25</t>
  </si>
  <si>
    <t>-189268778</t>
  </si>
  <si>
    <t>86</t>
  </si>
  <si>
    <t>722220851</t>
  </si>
  <si>
    <t xml:space="preserve">Demontáž armatur závitových  s jedním závitem do G 3/4</t>
  </si>
  <si>
    <t>-138285914</t>
  </si>
  <si>
    <t>87</t>
  </si>
  <si>
    <t>722240101</t>
  </si>
  <si>
    <t xml:space="preserve">Armatury z plastických hmot  ventily (PPR) přímé DN 20</t>
  </si>
  <si>
    <t>-264379831</t>
  </si>
  <si>
    <t>"cirkulace kuchyňka 1NP"1</t>
  </si>
  <si>
    <t>88</t>
  </si>
  <si>
    <t>722240102</t>
  </si>
  <si>
    <t xml:space="preserve">Armatury z plastických hmot  ventily (PPR) přímé DN 25</t>
  </si>
  <si>
    <t>71437357</t>
  </si>
  <si>
    <t>"přívod do levé koupelny 2NP"2</t>
  </si>
  <si>
    <t>89</t>
  </si>
  <si>
    <t>722240103</t>
  </si>
  <si>
    <t xml:space="preserve">Armatury z plastických hmot  ventily (PPR) přímé DN 32</t>
  </si>
  <si>
    <t>2102445851</t>
  </si>
  <si>
    <t>"cirkulace kuchyňka 1NP"2</t>
  </si>
  <si>
    <t>90</t>
  </si>
  <si>
    <t>722290226</t>
  </si>
  <si>
    <t xml:space="preserve">Zkoušky, proplach a desinfekce vodovodního potrubí  zkoušky těsnosti vodovodního potrubí závitového do DN 50</t>
  </si>
  <si>
    <t>-1476827988</t>
  </si>
  <si>
    <t>91</t>
  </si>
  <si>
    <t>722290234</t>
  </si>
  <si>
    <t xml:space="preserve">Zkoušky, proplach a desinfekce vodovodního potrubí  proplach a desinfekce vodovodního potrubí do DN 80</t>
  </si>
  <si>
    <t>877297853</t>
  </si>
  <si>
    <t>65+32,9+8,3</t>
  </si>
  <si>
    <t>92</t>
  </si>
  <si>
    <t>722290822</t>
  </si>
  <si>
    <t xml:space="preserve">Vnitrostaveništní přemístění vybouraných (demontovaných) hmot  vnitřní vodovod vodorovně do 100 m v objektech výšky přes 6 do 12 m</t>
  </si>
  <si>
    <t>1578344640</t>
  </si>
  <si>
    <t>93</t>
  </si>
  <si>
    <t>998722102</t>
  </si>
  <si>
    <t xml:space="preserve">Přesun hmot pro vnitřní vodovod  stanovený z hmotnosti přesunovaného materiálu vodorovná dopravní vzdálenost do 50 m v objektech výšky přes 6 do 12 m</t>
  </si>
  <si>
    <t>-978266512</t>
  </si>
  <si>
    <t>94</t>
  </si>
  <si>
    <t>R722-0001</t>
  </si>
  <si>
    <t>D+M zátky stávajícího vodovodu po zrušení části trasy</t>
  </si>
  <si>
    <t>1570228338</t>
  </si>
  <si>
    <t>725</t>
  </si>
  <si>
    <t>Zdravotechnika - zařizovací předměty</t>
  </si>
  <si>
    <t>95</t>
  </si>
  <si>
    <t>725-0001</t>
  </si>
  <si>
    <t xml:space="preserve">Dmtž termostatického mísícího ventillu podomítkového k opětovnému užití </t>
  </si>
  <si>
    <t>975013691</t>
  </si>
  <si>
    <t>96</t>
  </si>
  <si>
    <t>725-0001a</t>
  </si>
  <si>
    <t xml:space="preserve">Mtž opětovná termostatického mísícího ventillu podomítkového k opětovnému užití </t>
  </si>
  <si>
    <t>-1366942879</t>
  </si>
  <si>
    <t>97</t>
  </si>
  <si>
    <t>725110811</t>
  </si>
  <si>
    <t xml:space="preserve">Demontáž klozetů  splachovacích s nádrží nebo tlakovým splachovačem</t>
  </si>
  <si>
    <t>soubor</t>
  </si>
  <si>
    <t>-325905730</t>
  </si>
  <si>
    <t>98</t>
  </si>
  <si>
    <t>725112022</t>
  </si>
  <si>
    <t>Zařízení záchodů klozety keramické závěsné na nosné stěny s hlubokým splachováním odpad vodorovný</t>
  </si>
  <si>
    <t>975950677</t>
  </si>
  <si>
    <t>99</t>
  </si>
  <si>
    <t>725813111</t>
  </si>
  <si>
    <t>Ventily rohové bez připojovací trubičky nebo flexi hadičky G 1/2</t>
  </si>
  <si>
    <t>-455129665</t>
  </si>
  <si>
    <t>5*3+5*3+3*2</t>
  </si>
  <si>
    <t>100</t>
  </si>
  <si>
    <t>725865312</t>
  </si>
  <si>
    <t>Zápachové uzávěrky zařizovacích předmětů pro vany sprchových koutů s kulovým kloubem na odtoku DN 40/50 a odpadním ventilem</t>
  </si>
  <si>
    <t>664831874</t>
  </si>
  <si>
    <t>101</t>
  </si>
  <si>
    <t>R725-0004</t>
  </si>
  <si>
    <t>Dopočet na kompletaci a materiál kloztetu dle PD</t>
  </si>
  <si>
    <t>-2115805307</t>
  </si>
  <si>
    <t>102</t>
  </si>
  <si>
    <t>725211615</t>
  </si>
  <si>
    <t>Umyvadla keramická bílá bez výtokových armatur připevněná na stěnu šrouby s krytem na sifon (polosloupem) 500 mm</t>
  </si>
  <si>
    <t>142384938</t>
  </si>
  <si>
    <t>103</t>
  </si>
  <si>
    <t>R725-0006</t>
  </si>
  <si>
    <t>Dopočet na kompletaci a materiál umycadla dětského dle PD</t>
  </si>
  <si>
    <t>964807809</t>
  </si>
  <si>
    <t>104</t>
  </si>
  <si>
    <t>725241213</t>
  </si>
  <si>
    <t>Sprchové vaničky z litého polymermramoru čtvercové 900x900 mm</t>
  </si>
  <si>
    <t>807225500</t>
  </si>
  <si>
    <t>105</t>
  </si>
  <si>
    <t>725822611</t>
  </si>
  <si>
    <t>Baterie umyvadlové stojánkové pákové bez výpusti</t>
  </si>
  <si>
    <t>958057016</t>
  </si>
  <si>
    <t>106</t>
  </si>
  <si>
    <t>725822612</t>
  </si>
  <si>
    <t>Baterie umyvadlové stojánkové pákové s výpustí</t>
  </si>
  <si>
    <t>891131891</t>
  </si>
  <si>
    <t>107</t>
  </si>
  <si>
    <t>725841311</t>
  </si>
  <si>
    <t>Baterie sprchové nástěnné pákové</t>
  </si>
  <si>
    <t>-73532240</t>
  </si>
  <si>
    <t>108</t>
  </si>
  <si>
    <t>R725-0007</t>
  </si>
  <si>
    <t>63539115</t>
  </si>
  <si>
    <t>109</t>
  </si>
  <si>
    <t>725861102</t>
  </si>
  <si>
    <t>Zápachové uzávěrky zařizovacích předmětů pro umyvadla DN 40</t>
  </si>
  <si>
    <t>1972703586</t>
  </si>
  <si>
    <t>110</t>
  </si>
  <si>
    <t>725865411</t>
  </si>
  <si>
    <t>Zápachové uzávěrky zařizovacích předmětů pro pisoáry DN 32/40</t>
  </si>
  <si>
    <t>-1828813776</t>
  </si>
  <si>
    <t>111</t>
  </si>
  <si>
    <t>725121523</t>
  </si>
  <si>
    <t>Pisoárové záchodky keramické automatické pro bateriové napájení</t>
  </si>
  <si>
    <t>1220585461</t>
  </si>
  <si>
    <t>112</t>
  </si>
  <si>
    <t>R725-0005</t>
  </si>
  <si>
    <t>Dopočet na kompletaci a materiál pisoáru dle PD</t>
  </si>
  <si>
    <t>1201310015</t>
  </si>
  <si>
    <t>113</t>
  </si>
  <si>
    <t>725291641</t>
  </si>
  <si>
    <t xml:space="preserve">Doplňky zařízení koupelen a záchodů  nerezové madlo sprchové 750 x 450 mm</t>
  </si>
  <si>
    <t>720454458</t>
  </si>
  <si>
    <t>114</t>
  </si>
  <si>
    <t>725291642</t>
  </si>
  <si>
    <t xml:space="preserve">Doplňky zařízení koupelen a záchodů  nerezové sedačky do sprchy</t>
  </si>
  <si>
    <t>1446727573</t>
  </si>
  <si>
    <t>115</t>
  </si>
  <si>
    <t>725210821</t>
  </si>
  <si>
    <t xml:space="preserve">Demontáž umyvadel  bez výtokových armatur umyvadel</t>
  </si>
  <si>
    <t>-809507796</t>
  </si>
  <si>
    <t>116</t>
  </si>
  <si>
    <t>725240811</t>
  </si>
  <si>
    <t xml:space="preserve">Demontáž sprchových kabin a vaniček  bez výtokových armatur kabin</t>
  </si>
  <si>
    <t>-1029067715</t>
  </si>
  <si>
    <t>117</t>
  </si>
  <si>
    <t>725820802</t>
  </si>
  <si>
    <t xml:space="preserve">Demontáž baterií  stojánkových do 1 otvoru</t>
  </si>
  <si>
    <t>914506463</t>
  </si>
  <si>
    <t>118</t>
  </si>
  <si>
    <t>725840850</t>
  </si>
  <si>
    <t xml:space="preserve">Demontáž baterií sprchových  diferenciálních do G 3/4 x 1</t>
  </si>
  <si>
    <t>247576618</t>
  </si>
  <si>
    <t>119</t>
  </si>
  <si>
    <t>R725-0100</t>
  </si>
  <si>
    <t>D+M Zrcadlo 300/450</t>
  </si>
  <si>
    <t>2094635758</t>
  </si>
  <si>
    <t>120</t>
  </si>
  <si>
    <t>R725-0101</t>
  </si>
  <si>
    <t>D+M Zásobník na tekuté mýdlo - pevná nákupní cena zásobníku je 200 Kč/kus bez DPH</t>
  </si>
  <si>
    <t>654924929</t>
  </si>
  <si>
    <t>121</t>
  </si>
  <si>
    <t>R725-0102</t>
  </si>
  <si>
    <t>D+M Zástěna mezi WC dle PD</t>
  </si>
  <si>
    <t>-1918214949</t>
  </si>
  <si>
    <t>122</t>
  </si>
  <si>
    <t>R725-0103</t>
  </si>
  <si>
    <t>D+M Držák WC papíru - pevná nákupní cena držáku 400 Kč/kus bez DPH</t>
  </si>
  <si>
    <t>-151810273</t>
  </si>
  <si>
    <t>123</t>
  </si>
  <si>
    <t>R725-0104</t>
  </si>
  <si>
    <t>D+M Záchodová štětka závěsná - pevná nákupní cena štětky je 400 Kč/kus bez DPH</t>
  </si>
  <si>
    <t>1058394623</t>
  </si>
  <si>
    <t>733</t>
  </si>
  <si>
    <t>Ústřední vytápění - rozvodné potrubí</t>
  </si>
  <si>
    <t>124</t>
  </si>
  <si>
    <t>634661111</t>
  </si>
  <si>
    <t>Výplň dilatačních spar mazanin silikonovým tmelem, šířka spáry do 5 mm</t>
  </si>
  <si>
    <t>-2058290068</t>
  </si>
  <si>
    <t>7,73*2+3,0*6+5,4*2+1,5*6-0,8*3+1,0*2*3</t>
  </si>
  <si>
    <t>125</t>
  </si>
  <si>
    <t>733120815</t>
  </si>
  <si>
    <t xml:space="preserve">Demontáž potrubí z trubek ocelových hladkých  Ø do 38</t>
  </si>
  <si>
    <t>-1618538602</t>
  </si>
  <si>
    <t>(5,0+3,0+(3,025+0,225+0,5)*2+1,0*3+0,8*8)*2</t>
  </si>
  <si>
    <t>126</t>
  </si>
  <si>
    <t>733191903</t>
  </si>
  <si>
    <t xml:space="preserve">Opravy rozvodů potrubí z trubek ocelových  závitových normálních i zesílených montáž DN 15</t>
  </si>
  <si>
    <t>267278930</t>
  </si>
  <si>
    <t>127</t>
  </si>
  <si>
    <t>733191913</t>
  </si>
  <si>
    <t xml:space="preserve">Opravy rozvodů potrubí z trubek ocelových  závitových normálních i zesílených zaslepení skováním a zavařením DN 15</t>
  </si>
  <si>
    <t>-915984710</t>
  </si>
  <si>
    <t>128</t>
  </si>
  <si>
    <t>733191923</t>
  </si>
  <si>
    <t xml:space="preserve">Opravy rozvodů potrubí z trubek ocelových  závitových normálních i zesílených navaření odbočky na stávající potrubí, odbočka DN 15</t>
  </si>
  <si>
    <t>-389978318</t>
  </si>
  <si>
    <t>129</t>
  </si>
  <si>
    <t>733223102</t>
  </si>
  <si>
    <t>Potrubí z trubek měděných tvrdých spojovaných měkkým pájením Ø 15/1</t>
  </si>
  <si>
    <t>1504671964</t>
  </si>
  <si>
    <t>(1,4+1,4+3,5+0,5*7)*2</t>
  </si>
  <si>
    <t>"napojení tělesa v sousedním skladu"(1,0+0,5)*2*3</t>
  </si>
  <si>
    <t>"oprava v šatně" 1,0*2</t>
  </si>
  <si>
    <t>130</t>
  </si>
  <si>
    <t>733223103</t>
  </si>
  <si>
    <t>Potrubí z trubek měděných tvrdých spojovaných měkkým pájením Ø 18/1</t>
  </si>
  <si>
    <t>-1299666160</t>
  </si>
  <si>
    <t>(1,6+1,6+0,5+0,225+3,025)*2</t>
  </si>
  <si>
    <t>131</t>
  </si>
  <si>
    <t>733223104</t>
  </si>
  <si>
    <t>Potrubí z trubek měděných tvrdých spojovaných měkkým pájením Ø 22/1</t>
  </si>
  <si>
    <t>990022805</t>
  </si>
  <si>
    <t>(0,5+5,0)*2</t>
  </si>
  <si>
    <t>132</t>
  </si>
  <si>
    <t>733223105</t>
  </si>
  <si>
    <t>Potrubí z trubek měděných tvrdých spojovaných měkkým pájením Ø 28/1,5</t>
  </si>
  <si>
    <t>1456010523</t>
  </si>
  <si>
    <t>2,8*2</t>
  </si>
  <si>
    <t>133</t>
  </si>
  <si>
    <t>733224222</t>
  </si>
  <si>
    <t>Potrubí z trubek měděných Příplatek k cenám za zhotovení přípojky z trubek měděných Ø 15/1</t>
  </si>
  <si>
    <t>118570717</t>
  </si>
  <si>
    <t>2*3</t>
  </si>
  <si>
    <t>134</t>
  </si>
  <si>
    <t>733224224</t>
  </si>
  <si>
    <t>Potrubí z trubek měděných Příplatek k cenám za zhotovení přípojky z trubek měděných Ø 22/1</t>
  </si>
  <si>
    <t>-1936029688</t>
  </si>
  <si>
    <t>135</t>
  </si>
  <si>
    <t>733224225</t>
  </si>
  <si>
    <t>Potrubí z trubek měděných Příplatek k cenám za zhotovení přípojky z trubek měděných Ø 28/1,5</t>
  </si>
  <si>
    <t>91116936</t>
  </si>
  <si>
    <t>136</t>
  </si>
  <si>
    <t>733291101</t>
  </si>
  <si>
    <t xml:space="preserve">Zkoušky těsnosti potrubí z trubek měděných  Ø do 35/1,5</t>
  </si>
  <si>
    <t>1562726136</t>
  </si>
  <si>
    <t>19,6+13,9+11+5,6</t>
  </si>
  <si>
    <t>137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</si>
  <si>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</si>
  <si>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</si>
  <si>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2022929916</t>
  </si>
  <si>
    <t>19,6+13,9+11</t>
  </si>
  <si>
    <t>138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</si>
  <si>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</si>
  <si>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</si>
  <si>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-248055453</t>
  </si>
  <si>
    <t>5,6</t>
  </si>
  <si>
    <t>139</t>
  </si>
  <si>
    <t>998733102</t>
  </si>
  <si>
    <t xml:space="preserve">Přesun hmot pro rozvody potrubí  stanovený z hmotnosti přesunovaného materiálu vodorovná dopravní vzdálenost do 50 m v objektech výšky přes 6 do 12 m</t>
  </si>
  <si>
    <t>490358919</t>
  </si>
  <si>
    <t>734</t>
  </si>
  <si>
    <t>Ústřední vytápění - armatury</t>
  </si>
  <si>
    <t>140</t>
  </si>
  <si>
    <t>734211112</t>
  </si>
  <si>
    <t>Ventily odvzdušňovací závitové otopných těles PN 6 do 120°C G 1/4</t>
  </si>
  <si>
    <t>1992073892</t>
  </si>
  <si>
    <t>141</t>
  </si>
  <si>
    <t>734221682</t>
  </si>
  <si>
    <t>Ventily regulační závitové hlavice termostatické, pro ovládání ventilů PN 10 do 110°C kapalinové otopných těles VK</t>
  </si>
  <si>
    <t>188206655</t>
  </si>
  <si>
    <t>142</t>
  </si>
  <si>
    <t>734261406</t>
  </si>
  <si>
    <t>Šroubení připojovací armatury radiátorů VK PN 10 do 110°C, regulační uzavíratelné přímé G 1/2 x 18</t>
  </si>
  <si>
    <t>-270378034</t>
  </si>
  <si>
    <t>143</t>
  </si>
  <si>
    <t>998734102</t>
  </si>
  <si>
    <t xml:space="preserve">Přesun hmot pro armatury  stanovený z hmotnosti přesunovaného materiálu vodorovná dopravní vzdálenost do 50 m v objektech výšky přes 6 do 12 m</t>
  </si>
  <si>
    <t>-176194491</t>
  </si>
  <si>
    <t>735</t>
  </si>
  <si>
    <t>Ústřední vytápění - otopná tělesa</t>
  </si>
  <si>
    <t>144</t>
  </si>
  <si>
    <t>735111810</t>
  </si>
  <si>
    <t xml:space="preserve">Demontáž otopných těles litinových  článkových</t>
  </si>
  <si>
    <t>-1703027650</t>
  </si>
  <si>
    <t>0,8*0,6*9</t>
  </si>
  <si>
    <t>145</t>
  </si>
  <si>
    <t>735152493</t>
  </si>
  <si>
    <t>Otopná tělesa panelová VK dvoudesková PN 1,0 MPa, T do 110°C s jednou přídavnou přestupní plochou výšky tělesa 900 mm stavební délky / výkonu 600 mm / 1052 W</t>
  </si>
  <si>
    <t>-294725504</t>
  </si>
  <si>
    <t>146</t>
  </si>
  <si>
    <t>R735-0001M</t>
  </si>
  <si>
    <t>Příplatek za provedení PLAN</t>
  </si>
  <si>
    <t>1714269560</t>
  </si>
  <si>
    <t>147</t>
  </si>
  <si>
    <t>735191910</t>
  </si>
  <si>
    <t xml:space="preserve">Ostatní opravy otopných těles  napuštění vody do otopného systému včetně potrubí (bez kotle a ohříváků) otopných těles</t>
  </si>
  <si>
    <t>-646700860</t>
  </si>
  <si>
    <t>148</t>
  </si>
  <si>
    <t>735494811</t>
  </si>
  <si>
    <t xml:space="preserve">Vypuštění vody z otopných soustav  bez kotlů, ohříváků, zásobníků a nádrží</t>
  </si>
  <si>
    <t>-1313933403</t>
  </si>
  <si>
    <t>149</t>
  </si>
  <si>
    <t>998735102</t>
  </si>
  <si>
    <t xml:space="preserve">Přesun hmot pro otopná tělesa  stanovený z hmotnosti přesunovaného materiálu vodorovná dopravní vzdálenost do 50 m v objektech výšky přes 6 do 12 m</t>
  </si>
  <si>
    <t>68373619</t>
  </si>
  <si>
    <t>741</t>
  </si>
  <si>
    <t>Elektroinstalace - silnoproud</t>
  </si>
  <si>
    <t>150</t>
  </si>
  <si>
    <t>741110521</t>
  </si>
  <si>
    <t>Montáž lišt a kanálků elektroinstalačních se spojkami, ohyby a rohy a s nasunutím do krabic vkládacích bez víčka, šířky do 60 mm</t>
  </si>
  <si>
    <t>-1488979658</t>
  </si>
  <si>
    <t>(3,0+1,5+2,0)*3</t>
  </si>
  <si>
    <t>151</t>
  </si>
  <si>
    <t>34571812</t>
  </si>
  <si>
    <t>lišta elektroinstalační nosná pro vnitřní vedení děrovaná plastová, 20x10 mm</t>
  </si>
  <si>
    <t>99985344</t>
  </si>
  <si>
    <t>152</t>
  </si>
  <si>
    <t>741111821</t>
  </si>
  <si>
    <t>Demontáž elektroinstalačních trubek plastových ohebných, uložených pevně, vnější Ø do 50 mm</t>
  </si>
  <si>
    <t>-1073475113</t>
  </si>
  <si>
    <t>(4,0+2,0+1,5*2)*3</t>
  </si>
  <si>
    <t>153</t>
  </si>
  <si>
    <t>741112001</t>
  </si>
  <si>
    <t>Montáž krabic elektroinstalačních bez napojení na trubky a lišty, demontáže a montáže víčka a přístroje protahovacích nebo odbočných zapuštěných plastových kruhových</t>
  </si>
  <si>
    <t>1675785764</t>
  </si>
  <si>
    <t>154</t>
  </si>
  <si>
    <t>34571521</t>
  </si>
  <si>
    <t>krabice univerzální rozvodná z PH s víčkem a svorkovnicí krabicovou šroubovací s vodiči 12x4mm2 D 73,5mm x 43mm</t>
  </si>
  <si>
    <t>2043015158</t>
  </si>
  <si>
    <t>155</t>
  </si>
  <si>
    <t>34571551</t>
  </si>
  <si>
    <t>víčko krabic z PH, D 80 mm</t>
  </si>
  <si>
    <t>-891118087</t>
  </si>
  <si>
    <t>156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</si>
  <si>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</si>
  <si>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</si>
  <si>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43048888</t>
  </si>
  <si>
    <t>157</t>
  </si>
  <si>
    <t>34571524</t>
  </si>
  <si>
    <t>krabice přístrojová odbočná s víčkem z PH, 132x132 mm, hloubka 72 mm</t>
  </si>
  <si>
    <t>353441783</t>
  </si>
  <si>
    <t>158</t>
  </si>
  <si>
    <t>741112061</t>
  </si>
  <si>
    <t>Montáž krabic elektroinstalačních bez napojení na trubky a lišty, demontáže a montáže víčka a přístroje přístrojových zapuštěných plastových kruhových</t>
  </si>
  <si>
    <t>-179939632</t>
  </si>
  <si>
    <t>159</t>
  </si>
  <si>
    <t>34571519</t>
  </si>
  <si>
    <t>krabice univerzální odbočná z PH s víčkem, D 73,5 mm x 43 mm</t>
  </si>
  <si>
    <t>762108936</t>
  </si>
  <si>
    <t>160</t>
  </si>
  <si>
    <t>741120001</t>
  </si>
  <si>
    <t>Montáž vodičů izolovaných měděných bez ukončení uložených pod omítku plných a laněných (CY), průřezu žíly 0,35 až 6 mm2</t>
  </si>
  <si>
    <t>-1993302062</t>
  </si>
  <si>
    <t>(0,5+1,0+1,6+1,6)*3</t>
  </si>
  <si>
    <t>161</t>
  </si>
  <si>
    <t>741120101</t>
  </si>
  <si>
    <t>Montáž vodičů izolovaných měděných bez ukončení uložených v trubkách nebo lištách zatažených plných a laněných s PVC pláštěm, bezhalogenových, ohniodolných (CY, CHAH-R(V)) průřezu žíly 0,15 až 16 mm2</t>
  </si>
  <si>
    <t>-1194949002</t>
  </si>
  <si>
    <t>(1,5+1,2*3)*3</t>
  </si>
  <si>
    <t>162</t>
  </si>
  <si>
    <t>34140840</t>
  </si>
  <si>
    <t>vodič izolovaný s Cu jádrem 1,50mm2</t>
  </si>
  <si>
    <t>-27273936</t>
  </si>
  <si>
    <t>"CYKY"(14,1+15,3)*1,2</t>
  </si>
  <si>
    <t>163</t>
  </si>
  <si>
    <t>741120201</t>
  </si>
  <si>
    <t>Montáž vodičů izolovaných měděných bez ukončení uložených volně plných a laněných s PVC pláštěm, bezhalogenových, ohniodolných (CY, CHAH-R(V)) průřezu žíly 1,5 až 16 mm2</t>
  </si>
  <si>
    <t>2077355675</t>
  </si>
  <si>
    <t>31,5+9</t>
  </si>
  <si>
    <t>164</t>
  </si>
  <si>
    <t>34140841</t>
  </si>
  <si>
    <t>vodič izolovaný s Cu jádrem 2,50mm2</t>
  </si>
  <si>
    <t>1997011608</t>
  </si>
  <si>
    <t>"CYY"(1,5+1,0+5,0+3,0)*3</t>
  </si>
  <si>
    <t>165</t>
  </si>
  <si>
    <t>34140842</t>
  </si>
  <si>
    <t>vodič izolovaný s Cu jádrem 4mm2</t>
  </si>
  <si>
    <t>-1878262355</t>
  </si>
  <si>
    <t>"CYY"3,0*3</t>
  </si>
  <si>
    <t>166</t>
  </si>
  <si>
    <t>741128004</t>
  </si>
  <si>
    <t>Ostatní práce při montáži vodičů a kabelů úpravy vodičů a kabelů vyhledání volného páru vedení</t>
  </si>
  <si>
    <t>319931332</t>
  </si>
  <si>
    <t>167</t>
  </si>
  <si>
    <t>741130001</t>
  </si>
  <si>
    <t>Ukončení vodičů izolovaných s označením a zapojením v rozváděči nebo na přístroji, průřezu žíly do 2,5 mm2</t>
  </si>
  <si>
    <t>-1038282367</t>
  </si>
  <si>
    <t>8*3</t>
  </si>
  <si>
    <t>168</t>
  </si>
  <si>
    <t>741130021</t>
  </si>
  <si>
    <t>Ukončení vodičů izolovaných s označením a zapojením na svorkovnici s otevřením a uzavřením krytu, průřezu žíly do 2,5 mm2</t>
  </si>
  <si>
    <t>-372429210</t>
  </si>
  <si>
    <t>6*3*3</t>
  </si>
  <si>
    <t>169</t>
  </si>
  <si>
    <t>741310001</t>
  </si>
  <si>
    <t>Montáž spínačů jedno nebo dvoupólových nástěnných se zapojením vodičů, pro prostředí normální vypínačů, řazení 1-jednopólových</t>
  </si>
  <si>
    <t>-930795702</t>
  </si>
  <si>
    <t>170</t>
  </si>
  <si>
    <t>34535512</t>
  </si>
  <si>
    <t>spínač jednopólový 10A bílý</t>
  </si>
  <si>
    <t>-1203943441</t>
  </si>
  <si>
    <t>171</t>
  </si>
  <si>
    <t>34536700</t>
  </si>
  <si>
    <t>rámeček pro spínače a zásuvky 3901A-B10 jednonásobný</t>
  </si>
  <si>
    <t>-130421860</t>
  </si>
  <si>
    <t>172</t>
  </si>
  <si>
    <t>741311813</t>
  </si>
  <si>
    <t>Demontáž spínačů bez zachování funkčnosti (do suti) nástěnných, pro prostředí normální do 10 A, připojení šroubové do 2 svorek</t>
  </si>
  <si>
    <t>-333821813</t>
  </si>
  <si>
    <t>173</t>
  </si>
  <si>
    <t>741371841</t>
  </si>
  <si>
    <t>Demontáž svítidel bez zachování funkčnosti (do suti) v bytových nebo společenských místnostech se standardní paticí (E27, T5, GU10) přisazených, ploše do 0,09 m2</t>
  </si>
  <si>
    <t>326144976</t>
  </si>
  <si>
    <t>174</t>
  </si>
  <si>
    <t>741372062</t>
  </si>
  <si>
    <t>Montáž svítidel LED se zapojením vodičů bytových nebo společenských místností přisazených stropních panelových, obsahu přes 0,09 do 0,36 m2</t>
  </si>
  <si>
    <t>1958528608</t>
  </si>
  <si>
    <t>3*3</t>
  </si>
  <si>
    <t>175</t>
  </si>
  <si>
    <t>R741-0001</t>
  </si>
  <si>
    <t>D - stropní LED svítidlo do kazetového stropu 600/600 dle PD</t>
  </si>
  <si>
    <t>1671484779</t>
  </si>
  <si>
    <t>176</t>
  </si>
  <si>
    <t>741810001</t>
  </si>
  <si>
    <t>Zkoušky a prohlídky elektrických rozvodů a zařízení celková prohlídka a vyhotovení revizní zprávy pro objem montážních prací do 100 tis. Kč</t>
  </si>
  <si>
    <t>2056058635</t>
  </si>
  <si>
    <t>763</t>
  </si>
  <si>
    <t>Konstrukce suché výstavby</t>
  </si>
  <si>
    <t>177</t>
  </si>
  <si>
    <t>763135101</t>
  </si>
  <si>
    <t>Montáž sádrokartonového podhledu kazetového demontovatelného, velikosti kazet 600x600 mm včetně zavěšené nosné konstrukce viditelné</t>
  </si>
  <si>
    <t>122691040</t>
  </si>
  <si>
    <t>178</t>
  </si>
  <si>
    <t>59030570</t>
  </si>
  <si>
    <t>podhled kazetový bez děrování viditelný rastr tl 10mm 600x600mm</t>
  </si>
  <si>
    <t>1806742119</t>
  </si>
  <si>
    <t>45,9*1,05 'Přepočtené koeficientem množství</t>
  </si>
  <si>
    <t>179</t>
  </si>
  <si>
    <t>998763302</t>
  </si>
  <si>
    <t xml:space="preserve">Přesun hmot pro konstrukce montované z desek  sádrokartonových, sádrovláknitých, cementovláknitých nebo cementových stanovený z hmotnosti přesunovaného materiálu vodorovná dopravní vzdálenost do 50 m v objektech výšky přes 6 do 12 m</t>
  </si>
  <si>
    <t>-2059114164</t>
  </si>
  <si>
    <t>766</t>
  </si>
  <si>
    <t>Konstrukce truhlářské</t>
  </si>
  <si>
    <t>180</t>
  </si>
  <si>
    <t>766660001</t>
  </si>
  <si>
    <t>Montáž dveřních křídel dřevěných nebo plastových otevíravých do ocelové zárubně povrchově upravených jednokřídlových, šířky do 800 mm</t>
  </si>
  <si>
    <t>-1103733128</t>
  </si>
  <si>
    <t>181</t>
  </si>
  <si>
    <t>MSN.0012521.URS</t>
  </si>
  <si>
    <t>dveře dřevěné vnitřní hladké plné 1křídlové bílé, lak 80x197cm</t>
  </si>
  <si>
    <t>-1754552667</t>
  </si>
  <si>
    <t>182</t>
  </si>
  <si>
    <t>MSN.0012678.URS</t>
  </si>
  <si>
    <t>dveře vnitřní hladké ze2/3 zasklené 1křídlové bílé, lak 60x197 cm</t>
  </si>
  <si>
    <t>1524645381</t>
  </si>
  <si>
    <t>183</t>
  </si>
  <si>
    <t>61160706</t>
  </si>
  <si>
    <t>dveře vnitřní hladké z 2/3 zasklené 1křídlové bílé 80x197cm</t>
  </si>
  <si>
    <t>-1380908306</t>
  </si>
  <si>
    <t>184</t>
  </si>
  <si>
    <t>766660729</t>
  </si>
  <si>
    <t>Montáž dveřních doplňků dveřního kování interiérového štítku s klikou</t>
  </si>
  <si>
    <t>532776335</t>
  </si>
  <si>
    <t>185</t>
  </si>
  <si>
    <t>R766-0005</t>
  </si>
  <si>
    <t>D kliky se štítkem kovové</t>
  </si>
  <si>
    <t>1587481048</t>
  </si>
  <si>
    <t>186</t>
  </si>
  <si>
    <t>R766-0006</t>
  </si>
  <si>
    <t xml:space="preserve">D - zámek cylindrický </t>
  </si>
  <si>
    <t>-797514502</t>
  </si>
  <si>
    <t>0,00333333333333333*600 'Přepočtené koeficientem množství</t>
  </si>
  <si>
    <t>187</t>
  </si>
  <si>
    <t>766691914</t>
  </si>
  <si>
    <t xml:space="preserve">Ostatní práce  vyvěšení nebo zavěšení křídel s případným uložením a opětovným zavěšením po provedení stavebních změn dřevěných dveřních, plochy do 2 m2</t>
  </si>
  <si>
    <t>-418619440</t>
  </si>
  <si>
    <t>"1NP"2+2+"2NP"2+2</t>
  </si>
  <si>
    <t>188</t>
  </si>
  <si>
    <t>998766102</t>
  </si>
  <si>
    <t>Přesun hmot pro konstrukce truhlářské stanovený z hmotnosti přesunovaného materiálu vodorovná dopravní vzdálenost do 50 m v objektech výšky přes 6 do 12 m</t>
  </si>
  <si>
    <t>159937891</t>
  </si>
  <si>
    <t>189</t>
  </si>
  <si>
    <t>R766-0001</t>
  </si>
  <si>
    <t>Demontáž dřevěného krytu radiátorů k opětovnému užití</t>
  </si>
  <si>
    <t>-236347908</t>
  </si>
  <si>
    <t>190</t>
  </si>
  <si>
    <t>R766-0002</t>
  </si>
  <si>
    <t>Dmtž dřevěných věšáků a jejich opětovná montáž</t>
  </si>
  <si>
    <t>519539781</t>
  </si>
  <si>
    <t>191</t>
  </si>
  <si>
    <t>R766-0003</t>
  </si>
  <si>
    <t>Mtž a dmtž protiprachové příčky (oddělění třídy)</t>
  </si>
  <si>
    <t>2013654891</t>
  </si>
  <si>
    <t>"1.NP"(4,5+2,0+"chodba k reditelne"1,5)*3,025</t>
  </si>
  <si>
    <t>"2.NP"(4,5+2,0+4,0+2,0)*3,025</t>
  </si>
  <si>
    <t>192</t>
  </si>
  <si>
    <t>R766-0004</t>
  </si>
  <si>
    <t>Příplatek za bezpečnostní sklo u dveřní výplně</t>
  </si>
  <si>
    <t>1982944040</t>
  </si>
  <si>
    <t>771</t>
  </si>
  <si>
    <t>Podlahy z dlaždic</t>
  </si>
  <si>
    <t>193</t>
  </si>
  <si>
    <t>771111011</t>
  </si>
  <si>
    <t>Příprava podkladu před provedením dlažby vysátí podlah</t>
  </si>
  <si>
    <t>18471515</t>
  </si>
  <si>
    <t>194</t>
  </si>
  <si>
    <t>771573916</t>
  </si>
  <si>
    <t xml:space="preserve">Opravy podlah z dlaždic keramických  lepených při velikosti dlaždic přes 22 do 25 ks/m2</t>
  </si>
  <si>
    <t>950462731</t>
  </si>
  <si>
    <t>195</t>
  </si>
  <si>
    <t>771574115</t>
  </si>
  <si>
    <t>Montáž podlah z dlaždic keramických lepených flexibilním lepidlem maloformátových hladkých přes 22 do 25 ks/m2</t>
  </si>
  <si>
    <t>-1436309190</t>
  </si>
  <si>
    <t>196</t>
  </si>
  <si>
    <t>R771-0001M</t>
  </si>
  <si>
    <t>Dlaždice keramická dle PD</t>
  </si>
  <si>
    <t>1737170642</t>
  </si>
  <si>
    <t>197</t>
  </si>
  <si>
    <t>R771-0002M</t>
  </si>
  <si>
    <t>Dlaždice keramická Taurus - oprava UT v šatně - pevná cena k ocenění 400,- Kč/m2</t>
  </si>
  <si>
    <t>1080798141</t>
  </si>
  <si>
    <t>198</t>
  </si>
  <si>
    <t>771591112</t>
  </si>
  <si>
    <t>Izolace podlahy pod dlažbu nátěrem nebo stěrkou ve dvou vrstvách</t>
  </si>
  <si>
    <t>1501099564</t>
  </si>
  <si>
    <t>1,1*1,1*3</t>
  </si>
  <si>
    <t>199</t>
  </si>
  <si>
    <t>771591115</t>
  </si>
  <si>
    <t>Podlahy - dokončovací práce spárování silikonem</t>
  </si>
  <si>
    <t>-603969228</t>
  </si>
  <si>
    <t>200</t>
  </si>
  <si>
    <t>771591264</t>
  </si>
  <si>
    <t>Izolace podlahy pod dlažbu těsnícími izolačními pásy mezi podlahou a stěnu</t>
  </si>
  <si>
    <t>353675840</t>
  </si>
  <si>
    <t>1,1*2*3</t>
  </si>
  <si>
    <t>201</t>
  </si>
  <si>
    <t>998771102</t>
  </si>
  <si>
    <t>Přesun hmot pro podlahy z dlaždic stanovený z hmotnosti přesunovaného materiálu vodorovná dopravní vzdálenost do 50 m v objektech výšky přes 6 do 12 m</t>
  </si>
  <si>
    <t>-1386113188</t>
  </si>
  <si>
    <t>776</t>
  </si>
  <si>
    <t>Podlahy povlakové</t>
  </si>
  <si>
    <t>202</t>
  </si>
  <si>
    <t>776201911</t>
  </si>
  <si>
    <t xml:space="preserve">Ostatní opravy  výměna poškozené povlakové podlahoviny bez podložky, s vyříznutím a očistěním podkladu plochy přes 0,25 do 0,50 m2</t>
  </si>
  <si>
    <t>-1439765398</t>
  </si>
  <si>
    <t>0,8*0,3*3</t>
  </si>
  <si>
    <t>203</t>
  </si>
  <si>
    <t>28412285</t>
  </si>
  <si>
    <t>krytina podlahová heterogenní tl 2mm</t>
  </si>
  <si>
    <t>-28045849</t>
  </si>
  <si>
    <t>0,72*1,5 'Přepočtené koeficientem množství</t>
  </si>
  <si>
    <t>204</t>
  </si>
  <si>
    <t>776411111</t>
  </si>
  <si>
    <t>Montáž soklíků lepením obvodových, výšky do 80 mm</t>
  </si>
  <si>
    <t>1805239323</t>
  </si>
  <si>
    <t>(0,3+0,1)*2*3</t>
  </si>
  <si>
    <t>205</t>
  </si>
  <si>
    <t>28411003</t>
  </si>
  <si>
    <t>lišta soklová PVC 30x30mm</t>
  </si>
  <si>
    <t>-1211713165</t>
  </si>
  <si>
    <t>2,4*1,02 'Přepočtené koeficientem množství</t>
  </si>
  <si>
    <t>206</t>
  </si>
  <si>
    <t>776421312</t>
  </si>
  <si>
    <t>Montáž lišt přechodových šroubovaných</t>
  </si>
  <si>
    <t>-1898316717</t>
  </si>
  <si>
    <t>0,8*3</t>
  </si>
  <si>
    <t>207</t>
  </si>
  <si>
    <t>55343120</t>
  </si>
  <si>
    <t>profil přechodový Al vrtaný 30mm stříbro</t>
  </si>
  <si>
    <t>-81768738</t>
  </si>
  <si>
    <t>208</t>
  </si>
  <si>
    <t>998776102</t>
  </si>
  <si>
    <t xml:space="preserve">Přesun hmot pro podlahy povlakové  stanovený z hmotnosti přesunovaného materiálu vodorovná dopravní vzdálenost do 50 m v objektech výšky přes 6 do 12 m</t>
  </si>
  <si>
    <t>1719369990</t>
  </si>
  <si>
    <t>781</t>
  </si>
  <si>
    <t>Dokončovací práce - obklady</t>
  </si>
  <si>
    <t>209</t>
  </si>
  <si>
    <t>781111011</t>
  </si>
  <si>
    <t>Příprava podkladu před provedením obkladu oprášení (ometení) stěny</t>
  </si>
  <si>
    <t>1065566120</t>
  </si>
  <si>
    <t>"1NP"(0,9+1,975+1,45*2+0,125*2+1,575+3,1+1,625)*2,2</t>
  </si>
  <si>
    <t>1,5*1,2*4-0,8*2,0</t>
  </si>
  <si>
    <t>"2NP"(3,0*4+1,575*2+0,125*4+1,525+1,925+1,45*2+4,73+5,4)*2,2</t>
  </si>
  <si>
    <t>1,5*1,2*8-0,8*2,0*2</t>
  </si>
  <si>
    <t>210</t>
  </si>
  <si>
    <t>781131112</t>
  </si>
  <si>
    <t>Izolace stěny pod obklad izolace nátěrem nebo stěrkou ve dvou vrstvách</t>
  </si>
  <si>
    <t>271141509</t>
  </si>
  <si>
    <t>1,1*2,3*2*3</t>
  </si>
  <si>
    <t>211</t>
  </si>
  <si>
    <t>781131241</t>
  </si>
  <si>
    <t>Izolace stěny pod obklad izolace těsnícími izolačními pásy vnitřní kout</t>
  </si>
  <si>
    <t>271762140</t>
  </si>
  <si>
    <t>2,3*3</t>
  </si>
  <si>
    <t>212</t>
  </si>
  <si>
    <t>781474115</t>
  </si>
  <si>
    <t>Montáž obkladů vnitřních stěn z dlaždic keramických lepených flexibilním lepidlem maloformátových hladkých přes 22 do 25 ks/m2</t>
  </si>
  <si>
    <t>1892246450</t>
  </si>
  <si>
    <t>213</t>
  </si>
  <si>
    <t>R781-0001M</t>
  </si>
  <si>
    <t>-1714003344</t>
  </si>
  <si>
    <t>114,601*1,05 'Přepočtené koeficientem množství</t>
  </si>
  <si>
    <t>214</t>
  </si>
  <si>
    <t>781493611</t>
  </si>
  <si>
    <t>Obklad - dokončující práce montáž vanových dvířek plastových lepených s rámem</t>
  </si>
  <si>
    <t>-683883121</t>
  </si>
  <si>
    <t>215</t>
  </si>
  <si>
    <t>R781-0002M</t>
  </si>
  <si>
    <t>Dvířka vanová 300/300 s dlažbou na magnet</t>
  </si>
  <si>
    <t>412755340</t>
  </si>
  <si>
    <t>216</t>
  </si>
  <si>
    <t>781494111</t>
  </si>
  <si>
    <t>Obklad - dokončující práce profily ukončovací lepené flexibilním lepidlem rohové</t>
  </si>
  <si>
    <t>1278580699</t>
  </si>
  <si>
    <t>"1NP - vertik"2,3*3+1,2*4+(2,3-1,5)*4+"horizont"3,0+1,975+1,5*4+0,125*2+1,2*3</t>
  </si>
  <si>
    <t>"2NP - vertik"2,3*6+1,2*8+(2,3-1,5)*8+"horizont"3,0*2+1,98*2+1,5*8+0,125*4+1,2*6</t>
  </si>
  <si>
    <t>217</t>
  </si>
  <si>
    <t>781494511</t>
  </si>
  <si>
    <t>Obklad - dokončující práce profily ukončovací lepené flexibilním lepidlem ukončovací</t>
  </si>
  <si>
    <t>-462399992</t>
  </si>
  <si>
    <t>"1NP"0,9+1,975+1,45*2+0,125*2+1,575+3,1+1,625</t>
  </si>
  <si>
    <t>218</t>
  </si>
  <si>
    <t>998781102</t>
  </si>
  <si>
    <t xml:space="preserve">Přesun hmot pro obklady keramické  stanovený z hmotnosti přesunovaného materiálu vodorovná dopravní vzdálenost do 50 m v objektech výšky přes 6 do 12 m</t>
  </si>
  <si>
    <t>1802576416</t>
  </si>
  <si>
    <t>783</t>
  </si>
  <si>
    <t>Dokončovací práce - nátěry</t>
  </si>
  <si>
    <t>219</t>
  </si>
  <si>
    <t>783314203</t>
  </si>
  <si>
    <t>Základní antikorozní nátěr zámečnických konstrukcí jednonásobný syntetický samozákladující</t>
  </si>
  <si>
    <t>-231544717</t>
  </si>
  <si>
    <t>(2,0*2+0,8)*(0,05*2+0,110)*4</t>
  </si>
  <si>
    <t>220</t>
  </si>
  <si>
    <t>783315101</t>
  </si>
  <si>
    <t>Mezinátěr zámečnických konstrukcí jednonásobný syntetický standardní</t>
  </si>
  <si>
    <t>801354510</t>
  </si>
  <si>
    <t>221</t>
  </si>
  <si>
    <t>783317101</t>
  </si>
  <si>
    <t>Krycí nátěr (email) zámečnických konstrukcí jednonásobný syntetický standardní</t>
  </si>
  <si>
    <t>-1993334345</t>
  </si>
  <si>
    <t>4,032*2</t>
  </si>
  <si>
    <t>222</t>
  </si>
  <si>
    <t>783813131</t>
  </si>
  <si>
    <t>Penetrační nátěr omítek hladkých omítek hladkých, zrnitých tenkovrstvých nebo štukových stupně členitosti 1 a 2 syntetický</t>
  </si>
  <si>
    <t>-1003595331</t>
  </si>
  <si>
    <t>(0,3+0,1)*1,4*2*3</t>
  </si>
  <si>
    <t>223</t>
  </si>
  <si>
    <t>783817121</t>
  </si>
  <si>
    <t>Krycí (ochranný ) nátěr omítek jednonásobný hladkých omítek hladkých, zrnitých tenkovrstvých nebo štukových stupně členitosti 1 a 2 syntetický</t>
  </si>
  <si>
    <t>-1949133075</t>
  </si>
  <si>
    <t>3,360*2</t>
  </si>
  <si>
    <t>784</t>
  </si>
  <si>
    <t>Dokončovací práce - malby a tapety</t>
  </si>
  <si>
    <t>224</t>
  </si>
  <si>
    <t>784171111</t>
  </si>
  <si>
    <t>Zakrytí nemalovaných ploch (materiál ve specifikaci) včetně pozdějšího odkrytí svislých ploch např. stěn, oken, dveří v místnostech výšky do 3,80</t>
  </si>
  <si>
    <t>1334629865</t>
  </si>
  <si>
    <t>1,2*1,2*9+0,9*2*8+1,2*0,8+1,5*1,5</t>
  </si>
  <si>
    <t>225</t>
  </si>
  <si>
    <t>784171117</t>
  </si>
  <si>
    <t>Zakrytí nemalovaných ploch (materiál ve specifikaci) včetně pozdějšího odkrytí svislých ploch např. stěn, oken, dveří na schodišti o výšce podlaží do 3,80</t>
  </si>
  <si>
    <t>1240578350</t>
  </si>
  <si>
    <t>1,2*1,2*2</t>
  </si>
  <si>
    <t>226</t>
  </si>
  <si>
    <t>58124842</t>
  </si>
  <si>
    <t>fólie pro malířské potřeby zakrývací tl 7µ 4x5m</t>
  </si>
  <si>
    <t>1168556100</t>
  </si>
  <si>
    <t>33,3333333333333*1,05 'Přepočtené koeficientem množství</t>
  </si>
  <si>
    <t>227</t>
  </si>
  <si>
    <t>58124840</t>
  </si>
  <si>
    <t>páska malířská z PVC a UV odolná (7 dnů) do š 40mm</t>
  </si>
  <si>
    <t>-1503325367</t>
  </si>
  <si>
    <t>95,2380952380952*1,05 'Přepočtené koeficientem množství</t>
  </si>
  <si>
    <t>228</t>
  </si>
  <si>
    <t>784181011</t>
  </si>
  <si>
    <t>Pačokování dvojnásobné v místnostech výšky do 3,80 m</t>
  </si>
  <si>
    <t>-1529915317</t>
  </si>
  <si>
    <t>"1NP"(0,9+1,975+1,45*2+0,125*2+1,575+3,1+1,625)*(3,0-2,3)</t>
  </si>
  <si>
    <t>"2NP"(3,0*4+1,575*2+0,125*4+1,525+1,925+1,45*2+4,73+5,4)*(3,0-2,3)</t>
  </si>
  <si>
    <t>229</t>
  </si>
  <si>
    <t>784221101</t>
  </si>
  <si>
    <t>Malby z malířských směsí otěruvzdorných za sucha dvojnásobné, bílé za sucha otěruvzdorné dobře v místnostech výšky do 3,80 m</t>
  </si>
  <si>
    <t>-1877636072</t>
  </si>
  <si>
    <t>MAL+((4,5+1,5)*3,025+4,5*1,5)*3+"Schod"(6+4,5)*2*(3,025*2+0,5)+6*4,5+(6,0+2,0)*2*2,3</t>
  </si>
  <si>
    <t>6,0*2,0+"chodba ven"(2,0+6,0)*2*3,025+2,0*6,0+"kuchyne"(3,0*2,5)*2*3,025*2+3,0*2,5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</si>
</sst>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38</v>
      </c>
      <c r="E29" s="44"/>
      <c r="F29" s="30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48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49</v>
      </c>
      <c r="AI60" s="39"/>
      <c r="AJ60" s="39"/>
      <c r="AK60" s="39"/>
      <c r="AL60" s="39"/>
      <c r="AM60" s="58" t="s">
        <v>50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52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49</v>
      </c>
      <c r="AI75" s="39"/>
      <c r="AJ75" s="39"/>
      <c r="AK75" s="39"/>
      <c r="AL75" s="39"/>
      <c r="AM75" s="58" t="s">
        <v>50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210111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Oprava toalet MŠ J. z Poděbrad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>Horažďovice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9. 1. 2021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73" t="str">
        <f>IF(E17="","",E17)</f>
        <v xml:space="preserve"> </v>
      </c>
      <c r="AN89" s="64"/>
      <c r="AO89" s="64"/>
      <c r="AP89" s="64"/>
      <c r="AQ89" s="37"/>
      <c r="AR89" s="41"/>
      <c r="AS89" s="74" t="s">
        <v>54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73" t="str">
        <f>IF(E20="","",E20)</f>
        <v xml:space="preserve"> 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55</v>
      </c>
      <c r="D92" s="87"/>
      <c r="E92" s="87"/>
      <c r="F92" s="87"/>
      <c r="G92" s="87"/>
      <c r="H92" s="88"/>
      <c r="I92" s="89" t="s">
        <v>56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57</v>
      </c>
      <c r="AH92" s="87"/>
      <c r="AI92" s="87"/>
      <c r="AJ92" s="87"/>
      <c r="AK92" s="87"/>
      <c r="AL92" s="87"/>
      <c r="AM92" s="87"/>
      <c r="AN92" s="89" t="s">
        <v>58</v>
      </c>
      <c r="AO92" s="87"/>
      <c r="AP92" s="91"/>
      <c r="AQ92" s="92" t="s">
        <v>59</v>
      </c>
      <c r="AR92" s="41"/>
      <c r="AS92" s="93" t="s">
        <v>60</v>
      </c>
      <c r="AT92" s="94" t="s">
        <v>61</v>
      </c>
      <c r="AU92" s="94" t="s">
        <v>62</v>
      </c>
      <c r="AV92" s="94" t="s">
        <v>63</v>
      </c>
      <c r="AW92" s="94" t="s">
        <v>64</v>
      </c>
      <c r="AX92" s="94" t="s">
        <v>65</v>
      </c>
      <c r="AY92" s="94" t="s">
        <v>66</v>
      </c>
      <c r="AZ92" s="94" t="s">
        <v>67</v>
      </c>
      <c r="BA92" s="94" t="s">
        <v>68</v>
      </c>
      <c r="BB92" s="94" t="s">
        <v>69</v>
      </c>
      <c r="BC92" s="94" t="s">
        <v>70</v>
      </c>
      <c r="BD92" s="95" t="s">
        <v>71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72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0</v>
      </c>
      <c r="AU94" s="108">
        <f>ROUND(AU95,5)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0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S94" s="110" t="s">
        <v>73</v>
      </c>
      <c r="BT94" s="110" t="s">
        <v>74</v>
      </c>
      <c r="BV94" s="110" t="s">
        <v>75</v>
      </c>
      <c r="BW94" s="110" t="s">
        <v>5</v>
      </c>
      <c r="BX94" s="110" t="s">
        <v>76</v>
      </c>
      <c r="CL94" s="110" t="s">
        <v>1</v>
      </c>
    </row>
    <row r="95" s="6" customFormat="1" ht="16.5" customHeight="1">
      <c r="A95" s="111" t="s">
        <v>77</v>
      </c>
      <c r="B95" s="112"/>
      <c r="C95" s="113"/>
      <c r="D95" s="114" t="s">
        <v>14</v>
      </c>
      <c r="E95" s="114"/>
      <c r="F95" s="114"/>
      <c r="G95" s="114"/>
      <c r="H95" s="114"/>
      <c r="I95" s="115"/>
      <c r="J95" s="114" t="s">
        <v>17</v>
      </c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6">
        <f>'210111 - Oprava toalet MŠ...'!J28</f>
        <v>0</v>
      </c>
      <c r="AH95" s="115"/>
      <c r="AI95" s="115"/>
      <c r="AJ95" s="115"/>
      <c r="AK95" s="115"/>
      <c r="AL95" s="115"/>
      <c r="AM95" s="115"/>
      <c r="AN95" s="116">
        <f>SUM(AG95,AT95)</f>
        <v>0</v>
      </c>
      <c r="AO95" s="115"/>
      <c r="AP95" s="115"/>
      <c r="AQ95" s="117" t="s">
        <v>78</v>
      </c>
      <c r="AR95" s="118"/>
      <c r="AS95" s="119">
        <v>0</v>
      </c>
      <c r="AT95" s="120">
        <f>ROUND(SUM(AV95:AW95),2)</f>
        <v>0</v>
      </c>
      <c r="AU95" s="121">
        <f>'210111 - Oprava toalet MŠ...'!P137</f>
        <v>0</v>
      </c>
      <c r="AV95" s="120">
        <f>'210111 - Oprava toalet MŠ...'!J31</f>
        <v>0</v>
      </c>
      <c r="AW95" s="120">
        <f>'210111 - Oprava toalet MŠ...'!J32</f>
        <v>0</v>
      </c>
      <c r="AX95" s="120">
        <f>'210111 - Oprava toalet MŠ...'!J33</f>
        <v>0</v>
      </c>
      <c r="AY95" s="120">
        <f>'210111 - Oprava toalet MŠ...'!J34</f>
        <v>0</v>
      </c>
      <c r="AZ95" s="120">
        <f>'210111 - Oprava toalet MŠ...'!F31</f>
        <v>0</v>
      </c>
      <c r="BA95" s="120">
        <f>'210111 - Oprava toalet MŠ...'!F32</f>
        <v>0</v>
      </c>
      <c r="BB95" s="120">
        <f>'210111 - Oprava toalet MŠ...'!F33</f>
        <v>0</v>
      </c>
      <c r="BC95" s="120">
        <f>'210111 - Oprava toalet MŠ...'!F34</f>
        <v>0</v>
      </c>
      <c r="BD95" s="122">
        <f>'210111 - Oprava toalet MŠ...'!F35</f>
        <v>0</v>
      </c>
      <c r="BT95" s="123" t="s">
        <v>79</v>
      </c>
      <c r="BU95" s="123" t="s">
        <v>80</v>
      </c>
      <c r="BV95" s="123" t="s">
        <v>75</v>
      </c>
      <c r="BW95" s="123" t="s">
        <v>5</v>
      </c>
      <c r="BX95" s="123" t="s">
        <v>76</v>
      </c>
      <c r="CL95" s="123" t="s">
        <v>1</v>
      </c>
    </row>
    <row r="96" s="1" customFormat="1" ht="30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</row>
    <row r="97" s="1" customFormat="1" ht="6.96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41"/>
    </row>
  </sheetData>
  <sheetProtection sheet="1" formatColumns="0" formatRows="0" objects="1" scenarios="1" spinCount="100000" saltValue="vSc7c9CtyuVc295YkZ1mRK30aP365s1BafybLP/pLA1JaNOSWXB9029fWVQd6osT0Kow7dQTWpK9xAiF98TSlg==" hashValue="XJSF89S8SoHcpYx3IqXwvZWhiOh32eVkRQOFps4tvhUXnJmfg38u2gFgN3MyhEM4hSrj7uKw1Jm+UTHFQt38d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210111 - Oprava toalet M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4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5</v>
      </c>
      <c r="AZ2" s="125" t="s">
        <v>81</v>
      </c>
      <c r="BA2" s="125" t="s">
        <v>1</v>
      </c>
      <c r="BB2" s="125" t="s">
        <v>1</v>
      </c>
      <c r="BC2" s="125" t="s">
        <v>82</v>
      </c>
      <c r="BD2" s="125" t="s">
        <v>83</v>
      </c>
    </row>
    <row r="3" hidden="1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8"/>
      <c r="AT3" s="15" t="s">
        <v>83</v>
      </c>
      <c r="AZ3" s="125" t="s">
        <v>84</v>
      </c>
      <c r="BA3" s="125" t="s">
        <v>1</v>
      </c>
      <c r="BB3" s="125" t="s">
        <v>1</v>
      </c>
      <c r="BC3" s="125" t="s">
        <v>85</v>
      </c>
      <c r="BD3" s="125" t="s">
        <v>83</v>
      </c>
    </row>
    <row r="4" hidden="1" ht="24.96" customHeight="1">
      <c r="B4" s="18"/>
      <c r="D4" s="129" t="s">
        <v>86</v>
      </c>
      <c r="L4" s="18"/>
      <c r="M4" s="130" t="s">
        <v>10</v>
      </c>
      <c r="AT4" s="15" t="s">
        <v>4</v>
      </c>
      <c r="AZ4" s="125" t="s">
        <v>87</v>
      </c>
      <c r="BA4" s="125" t="s">
        <v>1</v>
      </c>
      <c r="BB4" s="125" t="s">
        <v>1</v>
      </c>
      <c r="BC4" s="125" t="s">
        <v>88</v>
      </c>
      <c r="BD4" s="125" t="s">
        <v>83</v>
      </c>
    </row>
    <row r="5" hidden="1" ht="6.96" customHeight="1">
      <c r="B5" s="18"/>
      <c r="L5" s="18"/>
      <c r="AZ5" s="125" t="s">
        <v>89</v>
      </c>
      <c r="BA5" s="125" t="s">
        <v>1</v>
      </c>
      <c r="BB5" s="125" t="s">
        <v>1</v>
      </c>
      <c r="BC5" s="125" t="s">
        <v>82</v>
      </c>
      <c r="BD5" s="125" t="s">
        <v>83</v>
      </c>
    </row>
    <row r="6" hidden="1" s="1" customFormat="1" ht="12" customHeight="1">
      <c r="B6" s="41"/>
      <c r="D6" s="131" t="s">
        <v>16</v>
      </c>
      <c r="I6" s="132"/>
      <c r="L6" s="41"/>
      <c r="AZ6" s="125" t="s">
        <v>90</v>
      </c>
      <c r="BA6" s="125" t="s">
        <v>1</v>
      </c>
      <c r="BB6" s="125" t="s">
        <v>1</v>
      </c>
      <c r="BC6" s="125" t="s">
        <v>91</v>
      </c>
      <c r="BD6" s="125" t="s">
        <v>83</v>
      </c>
    </row>
    <row r="7" hidden="1" s="1" customFormat="1" ht="36.96" customHeight="1">
      <c r="B7" s="41"/>
      <c r="E7" s="133" t="s">
        <v>17</v>
      </c>
      <c r="F7" s="1"/>
      <c r="G7" s="1"/>
      <c r="H7" s="1"/>
      <c r="I7" s="132"/>
      <c r="L7" s="41"/>
      <c r="AZ7" s="125" t="s">
        <v>92</v>
      </c>
      <c r="BA7" s="125" t="s">
        <v>1</v>
      </c>
      <c r="BB7" s="125" t="s">
        <v>1</v>
      </c>
      <c r="BC7" s="125" t="s">
        <v>93</v>
      </c>
      <c r="BD7" s="125" t="s">
        <v>83</v>
      </c>
    </row>
    <row r="8" hidden="1" s="1" customFormat="1">
      <c r="B8" s="41"/>
      <c r="I8" s="132"/>
      <c r="L8" s="41"/>
    </row>
    <row r="9" hidden="1" s="1" customFormat="1" ht="12" customHeight="1">
      <c r="B9" s="41"/>
      <c r="D9" s="131" t="s">
        <v>18</v>
      </c>
      <c r="F9" s="134" t="s">
        <v>1</v>
      </c>
      <c r="I9" s="135" t="s">
        <v>19</v>
      </c>
      <c r="J9" s="134" t="s">
        <v>1</v>
      </c>
      <c r="L9" s="41"/>
    </row>
    <row r="10" hidden="1" s="1" customFormat="1" ht="12" customHeight="1">
      <c r="B10" s="41"/>
      <c r="D10" s="131" t="s">
        <v>20</v>
      </c>
      <c r="F10" s="134" t="s">
        <v>21</v>
      </c>
      <c r="I10" s="135" t="s">
        <v>22</v>
      </c>
      <c r="J10" s="136" t="str">
        <f>'Rekapitulace stavby'!AN8</f>
        <v>9. 1. 2021</v>
      </c>
      <c r="L10" s="41"/>
    </row>
    <row r="11" hidden="1" s="1" customFormat="1" ht="10.8" customHeight="1">
      <c r="B11" s="41"/>
      <c r="I11" s="132"/>
      <c r="L11" s="41"/>
    </row>
    <row r="12" hidden="1" s="1" customFormat="1" ht="12" customHeight="1">
      <c r="B12" s="41"/>
      <c r="D12" s="131" t="s">
        <v>24</v>
      </c>
      <c r="I12" s="135" t="s">
        <v>25</v>
      </c>
      <c r="J12" s="134" t="str">
        <f>IF('Rekapitulace stavby'!AN10="","",'Rekapitulace stavby'!AN10)</f>
        <v/>
      </c>
      <c r="L12" s="41"/>
    </row>
    <row r="13" hidden="1" s="1" customFormat="1" ht="18" customHeight="1">
      <c r="B13" s="41"/>
      <c r="E13" s="134" t="str">
        <f>IF('Rekapitulace stavby'!E11="","",'Rekapitulace stavby'!E11)</f>
        <v xml:space="preserve"> </v>
      </c>
      <c r="I13" s="135" t="s">
        <v>27</v>
      </c>
      <c r="J13" s="134" t="str">
        <f>IF('Rekapitulace stavby'!AN11="","",'Rekapitulace stavby'!AN11)</f>
        <v/>
      </c>
      <c r="L13" s="41"/>
    </row>
    <row r="14" hidden="1" s="1" customFormat="1" ht="6.96" customHeight="1">
      <c r="B14" s="41"/>
      <c r="I14" s="132"/>
      <c r="L14" s="41"/>
    </row>
    <row r="15" hidden="1" s="1" customFormat="1" ht="12" customHeight="1">
      <c r="B15" s="41"/>
      <c r="D15" s="131" t="s">
        <v>28</v>
      </c>
      <c r="I15" s="135" t="s">
        <v>25</v>
      </c>
      <c r="J15" s="31" t="str">
        <f>'Rekapitulace stavby'!AN13</f>
        <v>Vyplň údaj</v>
      </c>
      <c r="L15" s="41"/>
    </row>
    <row r="16" hidden="1" s="1" customFormat="1" ht="18" customHeight="1">
      <c r="B16" s="41"/>
      <c r="E16" s="31" t="str">
        <f>'Rekapitulace stavby'!E14</f>
        <v>Vyplň údaj</v>
      </c>
      <c r="F16" s="134"/>
      <c r="G16" s="134"/>
      <c r="H16" s="134"/>
      <c r="I16" s="135" t="s">
        <v>27</v>
      </c>
      <c r="J16" s="31" t="str">
        <f>'Rekapitulace stavby'!AN14</f>
        <v>Vyplň údaj</v>
      </c>
      <c r="L16" s="41"/>
    </row>
    <row r="17" hidden="1" s="1" customFormat="1" ht="6.96" customHeight="1">
      <c r="B17" s="41"/>
      <c r="I17" s="132"/>
      <c r="L17" s="41"/>
    </row>
    <row r="18" hidden="1" s="1" customFormat="1" ht="12" customHeight="1">
      <c r="B18" s="41"/>
      <c r="D18" s="131" t="s">
        <v>30</v>
      </c>
      <c r="I18" s="135" t="s">
        <v>25</v>
      </c>
      <c r="J18" s="134" t="str">
        <f>IF('Rekapitulace stavby'!AN16="","",'Rekapitulace stavby'!AN16)</f>
        <v/>
      </c>
      <c r="L18" s="41"/>
    </row>
    <row r="19" hidden="1" s="1" customFormat="1" ht="18" customHeight="1">
      <c r="B19" s="41"/>
      <c r="E19" s="134" t="str">
        <f>IF('Rekapitulace stavby'!E17="","",'Rekapitulace stavby'!E17)</f>
        <v xml:space="preserve"> </v>
      </c>
      <c r="I19" s="135" t="s">
        <v>27</v>
      </c>
      <c r="J19" s="134" t="str">
        <f>IF('Rekapitulace stavby'!AN17="","",'Rekapitulace stavby'!AN17)</f>
        <v/>
      </c>
      <c r="L19" s="41"/>
    </row>
    <row r="20" hidden="1" s="1" customFormat="1" ht="6.96" customHeight="1">
      <c r="B20" s="41"/>
      <c r="I20" s="132"/>
      <c r="L20" s="41"/>
    </row>
    <row r="21" hidden="1" s="1" customFormat="1" ht="12" customHeight="1">
      <c r="B21" s="41"/>
      <c r="D21" s="131" t="s">
        <v>32</v>
      </c>
      <c r="I21" s="135" t="s">
        <v>25</v>
      </c>
      <c r="J21" s="134" t="str">
        <f>IF('Rekapitulace stavby'!AN19="","",'Rekapitulace stavby'!AN19)</f>
        <v/>
      </c>
      <c r="L21" s="41"/>
    </row>
    <row r="22" hidden="1" s="1" customFormat="1" ht="18" customHeight="1">
      <c r="B22" s="41"/>
      <c r="E22" s="134" t="str">
        <f>IF('Rekapitulace stavby'!E20="","",'Rekapitulace stavby'!E20)</f>
        <v xml:space="preserve"> </v>
      </c>
      <c r="I22" s="135" t="s">
        <v>27</v>
      </c>
      <c r="J22" s="134" t="str">
        <f>IF('Rekapitulace stavby'!AN20="","",'Rekapitulace stavby'!AN20)</f>
        <v/>
      </c>
      <c r="L22" s="41"/>
    </row>
    <row r="23" hidden="1" s="1" customFormat="1" ht="6.96" customHeight="1">
      <c r="B23" s="41"/>
      <c r="I23" s="132"/>
      <c r="L23" s="41"/>
    </row>
    <row r="24" hidden="1" s="1" customFormat="1" ht="12" customHeight="1">
      <c r="B24" s="41"/>
      <c r="D24" s="131" t="s">
        <v>33</v>
      </c>
      <c r="I24" s="132"/>
      <c r="L24" s="41"/>
    </row>
    <row r="25" hidden="1" s="7" customFormat="1" ht="16.5" customHeight="1">
      <c r="B25" s="137"/>
      <c r="E25" s="138" t="s">
        <v>1</v>
      </c>
      <c r="F25" s="138"/>
      <c r="G25" s="138"/>
      <c r="H25" s="138"/>
      <c r="I25" s="139"/>
      <c r="L25" s="137"/>
    </row>
    <row r="26" hidden="1" s="1" customFormat="1" ht="6.96" customHeight="1">
      <c r="B26" s="41"/>
      <c r="I26" s="132"/>
      <c r="L26" s="41"/>
    </row>
    <row r="27" hidden="1" s="1" customFormat="1" ht="6.96" customHeight="1">
      <c r="B27" s="41"/>
      <c r="D27" s="76"/>
      <c r="E27" s="76"/>
      <c r="F27" s="76"/>
      <c r="G27" s="76"/>
      <c r="H27" s="76"/>
      <c r="I27" s="140"/>
      <c r="J27" s="76"/>
      <c r="K27" s="76"/>
      <c r="L27" s="41"/>
    </row>
    <row r="28" hidden="1" s="1" customFormat="1" ht="25.44" customHeight="1">
      <c r="B28" s="41"/>
      <c r="D28" s="141" t="s">
        <v>34</v>
      </c>
      <c r="I28" s="132"/>
      <c r="J28" s="142">
        <f>ROUND(J137, 2)</f>
        <v>0</v>
      </c>
      <c r="L28" s="41"/>
    </row>
    <row r="29" hidden="1" s="1" customFormat="1" ht="6.96" customHeight="1">
      <c r="B29" s="41"/>
      <c r="D29" s="76"/>
      <c r="E29" s="76"/>
      <c r="F29" s="76"/>
      <c r="G29" s="76"/>
      <c r="H29" s="76"/>
      <c r="I29" s="140"/>
      <c r="J29" s="76"/>
      <c r="K29" s="76"/>
      <c r="L29" s="41"/>
    </row>
    <row r="30" hidden="1" s="1" customFormat="1" ht="14.4" customHeight="1">
      <c r="B30" s="41"/>
      <c r="F30" s="143" t="s">
        <v>36</v>
      </c>
      <c r="I30" s="144" t="s">
        <v>35</v>
      </c>
      <c r="J30" s="143" t="s">
        <v>37</v>
      </c>
      <c r="L30" s="41"/>
    </row>
    <row r="31" hidden="1" s="1" customFormat="1" ht="14.4" customHeight="1">
      <c r="B31" s="41"/>
      <c r="D31" s="145" t="s">
        <v>38</v>
      </c>
      <c r="E31" s="131" t="s">
        <v>39</v>
      </c>
      <c r="F31" s="146">
        <f>ROUND((SUM(BE137:BE578)),  2)</f>
        <v>0</v>
      </c>
      <c r="I31" s="147">
        <v>0.20999999999999999</v>
      </c>
      <c r="J31" s="146">
        <f>ROUND(((SUM(BE137:BE578))*I31),  2)</f>
        <v>0</v>
      </c>
      <c r="L31" s="41"/>
    </row>
    <row r="32" hidden="1" s="1" customFormat="1" ht="14.4" customHeight="1">
      <c r="B32" s="41"/>
      <c r="E32" s="131" t="s">
        <v>40</v>
      </c>
      <c r="F32" s="146">
        <f>ROUND((SUM(BF137:BF578)),  2)</f>
        <v>0</v>
      </c>
      <c r="I32" s="147">
        <v>0.14999999999999999</v>
      </c>
      <c r="J32" s="146">
        <f>ROUND(((SUM(BF137:BF578))*I32),  2)</f>
        <v>0</v>
      </c>
      <c r="L32" s="41"/>
    </row>
    <row r="33" hidden="1" s="1" customFormat="1" ht="14.4" customHeight="1">
      <c r="B33" s="41"/>
      <c r="E33" s="131" t="s">
        <v>41</v>
      </c>
      <c r="F33" s="146">
        <f>ROUND((SUM(BG137:BG578)),  2)</f>
        <v>0</v>
      </c>
      <c r="I33" s="147">
        <v>0.20999999999999999</v>
      </c>
      <c r="J33" s="146">
        <f>0</f>
        <v>0</v>
      </c>
      <c r="L33" s="41"/>
    </row>
    <row r="34" hidden="1" s="1" customFormat="1" ht="14.4" customHeight="1">
      <c r="B34" s="41"/>
      <c r="E34" s="131" t="s">
        <v>42</v>
      </c>
      <c r="F34" s="146">
        <f>ROUND((SUM(BH137:BH578)),  2)</f>
        <v>0</v>
      </c>
      <c r="I34" s="147">
        <v>0.14999999999999999</v>
      </c>
      <c r="J34" s="146">
        <f>0</f>
        <v>0</v>
      </c>
      <c r="L34" s="41"/>
    </row>
    <row r="35" hidden="1" s="1" customFormat="1" ht="14.4" customHeight="1">
      <c r="B35" s="41"/>
      <c r="E35" s="131" t="s">
        <v>43</v>
      </c>
      <c r="F35" s="146">
        <f>ROUND((SUM(BI137:BI578)),  2)</f>
        <v>0</v>
      </c>
      <c r="I35" s="147">
        <v>0</v>
      </c>
      <c r="J35" s="146">
        <f>0</f>
        <v>0</v>
      </c>
      <c r="L35" s="41"/>
    </row>
    <row r="36" hidden="1" s="1" customFormat="1" ht="6.96" customHeight="1">
      <c r="B36" s="41"/>
      <c r="I36" s="132"/>
      <c r="L36" s="41"/>
    </row>
    <row r="37" hidden="1" s="1" customFormat="1" ht="25.44" customHeight="1">
      <c r="B37" s="41"/>
      <c r="C37" s="148"/>
      <c r="D37" s="149" t="s">
        <v>44</v>
      </c>
      <c r="E37" s="150"/>
      <c r="F37" s="150"/>
      <c r="G37" s="151" t="s">
        <v>45</v>
      </c>
      <c r="H37" s="152" t="s">
        <v>46</v>
      </c>
      <c r="I37" s="153"/>
      <c r="J37" s="154">
        <f>SUM(J28:J35)</f>
        <v>0</v>
      </c>
      <c r="K37" s="155"/>
      <c r="L37" s="41"/>
    </row>
    <row r="38" hidden="1" s="1" customFormat="1" ht="14.4" customHeight="1">
      <c r="B38" s="41"/>
      <c r="I38" s="132"/>
      <c r="L38" s="41"/>
    </row>
    <row r="39" hidden="1" ht="14.4" customHeight="1">
      <c r="B39" s="18"/>
      <c r="L39" s="18"/>
    </row>
    <row r="40" hidden="1" ht="14.4" customHeight="1">
      <c r="B40" s="18"/>
      <c r="L40" s="18"/>
    </row>
    <row r="41" hidden="1" ht="14.4" customHeight="1">
      <c r="B41" s="18"/>
      <c r="L41" s="18"/>
    </row>
    <row r="42" hidden="1" ht="14.4" customHeight="1">
      <c r="B42" s="18"/>
      <c r="L42" s="18"/>
    </row>
    <row r="43" hidden="1" ht="14.4" customHeight="1">
      <c r="B43" s="18"/>
      <c r="L43" s="18"/>
    </row>
    <row r="44" hidden="1" ht="14.4" customHeight="1">
      <c r="B44" s="18"/>
      <c r="L44" s="18"/>
    </row>
    <row r="45" hidden="1" ht="14.4" customHeight="1">
      <c r="B45" s="18"/>
      <c r="L45" s="18"/>
    </row>
    <row r="46" hidden="1" ht="14.4" customHeight="1">
      <c r="B46" s="18"/>
      <c r="L46" s="18"/>
    </row>
    <row r="47" hidden="1" ht="14.4" customHeight="1">
      <c r="B47" s="18"/>
      <c r="L47" s="18"/>
    </row>
    <row r="48" hidden="1" ht="14.4" customHeight="1">
      <c r="B48" s="18"/>
      <c r="L48" s="18"/>
    </row>
    <row r="49" hidden="1" ht="14.4" customHeight="1">
      <c r="B49" s="18"/>
      <c r="L49" s="18"/>
    </row>
    <row r="50" hidden="1" s="1" customFormat="1" ht="14.4" customHeight="1">
      <c r="B50" s="41"/>
      <c r="D50" s="156" t="s">
        <v>47</v>
      </c>
      <c r="E50" s="157"/>
      <c r="F50" s="157"/>
      <c r="G50" s="156" t="s">
        <v>48</v>
      </c>
      <c r="H50" s="157"/>
      <c r="I50" s="158"/>
      <c r="J50" s="157"/>
      <c r="K50" s="157"/>
      <c r="L50" s="4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1" customFormat="1">
      <c r="B61" s="41"/>
      <c r="D61" s="159" t="s">
        <v>49</v>
      </c>
      <c r="E61" s="160"/>
      <c r="F61" s="161" t="s">
        <v>50</v>
      </c>
      <c r="G61" s="159" t="s">
        <v>49</v>
      </c>
      <c r="H61" s="160"/>
      <c r="I61" s="162"/>
      <c r="J61" s="163" t="s">
        <v>50</v>
      </c>
      <c r="K61" s="160"/>
      <c r="L61" s="41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1" customFormat="1">
      <c r="B65" s="41"/>
      <c r="D65" s="156" t="s">
        <v>51</v>
      </c>
      <c r="E65" s="157"/>
      <c r="F65" s="157"/>
      <c r="G65" s="156" t="s">
        <v>52</v>
      </c>
      <c r="H65" s="157"/>
      <c r="I65" s="158"/>
      <c r="J65" s="157"/>
      <c r="K65" s="157"/>
      <c r="L65" s="41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1" customFormat="1">
      <c r="B76" s="41"/>
      <c r="D76" s="159" t="s">
        <v>49</v>
      </c>
      <c r="E76" s="160"/>
      <c r="F76" s="161" t="s">
        <v>50</v>
      </c>
      <c r="G76" s="159" t="s">
        <v>49</v>
      </c>
      <c r="H76" s="160"/>
      <c r="I76" s="162"/>
      <c r="J76" s="163" t="s">
        <v>50</v>
      </c>
      <c r="K76" s="160"/>
      <c r="L76" s="41"/>
    </row>
    <row r="77" hidden="1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1"/>
    </row>
    <row r="78" hidden="1"/>
    <row r="79" hidden="1"/>
    <row r="80" hidden="1"/>
    <row r="81" hidden="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1"/>
    </row>
    <row r="82" hidden="1" s="1" customFormat="1" ht="24.96" customHeight="1">
      <c r="B82" s="36"/>
      <c r="C82" s="21" t="s">
        <v>94</v>
      </c>
      <c r="D82" s="37"/>
      <c r="E82" s="37"/>
      <c r="F82" s="37"/>
      <c r="G82" s="37"/>
      <c r="H82" s="37"/>
      <c r="I82" s="132"/>
      <c r="J82" s="37"/>
      <c r="K82" s="37"/>
      <c r="L82" s="41"/>
    </row>
    <row r="83" hidden="1" s="1" customFormat="1" ht="6.96" customHeight="1">
      <c r="B83" s="36"/>
      <c r="C83" s="37"/>
      <c r="D83" s="37"/>
      <c r="E83" s="37"/>
      <c r="F83" s="37"/>
      <c r="G83" s="37"/>
      <c r="H83" s="37"/>
      <c r="I83" s="132"/>
      <c r="J83" s="37"/>
      <c r="K83" s="37"/>
      <c r="L83" s="41"/>
    </row>
    <row r="84" hidden="1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2"/>
      <c r="J84" s="37"/>
      <c r="K84" s="37"/>
      <c r="L84" s="41"/>
    </row>
    <row r="85" hidden="1" s="1" customFormat="1" ht="16.5" customHeight="1">
      <c r="B85" s="36"/>
      <c r="C85" s="37"/>
      <c r="D85" s="37"/>
      <c r="E85" s="69" t="str">
        <f>E7</f>
        <v>Oprava toalet MŠ J. z Poděbrad</v>
      </c>
      <c r="F85" s="37"/>
      <c r="G85" s="37"/>
      <c r="H85" s="37"/>
      <c r="I85" s="132"/>
      <c r="J85" s="37"/>
      <c r="K85" s="37"/>
      <c r="L85" s="41"/>
    </row>
    <row r="86" hidden="1" s="1" customFormat="1" ht="6.96" customHeight="1">
      <c r="B86" s="36"/>
      <c r="C86" s="37"/>
      <c r="D86" s="37"/>
      <c r="E86" s="37"/>
      <c r="F86" s="37"/>
      <c r="G86" s="37"/>
      <c r="H86" s="37"/>
      <c r="I86" s="132"/>
      <c r="J86" s="37"/>
      <c r="K86" s="37"/>
      <c r="L86" s="41"/>
    </row>
    <row r="87" hidden="1" s="1" customFormat="1" ht="12" customHeight="1">
      <c r="B87" s="36"/>
      <c r="C87" s="30" t="s">
        <v>20</v>
      </c>
      <c r="D87" s="37"/>
      <c r="E87" s="37"/>
      <c r="F87" s="25" t="str">
        <f>F10</f>
        <v>Horažďovice</v>
      </c>
      <c r="G87" s="37"/>
      <c r="H87" s="37"/>
      <c r="I87" s="135" t="s">
        <v>22</v>
      </c>
      <c r="J87" s="72" t="str">
        <f>IF(J10="","",J10)</f>
        <v>9. 1. 2021</v>
      </c>
      <c r="K87" s="37"/>
      <c r="L87" s="41"/>
    </row>
    <row r="88" hidden="1" s="1" customFormat="1" ht="6.96" customHeight="1">
      <c r="B88" s="36"/>
      <c r="C88" s="37"/>
      <c r="D88" s="37"/>
      <c r="E88" s="37"/>
      <c r="F88" s="37"/>
      <c r="G88" s="37"/>
      <c r="H88" s="37"/>
      <c r="I88" s="132"/>
      <c r="J88" s="37"/>
      <c r="K88" s="37"/>
      <c r="L88" s="41"/>
    </row>
    <row r="89" hidden="1" s="1" customFormat="1" ht="15.15" customHeight="1">
      <c r="B89" s="36"/>
      <c r="C89" s="30" t="s">
        <v>24</v>
      </c>
      <c r="D89" s="37"/>
      <c r="E89" s="37"/>
      <c r="F89" s="25" t="str">
        <f>E13</f>
        <v xml:space="preserve"> </v>
      </c>
      <c r="G89" s="37"/>
      <c r="H89" s="37"/>
      <c r="I89" s="135" t="s">
        <v>30</v>
      </c>
      <c r="J89" s="34" t="str">
        <f>E19</f>
        <v xml:space="preserve"> </v>
      </c>
      <c r="K89" s="37"/>
      <c r="L89" s="41"/>
    </row>
    <row r="90" hidden="1" s="1" customFormat="1" ht="15.15" customHeight="1">
      <c r="B90" s="36"/>
      <c r="C90" s="30" t="s">
        <v>28</v>
      </c>
      <c r="D90" s="37"/>
      <c r="E90" s="37"/>
      <c r="F90" s="25" t="str">
        <f>IF(E16="","",E16)</f>
        <v>Vyplň údaj</v>
      </c>
      <c r="G90" s="37"/>
      <c r="H90" s="37"/>
      <c r="I90" s="135" t="s">
        <v>32</v>
      </c>
      <c r="J90" s="34" t="str">
        <f>E22</f>
        <v xml:space="preserve"> </v>
      </c>
      <c r="K90" s="37"/>
      <c r="L90" s="41"/>
    </row>
    <row r="91" hidden="1" s="1" customFormat="1" ht="10.32" customHeight="1">
      <c r="B91" s="36"/>
      <c r="C91" s="37"/>
      <c r="D91" s="37"/>
      <c r="E91" s="37"/>
      <c r="F91" s="37"/>
      <c r="G91" s="37"/>
      <c r="H91" s="37"/>
      <c r="I91" s="132"/>
      <c r="J91" s="37"/>
      <c r="K91" s="37"/>
      <c r="L91" s="41"/>
    </row>
    <row r="92" hidden="1" s="1" customFormat="1" ht="29.28" customHeight="1">
      <c r="B92" s="36"/>
      <c r="C92" s="170" t="s">
        <v>95</v>
      </c>
      <c r="D92" s="171"/>
      <c r="E92" s="171"/>
      <c r="F92" s="171"/>
      <c r="G92" s="171"/>
      <c r="H92" s="171"/>
      <c r="I92" s="172"/>
      <c r="J92" s="173" t="s">
        <v>96</v>
      </c>
      <c r="K92" s="171"/>
      <c r="L92" s="41"/>
    </row>
    <row r="93" hidden="1" s="1" customFormat="1" ht="10.32" customHeight="1">
      <c r="B93" s="36"/>
      <c r="C93" s="37"/>
      <c r="D93" s="37"/>
      <c r="E93" s="37"/>
      <c r="F93" s="37"/>
      <c r="G93" s="37"/>
      <c r="H93" s="37"/>
      <c r="I93" s="132"/>
      <c r="J93" s="37"/>
      <c r="K93" s="37"/>
      <c r="L93" s="41"/>
    </row>
    <row r="94" hidden="1" s="1" customFormat="1" ht="22.8" customHeight="1">
      <c r="B94" s="36"/>
      <c r="C94" s="174" t="s">
        <v>97</v>
      </c>
      <c r="D94" s="37"/>
      <c r="E94" s="37"/>
      <c r="F94" s="37"/>
      <c r="G94" s="37"/>
      <c r="H94" s="37"/>
      <c r="I94" s="132"/>
      <c r="J94" s="103">
        <f>J137</f>
        <v>0</v>
      </c>
      <c r="K94" s="37"/>
      <c r="L94" s="41"/>
      <c r="AU94" s="15" t="s">
        <v>98</v>
      </c>
    </row>
    <row r="95" hidden="1" s="8" customFormat="1" ht="24.96" customHeight="1">
      <c r="B95" s="175"/>
      <c r="C95" s="176"/>
      <c r="D95" s="177" t="s">
        <v>99</v>
      </c>
      <c r="E95" s="178"/>
      <c r="F95" s="178"/>
      <c r="G95" s="178"/>
      <c r="H95" s="178"/>
      <c r="I95" s="179"/>
      <c r="J95" s="180">
        <f>J138</f>
        <v>0</v>
      </c>
      <c r="K95" s="176"/>
      <c r="L95" s="181"/>
    </row>
    <row r="96" hidden="1" s="9" customFormat="1" ht="19.92" customHeight="1">
      <c r="B96" s="182"/>
      <c r="C96" s="183"/>
      <c r="D96" s="184" t="s">
        <v>100</v>
      </c>
      <c r="E96" s="185"/>
      <c r="F96" s="185"/>
      <c r="G96" s="185"/>
      <c r="H96" s="185"/>
      <c r="I96" s="186"/>
      <c r="J96" s="187">
        <f>J139</f>
        <v>0</v>
      </c>
      <c r="K96" s="183"/>
      <c r="L96" s="188"/>
    </row>
    <row r="97" hidden="1" s="9" customFormat="1" ht="19.92" customHeight="1">
      <c r="B97" s="182"/>
      <c r="C97" s="183"/>
      <c r="D97" s="184" t="s">
        <v>101</v>
      </c>
      <c r="E97" s="185"/>
      <c r="F97" s="185"/>
      <c r="G97" s="185"/>
      <c r="H97" s="185"/>
      <c r="I97" s="186"/>
      <c r="J97" s="187">
        <f>J149</f>
        <v>0</v>
      </c>
      <c r="K97" s="183"/>
      <c r="L97" s="188"/>
    </row>
    <row r="98" hidden="1" s="9" customFormat="1" ht="19.92" customHeight="1">
      <c r="B98" s="182"/>
      <c r="C98" s="183"/>
      <c r="D98" s="184" t="s">
        <v>102</v>
      </c>
      <c r="E98" s="185"/>
      <c r="F98" s="185"/>
      <c r="G98" s="185"/>
      <c r="H98" s="185"/>
      <c r="I98" s="186"/>
      <c r="J98" s="187">
        <f>J164</f>
        <v>0</v>
      </c>
      <c r="K98" s="183"/>
      <c r="L98" s="188"/>
    </row>
    <row r="99" hidden="1" s="9" customFormat="1" ht="19.92" customHeight="1">
      <c r="B99" s="182"/>
      <c r="C99" s="183"/>
      <c r="D99" s="184" t="s">
        <v>103</v>
      </c>
      <c r="E99" s="185"/>
      <c r="F99" s="185"/>
      <c r="G99" s="185"/>
      <c r="H99" s="185"/>
      <c r="I99" s="186"/>
      <c r="J99" s="187">
        <f>J169</f>
        <v>0</v>
      </c>
      <c r="K99" s="183"/>
      <c r="L99" s="188"/>
    </row>
    <row r="100" hidden="1" s="9" customFormat="1" ht="19.92" customHeight="1">
      <c r="B100" s="182"/>
      <c r="C100" s="183"/>
      <c r="D100" s="184" t="s">
        <v>104</v>
      </c>
      <c r="E100" s="185"/>
      <c r="F100" s="185"/>
      <c r="G100" s="185"/>
      <c r="H100" s="185"/>
      <c r="I100" s="186"/>
      <c r="J100" s="187">
        <f>J196</f>
        <v>0</v>
      </c>
      <c r="K100" s="183"/>
      <c r="L100" s="188"/>
    </row>
    <row r="101" hidden="1" s="9" customFormat="1" ht="19.92" customHeight="1">
      <c r="B101" s="182"/>
      <c r="C101" s="183"/>
      <c r="D101" s="184" t="s">
        <v>105</v>
      </c>
      <c r="E101" s="185"/>
      <c r="F101" s="185"/>
      <c r="G101" s="185"/>
      <c r="H101" s="185"/>
      <c r="I101" s="186"/>
      <c r="J101" s="187">
        <f>J237</f>
        <v>0</v>
      </c>
      <c r="K101" s="183"/>
      <c r="L101" s="188"/>
    </row>
    <row r="102" hidden="1" s="9" customFormat="1" ht="19.92" customHeight="1">
      <c r="B102" s="182"/>
      <c r="C102" s="183"/>
      <c r="D102" s="184" t="s">
        <v>106</v>
      </c>
      <c r="E102" s="185"/>
      <c r="F102" s="185"/>
      <c r="G102" s="185"/>
      <c r="H102" s="185"/>
      <c r="I102" s="186"/>
      <c r="J102" s="187">
        <f>J244</f>
        <v>0</v>
      </c>
      <c r="K102" s="183"/>
      <c r="L102" s="188"/>
    </row>
    <row r="103" hidden="1" s="8" customFormat="1" ht="24.96" customHeight="1">
      <c r="B103" s="175"/>
      <c r="C103" s="176"/>
      <c r="D103" s="177" t="s">
        <v>107</v>
      </c>
      <c r="E103" s="178"/>
      <c r="F103" s="178"/>
      <c r="G103" s="178"/>
      <c r="H103" s="178"/>
      <c r="I103" s="179"/>
      <c r="J103" s="180">
        <f>J246</f>
        <v>0</v>
      </c>
      <c r="K103" s="176"/>
      <c r="L103" s="181"/>
    </row>
    <row r="104" hidden="1" s="9" customFormat="1" ht="19.92" customHeight="1">
      <c r="B104" s="182"/>
      <c r="C104" s="183"/>
      <c r="D104" s="184" t="s">
        <v>108</v>
      </c>
      <c r="E104" s="185"/>
      <c r="F104" s="185"/>
      <c r="G104" s="185"/>
      <c r="H104" s="185"/>
      <c r="I104" s="186"/>
      <c r="J104" s="187">
        <f>J247</f>
        <v>0</v>
      </c>
      <c r="K104" s="183"/>
      <c r="L104" s="188"/>
    </row>
    <row r="105" hidden="1" s="9" customFormat="1" ht="19.92" customHeight="1">
      <c r="B105" s="182"/>
      <c r="C105" s="183"/>
      <c r="D105" s="184" t="s">
        <v>109</v>
      </c>
      <c r="E105" s="185"/>
      <c r="F105" s="185"/>
      <c r="G105" s="185"/>
      <c r="H105" s="185"/>
      <c r="I105" s="186"/>
      <c r="J105" s="187">
        <f>J272</f>
        <v>0</v>
      </c>
      <c r="K105" s="183"/>
      <c r="L105" s="188"/>
    </row>
    <row r="106" hidden="1" s="9" customFormat="1" ht="19.92" customHeight="1">
      <c r="B106" s="182"/>
      <c r="C106" s="183"/>
      <c r="D106" s="184" t="s">
        <v>110</v>
      </c>
      <c r="E106" s="185"/>
      <c r="F106" s="185"/>
      <c r="G106" s="185"/>
      <c r="H106" s="185"/>
      <c r="I106" s="186"/>
      <c r="J106" s="187">
        <f>J277</f>
        <v>0</v>
      </c>
      <c r="K106" s="183"/>
      <c r="L106" s="188"/>
    </row>
    <row r="107" hidden="1" s="9" customFormat="1" ht="19.92" customHeight="1">
      <c r="B107" s="182"/>
      <c r="C107" s="183"/>
      <c r="D107" s="184" t="s">
        <v>111</v>
      </c>
      <c r="E107" s="185"/>
      <c r="F107" s="185"/>
      <c r="G107" s="185"/>
      <c r="H107" s="185"/>
      <c r="I107" s="186"/>
      <c r="J107" s="187">
        <f>J312</f>
        <v>0</v>
      </c>
      <c r="K107" s="183"/>
      <c r="L107" s="188"/>
    </row>
    <row r="108" hidden="1" s="9" customFormat="1" ht="19.92" customHeight="1">
      <c r="B108" s="182"/>
      <c r="C108" s="183"/>
      <c r="D108" s="184" t="s">
        <v>112</v>
      </c>
      <c r="E108" s="185"/>
      <c r="F108" s="185"/>
      <c r="G108" s="185"/>
      <c r="H108" s="185"/>
      <c r="I108" s="186"/>
      <c r="J108" s="187">
        <f>J353</f>
        <v>0</v>
      </c>
      <c r="K108" s="183"/>
      <c r="L108" s="188"/>
    </row>
    <row r="109" hidden="1" s="9" customFormat="1" ht="19.92" customHeight="1">
      <c r="B109" s="182"/>
      <c r="C109" s="183"/>
      <c r="D109" s="184" t="s">
        <v>113</v>
      </c>
      <c r="E109" s="185"/>
      <c r="F109" s="185"/>
      <c r="G109" s="185"/>
      <c r="H109" s="185"/>
      <c r="I109" s="186"/>
      <c r="J109" s="187">
        <f>J384</f>
        <v>0</v>
      </c>
      <c r="K109" s="183"/>
      <c r="L109" s="188"/>
    </row>
    <row r="110" hidden="1" s="9" customFormat="1" ht="19.92" customHeight="1">
      <c r="B110" s="182"/>
      <c r="C110" s="183"/>
      <c r="D110" s="184" t="s">
        <v>114</v>
      </c>
      <c r="E110" s="185"/>
      <c r="F110" s="185"/>
      <c r="G110" s="185"/>
      <c r="H110" s="185"/>
      <c r="I110" s="186"/>
      <c r="J110" s="187">
        <f>J414</f>
        <v>0</v>
      </c>
      <c r="K110" s="183"/>
      <c r="L110" s="188"/>
    </row>
    <row r="111" hidden="1" s="9" customFormat="1" ht="19.92" customHeight="1">
      <c r="B111" s="182"/>
      <c r="C111" s="183"/>
      <c r="D111" s="184" t="s">
        <v>115</v>
      </c>
      <c r="E111" s="185"/>
      <c r="F111" s="185"/>
      <c r="G111" s="185"/>
      <c r="H111" s="185"/>
      <c r="I111" s="186"/>
      <c r="J111" s="187">
        <f>J419</f>
        <v>0</v>
      </c>
      <c r="K111" s="183"/>
      <c r="L111" s="188"/>
    </row>
    <row r="112" hidden="1" s="9" customFormat="1" ht="19.92" customHeight="1">
      <c r="B112" s="182"/>
      <c r="C112" s="183"/>
      <c r="D112" s="184" t="s">
        <v>116</v>
      </c>
      <c r="E112" s="185"/>
      <c r="F112" s="185"/>
      <c r="G112" s="185"/>
      <c r="H112" s="185"/>
      <c r="I112" s="186"/>
      <c r="J112" s="187">
        <f>J427</f>
        <v>0</v>
      </c>
      <c r="K112" s="183"/>
      <c r="L112" s="188"/>
    </row>
    <row r="113" hidden="1" s="9" customFormat="1" ht="19.92" customHeight="1">
      <c r="B113" s="182"/>
      <c r="C113" s="183"/>
      <c r="D113" s="184" t="s">
        <v>117</v>
      </c>
      <c r="E113" s="185"/>
      <c r="F113" s="185"/>
      <c r="G113" s="185"/>
      <c r="H113" s="185"/>
      <c r="I113" s="186"/>
      <c r="J113" s="187">
        <f>J466</f>
        <v>0</v>
      </c>
      <c r="K113" s="183"/>
      <c r="L113" s="188"/>
    </row>
    <row r="114" hidden="1" s="9" customFormat="1" ht="19.92" customHeight="1">
      <c r="B114" s="182"/>
      <c r="C114" s="183"/>
      <c r="D114" s="184" t="s">
        <v>118</v>
      </c>
      <c r="E114" s="185"/>
      <c r="F114" s="185"/>
      <c r="G114" s="185"/>
      <c r="H114" s="185"/>
      <c r="I114" s="186"/>
      <c r="J114" s="187">
        <f>J472</f>
        <v>0</v>
      </c>
      <c r="K114" s="183"/>
      <c r="L114" s="188"/>
    </row>
    <row r="115" hidden="1" s="9" customFormat="1" ht="19.92" customHeight="1">
      <c r="B115" s="182"/>
      <c r="C115" s="183"/>
      <c r="D115" s="184" t="s">
        <v>119</v>
      </c>
      <c r="E115" s="185"/>
      <c r="F115" s="185"/>
      <c r="G115" s="185"/>
      <c r="H115" s="185"/>
      <c r="I115" s="186"/>
      <c r="J115" s="187">
        <f>J491</f>
        <v>0</v>
      </c>
      <c r="K115" s="183"/>
      <c r="L115" s="188"/>
    </row>
    <row r="116" hidden="1" s="9" customFormat="1" ht="19.92" customHeight="1">
      <c r="B116" s="182"/>
      <c r="C116" s="183"/>
      <c r="D116" s="184" t="s">
        <v>120</v>
      </c>
      <c r="E116" s="185"/>
      <c r="F116" s="185"/>
      <c r="G116" s="185"/>
      <c r="H116" s="185"/>
      <c r="I116" s="186"/>
      <c r="J116" s="187">
        <f>J510</f>
        <v>0</v>
      </c>
      <c r="K116" s="183"/>
      <c r="L116" s="188"/>
    </row>
    <row r="117" hidden="1" s="9" customFormat="1" ht="19.92" customHeight="1">
      <c r="B117" s="182"/>
      <c r="C117" s="183"/>
      <c r="D117" s="184" t="s">
        <v>121</v>
      </c>
      <c r="E117" s="185"/>
      <c r="F117" s="185"/>
      <c r="G117" s="185"/>
      <c r="H117" s="185"/>
      <c r="I117" s="186"/>
      <c r="J117" s="187">
        <f>J524</f>
        <v>0</v>
      </c>
      <c r="K117" s="183"/>
      <c r="L117" s="188"/>
    </row>
    <row r="118" hidden="1" s="9" customFormat="1" ht="19.92" customHeight="1">
      <c r="B118" s="182"/>
      <c r="C118" s="183"/>
      <c r="D118" s="184" t="s">
        <v>122</v>
      </c>
      <c r="E118" s="185"/>
      <c r="F118" s="185"/>
      <c r="G118" s="185"/>
      <c r="H118" s="185"/>
      <c r="I118" s="186"/>
      <c r="J118" s="187">
        <f>J552</f>
        <v>0</v>
      </c>
      <c r="K118" s="183"/>
      <c r="L118" s="188"/>
    </row>
    <row r="119" hidden="1" s="9" customFormat="1" ht="19.92" customHeight="1">
      <c r="B119" s="182"/>
      <c r="C119" s="183"/>
      <c r="D119" s="184" t="s">
        <v>123</v>
      </c>
      <c r="E119" s="185"/>
      <c r="F119" s="185"/>
      <c r="G119" s="185"/>
      <c r="H119" s="185"/>
      <c r="I119" s="186"/>
      <c r="J119" s="187">
        <f>J562</f>
        <v>0</v>
      </c>
      <c r="K119" s="183"/>
      <c r="L119" s="188"/>
    </row>
    <row r="120" hidden="1" s="1" customFormat="1" ht="21.84" customHeight="1">
      <c r="B120" s="36"/>
      <c r="C120" s="37"/>
      <c r="D120" s="37"/>
      <c r="E120" s="37"/>
      <c r="F120" s="37"/>
      <c r="G120" s="37"/>
      <c r="H120" s="37"/>
      <c r="I120" s="132"/>
      <c r="J120" s="37"/>
      <c r="K120" s="37"/>
      <c r="L120" s="41"/>
    </row>
    <row r="121" hidden="1" s="1" customFormat="1" ht="6.96" customHeight="1">
      <c r="B121" s="59"/>
      <c r="C121" s="60"/>
      <c r="D121" s="60"/>
      <c r="E121" s="60"/>
      <c r="F121" s="60"/>
      <c r="G121" s="60"/>
      <c r="H121" s="60"/>
      <c r="I121" s="166"/>
      <c r="J121" s="60"/>
      <c r="K121" s="60"/>
      <c r="L121" s="41"/>
    </row>
    <row r="122" hidden="1"/>
    <row r="123" hidden="1"/>
    <row r="124" hidden="1"/>
    <row r="125" s="1" customFormat="1" ht="6.96" customHeight="1">
      <c r="B125" s="61"/>
      <c r="C125" s="62"/>
      <c r="D125" s="62"/>
      <c r="E125" s="62"/>
      <c r="F125" s="62"/>
      <c r="G125" s="62"/>
      <c r="H125" s="62"/>
      <c r="I125" s="169"/>
      <c r="J125" s="62"/>
      <c r="K125" s="62"/>
      <c r="L125" s="41"/>
    </row>
    <row r="126" s="1" customFormat="1" ht="24.96" customHeight="1">
      <c r="B126" s="36"/>
      <c r="C126" s="21" t="s">
        <v>124</v>
      </c>
      <c r="D126" s="37"/>
      <c r="E126" s="37"/>
      <c r="F126" s="37"/>
      <c r="G126" s="37"/>
      <c r="H126" s="37"/>
      <c r="I126" s="132"/>
      <c r="J126" s="37"/>
      <c r="K126" s="37"/>
      <c r="L126" s="41"/>
    </row>
    <row r="127" s="1" customFormat="1" ht="6.96" customHeight="1">
      <c r="B127" s="36"/>
      <c r="C127" s="37"/>
      <c r="D127" s="37"/>
      <c r="E127" s="37"/>
      <c r="F127" s="37"/>
      <c r="G127" s="37"/>
      <c r="H127" s="37"/>
      <c r="I127" s="132"/>
      <c r="J127" s="37"/>
      <c r="K127" s="37"/>
      <c r="L127" s="41"/>
    </row>
    <row r="128" s="1" customFormat="1" ht="12" customHeight="1">
      <c r="B128" s="36"/>
      <c r="C128" s="30" t="s">
        <v>16</v>
      </c>
      <c r="D128" s="37"/>
      <c r="E128" s="37"/>
      <c r="F128" s="37"/>
      <c r="G128" s="37"/>
      <c r="H128" s="37"/>
      <c r="I128" s="132"/>
      <c r="J128" s="37"/>
      <c r="K128" s="37"/>
      <c r="L128" s="41"/>
    </row>
    <row r="129" s="1" customFormat="1" ht="16.5" customHeight="1">
      <c r="B129" s="36"/>
      <c r="C129" s="37"/>
      <c r="D129" s="37"/>
      <c r="E129" s="69" t="str">
        <f>E7</f>
        <v>Oprava toalet MŠ J. z Poděbrad</v>
      </c>
      <c r="F129" s="37"/>
      <c r="G129" s="37"/>
      <c r="H129" s="37"/>
      <c r="I129" s="132"/>
      <c r="J129" s="37"/>
      <c r="K129" s="37"/>
      <c r="L129" s="41"/>
    </row>
    <row r="130" s="1" customFormat="1" ht="6.96" customHeight="1">
      <c r="B130" s="36"/>
      <c r="C130" s="37"/>
      <c r="D130" s="37"/>
      <c r="E130" s="37"/>
      <c r="F130" s="37"/>
      <c r="G130" s="37"/>
      <c r="H130" s="37"/>
      <c r="I130" s="132"/>
      <c r="J130" s="37"/>
      <c r="K130" s="37"/>
      <c r="L130" s="41"/>
    </row>
    <row r="131" s="1" customFormat="1" ht="12" customHeight="1">
      <c r="B131" s="36"/>
      <c r="C131" s="30" t="s">
        <v>20</v>
      </c>
      <c r="D131" s="37"/>
      <c r="E131" s="37"/>
      <c r="F131" s="25" t="str">
        <f>F10</f>
        <v>Horažďovice</v>
      </c>
      <c r="G131" s="37"/>
      <c r="H131" s="37"/>
      <c r="I131" s="135" t="s">
        <v>22</v>
      </c>
      <c r="J131" s="72" t="str">
        <f>IF(J10="","",J10)</f>
        <v>9. 1. 2021</v>
      </c>
      <c r="K131" s="37"/>
      <c r="L131" s="41"/>
    </row>
    <row r="132" s="1" customFormat="1" ht="6.96" customHeight="1">
      <c r="B132" s="36"/>
      <c r="C132" s="37"/>
      <c r="D132" s="37"/>
      <c r="E132" s="37"/>
      <c r="F132" s="37"/>
      <c r="G132" s="37"/>
      <c r="H132" s="37"/>
      <c r="I132" s="132"/>
      <c r="J132" s="37"/>
      <c r="K132" s="37"/>
      <c r="L132" s="41"/>
    </row>
    <row r="133" s="1" customFormat="1" ht="15.15" customHeight="1">
      <c r="B133" s="36"/>
      <c r="C133" s="30" t="s">
        <v>24</v>
      </c>
      <c r="D133" s="37"/>
      <c r="E133" s="37"/>
      <c r="F133" s="25" t="str">
        <f>E13</f>
        <v xml:space="preserve"> </v>
      </c>
      <c r="G133" s="37"/>
      <c r="H133" s="37"/>
      <c r="I133" s="135" t="s">
        <v>30</v>
      </c>
      <c r="J133" s="34" t="str">
        <f>E19</f>
        <v xml:space="preserve"> </v>
      </c>
      <c r="K133" s="37"/>
      <c r="L133" s="41"/>
    </row>
    <row r="134" s="1" customFormat="1" ht="15.15" customHeight="1">
      <c r="B134" s="36"/>
      <c r="C134" s="30" t="s">
        <v>28</v>
      </c>
      <c r="D134" s="37"/>
      <c r="E134" s="37"/>
      <c r="F134" s="25" t="str">
        <f>IF(E16="","",E16)</f>
        <v>Vyplň údaj</v>
      </c>
      <c r="G134" s="37"/>
      <c r="H134" s="37"/>
      <c r="I134" s="135" t="s">
        <v>32</v>
      </c>
      <c r="J134" s="34" t="str">
        <f>E22</f>
        <v xml:space="preserve"> </v>
      </c>
      <c r="K134" s="37"/>
      <c r="L134" s="41"/>
    </row>
    <row r="135" s="1" customFormat="1" ht="10.32" customHeight="1">
      <c r="B135" s="36"/>
      <c r="C135" s="37"/>
      <c r="D135" s="37"/>
      <c r="E135" s="37"/>
      <c r="F135" s="37"/>
      <c r="G135" s="37"/>
      <c r="H135" s="37"/>
      <c r="I135" s="132"/>
      <c r="J135" s="37"/>
      <c r="K135" s="37"/>
      <c r="L135" s="41"/>
    </row>
    <row r="136" s="10" customFormat="1" ht="29.28" customHeight="1">
      <c r="B136" s="189"/>
      <c r="C136" s="190" t="s">
        <v>125</v>
      </c>
      <c r="D136" s="191" t="s">
        <v>59</v>
      </c>
      <c r="E136" s="191" t="s">
        <v>55</v>
      </c>
      <c r="F136" s="191" t="s">
        <v>56</v>
      </c>
      <c r="G136" s="191" t="s">
        <v>126</v>
      </c>
      <c r="H136" s="191" t="s">
        <v>127</v>
      </c>
      <c r="I136" s="192" t="s">
        <v>128</v>
      </c>
      <c r="J136" s="193" t="s">
        <v>96</v>
      </c>
      <c r="K136" s="194" t="s">
        <v>129</v>
      </c>
      <c r="L136" s="195"/>
      <c r="M136" s="93" t="s">
        <v>1</v>
      </c>
      <c r="N136" s="94" t="s">
        <v>38</v>
      </c>
      <c r="O136" s="94" t="s">
        <v>130</v>
      </c>
      <c r="P136" s="94" t="s">
        <v>131</v>
      </c>
      <c r="Q136" s="94" t="s">
        <v>132</v>
      </c>
      <c r="R136" s="94" t="s">
        <v>133</v>
      </c>
      <c r="S136" s="94" t="s">
        <v>134</v>
      </c>
      <c r="T136" s="95" t="s">
        <v>135</v>
      </c>
    </row>
    <row r="137" s="1" customFormat="1" ht="22.8" customHeight="1">
      <c r="B137" s="36"/>
      <c r="C137" s="100" t="s">
        <v>136</v>
      </c>
      <c r="D137" s="37"/>
      <c r="E137" s="37"/>
      <c r="F137" s="37"/>
      <c r="G137" s="37"/>
      <c r="H137" s="37"/>
      <c r="I137" s="132"/>
      <c r="J137" s="196">
        <f>BK137</f>
        <v>0</v>
      </c>
      <c r="K137" s="37"/>
      <c r="L137" s="41"/>
      <c r="M137" s="96"/>
      <c r="N137" s="97"/>
      <c r="O137" s="97"/>
      <c r="P137" s="197">
        <f>P138+P246</f>
        <v>0</v>
      </c>
      <c r="Q137" s="97"/>
      <c r="R137" s="197">
        <f>R138+R246</f>
        <v>21.913179399999997</v>
      </c>
      <c r="S137" s="97"/>
      <c r="T137" s="198">
        <f>T138+T246</f>
        <v>30.663770000000003</v>
      </c>
      <c r="AT137" s="15" t="s">
        <v>73</v>
      </c>
      <c r="AU137" s="15" t="s">
        <v>98</v>
      </c>
      <c r="BK137" s="199">
        <f>BK138+BK246</f>
        <v>0</v>
      </c>
    </row>
    <row r="138" s="11" customFormat="1" ht="25.92" customHeight="1">
      <c r="B138" s="200"/>
      <c r="C138" s="201"/>
      <c r="D138" s="202" t="s">
        <v>73</v>
      </c>
      <c r="E138" s="203" t="s">
        <v>137</v>
      </c>
      <c r="F138" s="203" t="s">
        <v>138</v>
      </c>
      <c r="G138" s="201"/>
      <c r="H138" s="201"/>
      <c r="I138" s="204"/>
      <c r="J138" s="205">
        <f>BK138</f>
        <v>0</v>
      </c>
      <c r="K138" s="201"/>
      <c r="L138" s="206"/>
      <c r="M138" s="207"/>
      <c r="N138" s="208"/>
      <c r="O138" s="208"/>
      <c r="P138" s="209">
        <f>P139+P149+P164+P169+P196+P237+P244</f>
        <v>0</v>
      </c>
      <c r="Q138" s="208"/>
      <c r="R138" s="209">
        <f>R139+R149+R164+R169+R196+R237+R244</f>
        <v>18.738793519999998</v>
      </c>
      <c r="S138" s="208"/>
      <c r="T138" s="210">
        <f>T139+T149+T164+T169+T196+T237+T244</f>
        <v>27.707230000000003</v>
      </c>
      <c r="AR138" s="211" t="s">
        <v>79</v>
      </c>
      <c r="AT138" s="212" t="s">
        <v>73</v>
      </c>
      <c r="AU138" s="212" t="s">
        <v>74</v>
      </c>
      <c r="AY138" s="211" t="s">
        <v>139</v>
      </c>
      <c r="BK138" s="213">
        <f>BK139+BK149+BK164+BK169+BK196+BK237+BK244</f>
        <v>0</v>
      </c>
    </row>
    <row r="139" s="11" customFormat="1" ht="22.8" customHeight="1">
      <c r="B139" s="200"/>
      <c r="C139" s="201"/>
      <c r="D139" s="202" t="s">
        <v>73</v>
      </c>
      <c r="E139" s="214" t="s">
        <v>79</v>
      </c>
      <c r="F139" s="214" t="s">
        <v>140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SUM(P140:P148)</f>
        <v>0</v>
      </c>
      <c r="Q139" s="208"/>
      <c r="R139" s="209">
        <f>SUM(R140:R148)</f>
        <v>0.97799999999999998</v>
      </c>
      <c r="S139" s="208"/>
      <c r="T139" s="210">
        <f>SUM(T140:T148)</f>
        <v>0</v>
      </c>
      <c r="AR139" s="211" t="s">
        <v>79</v>
      </c>
      <c r="AT139" s="212" t="s">
        <v>73</v>
      </c>
      <c r="AU139" s="212" t="s">
        <v>79</v>
      </c>
      <c r="AY139" s="211" t="s">
        <v>139</v>
      </c>
      <c r="BK139" s="213">
        <f>SUM(BK140:BK148)</f>
        <v>0</v>
      </c>
    </row>
    <row r="140" s="1" customFormat="1" ht="24" customHeight="1">
      <c r="B140" s="36"/>
      <c r="C140" s="216" t="s">
        <v>79</v>
      </c>
      <c r="D140" s="216" t="s">
        <v>141</v>
      </c>
      <c r="E140" s="217" t="s">
        <v>142</v>
      </c>
      <c r="F140" s="218" t="s">
        <v>143</v>
      </c>
      <c r="G140" s="219" t="s">
        <v>144</v>
      </c>
      <c r="H140" s="220">
        <v>0.97799999999999998</v>
      </c>
      <c r="I140" s="221"/>
      <c r="J140" s="222">
        <f>ROUND(I140*H140,2)</f>
        <v>0</v>
      </c>
      <c r="K140" s="218" t="s">
        <v>145</v>
      </c>
      <c r="L140" s="41"/>
      <c r="M140" s="223" t="s">
        <v>1</v>
      </c>
      <c r="N140" s="224" t="s">
        <v>39</v>
      </c>
      <c r="O140" s="84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227" t="s">
        <v>146</v>
      </c>
      <c r="AT140" s="227" t="s">
        <v>141</v>
      </c>
      <c r="AU140" s="227" t="s">
        <v>83</v>
      </c>
      <c r="AY140" s="15" t="s">
        <v>139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79</v>
      </c>
      <c r="BK140" s="228">
        <f>ROUND(I140*H140,2)</f>
        <v>0</v>
      </c>
      <c r="BL140" s="15" t="s">
        <v>146</v>
      </c>
      <c r="BM140" s="227" t="s">
        <v>147</v>
      </c>
    </row>
    <row r="141" s="12" customFormat="1">
      <c r="B141" s="229"/>
      <c r="C141" s="230"/>
      <c r="D141" s="231" t="s">
        <v>148</v>
      </c>
      <c r="E141" s="232" t="s">
        <v>1</v>
      </c>
      <c r="F141" s="233" t="s">
        <v>149</v>
      </c>
      <c r="G141" s="230"/>
      <c r="H141" s="234">
        <v>0.97799999999999998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148</v>
      </c>
      <c r="AU141" s="240" t="s">
        <v>83</v>
      </c>
      <c r="AV141" s="12" t="s">
        <v>83</v>
      </c>
      <c r="AW141" s="12" t="s">
        <v>31</v>
      </c>
      <c r="AX141" s="12" t="s">
        <v>79</v>
      </c>
      <c r="AY141" s="240" t="s">
        <v>139</v>
      </c>
    </row>
    <row r="142" s="1" customFormat="1" ht="36" customHeight="1">
      <c r="B142" s="36"/>
      <c r="C142" s="216" t="s">
        <v>83</v>
      </c>
      <c r="D142" s="216" t="s">
        <v>141</v>
      </c>
      <c r="E142" s="217" t="s">
        <v>150</v>
      </c>
      <c r="F142" s="218" t="s">
        <v>151</v>
      </c>
      <c r="G142" s="219" t="s">
        <v>144</v>
      </c>
      <c r="H142" s="220">
        <v>0.48899999999999999</v>
      </c>
      <c r="I142" s="221"/>
      <c r="J142" s="222">
        <f>ROUND(I142*H142,2)</f>
        <v>0</v>
      </c>
      <c r="K142" s="218" t="s">
        <v>145</v>
      </c>
      <c r="L142" s="41"/>
      <c r="M142" s="223" t="s">
        <v>1</v>
      </c>
      <c r="N142" s="224" t="s">
        <v>39</v>
      </c>
      <c r="O142" s="84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227" t="s">
        <v>146</v>
      </c>
      <c r="AT142" s="227" t="s">
        <v>141</v>
      </c>
      <c r="AU142" s="227" t="s">
        <v>83</v>
      </c>
      <c r="AY142" s="15" t="s">
        <v>139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79</v>
      </c>
      <c r="BK142" s="228">
        <f>ROUND(I142*H142,2)</f>
        <v>0</v>
      </c>
      <c r="BL142" s="15" t="s">
        <v>146</v>
      </c>
      <c r="BM142" s="227" t="s">
        <v>152</v>
      </c>
    </row>
    <row r="143" s="12" customFormat="1">
      <c r="B143" s="229"/>
      <c r="C143" s="230"/>
      <c r="D143" s="231" t="s">
        <v>148</v>
      </c>
      <c r="E143" s="232" t="s">
        <v>1</v>
      </c>
      <c r="F143" s="233" t="s">
        <v>153</v>
      </c>
      <c r="G143" s="230"/>
      <c r="H143" s="234">
        <v>0.48899999999999999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148</v>
      </c>
      <c r="AU143" s="240" t="s">
        <v>83</v>
      </c>
      <c r="AV143" s="12" t="s">
        <v>83</v>
      </c>
      <c r="AW143" s="12" t="s">
        <v>31</v>
      </c>
      <c r="AX143" s="12" t="s">
        <v>79</v>
      </c>
      <c r="AY143" s="240" t="s">
        <v>139</v>
      </c>
    </row>
    <row r="144" s="1" customFormat="1" ht="60" customHeight="1">
      <c r="B144" s="36"/>
      <c r="C144" s="216" t="s">
        <v>154</v>
      </c>
      <c r="D144" s="216" t="s">
        <v>141</v>
      </c>
      <c r="E144" s="217" t="s">
        <v>155</v>
      </c>
      <c r="F144" s="218" t="s">
        <v>156</v>
      </c>
      <c r="G144" s="219" t="s">
        <v>144</v>
      </c>
      <c r="H144" s="220">
        <v>0.48899999999999999</v>
      </c>
      <c r="I144" s="221"/>
      <c r="J144" s="222">
        <f>ROUND(I144*H144,2)</f>
        <v>0</v>
      </c>
      <c r="K144" s="218" t="s">
        <v>145</v>
      </c>
      <c r="L144" s="41"/>
      <c r="M144" s="223" t="s">
        <v>1</v>
      </c>
      <c r="N144" s="224" t="s">
        <v>39</v>
      </c>
      <c r="O144" s="84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227" t="s">
        <v>157</v>
      </c>
      <c r="AT144" s="227" t="s">
        <v>141</v>
      </c>
      <c r="AU144" s="227" t="s">
        <v>83</v>
      </c>
      <c r="AY144" s="15" t="s">
        <v>139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79</v>
      </c>
      <c r="BK144" s="228">
        <f>ROUND(I144*H144,2)</f>
        <v>0</v>
      </c>
      <c r="BL144" s="15" t="s">
        <v>157</v>
      </c>
      <c r="BM144" s="227" t="s">
        <v>158</v>
      </c>
    </row>
    <row r="145" s="12" customFormat="1">
      <c r="B145" s="229"/>
      <c r="C145" s="230"/>
      <c r="D145" s="231" t="s">
        <v>148</v>
      </c>
      <c r="E145" s="232" t="s">
        <v>1</v>
      </c>
      <c r="F145" s="233" t="s">
        <v>153</v>
      </c>
      <c r="G145" s="230"/>
      <c r="H145" s="234">
        <v>0.48899999999999999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148</v>
      </c>
      <c r="AU145" s="240" t="s">
        <v>83</v>
      </c>
      <c r="AV145" s="12" t="s">
        <v>83</v>
      </c>
      <c r="AW145" s="12" t="s">
        <v>31</v>
      </c>
      <c r="AX145" s="12" t="s">
        <v>79</v>
      </c>
      <c r="AY145" s="240" t="s">
        <v>139</v>
      </c>
    </row>
    <row r="146" s="1" customFormat="1" ht="16.5" customHeight="1">
      <c r="B146" s="36"/>
      <c r="C146" s="241" t="s">
        <v>157</v>
      </c>
      <c r="D146" s="241" t="s">
        <v>159</v>
      </c>
      <c r="E146" s="242" t="s">
        <v>160</v>
      </c>
      <c r="F146" s="243" t="s">
        <v>161</v>
      </c>
      <c r="G146" s="244" t="s">
        <v>162</v>
      </c>
      <c r="H146" s="245">
        <v>0.97799999999999998</v>
      </c>
      <c r="I146" s="246"/>
      <c r="J146" s="247">
        <f>ROUND(I146*H146,2)</f>
        <v>0</v>
      </c>
      <c r="K146" s="243" t="s">
        <v>145</v>
      </c>
      <c r="L146" s="248"/>
      <c r="M146" s="249" t="s">
        <v>1</v>
      </c>
      <c r="N146" s="250" t="s">
        <v>39</v>
      </c>
      <c r="O146" s="84"/>
      <c r="P146" s="225">
        <f>O146*H146</f>
        <v>0</v>
      </c>
      <c r="Q146" s="225">
        <v>1</v>
      </c>
      <c r="R146" s="225">
        <f>Q146*H146</f>
        <v>0.97799999999999998</v>
      </c>
      <c r="S146" s="225">
        <v>0</v>
      </c>
      <c r="T146" s="226">
        <f>S146*H146</f>
        <v>0</v>
      </c>
      <c r="AR146" s="227" t="s">
        <v>163</v>
      </c>
      <c r="AT146" s="227" t="s">
        <v>159</v>
      </c>
      <c r="AU146" s="227" t="s">
        <v>83</v>
      </c>
      <c r="AY146" s="15" t="s">
        <v>139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79</v>
      </c>
      <c r="BK146" s="228">
        <f>ROUND(I146*H146,2)</f>
        <v>0</v>
      </c>
      <c r="BL146" s="15" t="s">
        <v>157</v>
      </c>
      <c r="BM146" s="227" t="s">
        <v>164</v>
      </c>
    </row>
    <row r="147" s="12" customFormat="1">
      <c r="B147" s="229"/>
      <c r="C147" s="230"/>
      <c r="D147" s="231" t="s">
        <v>148</v>
      </c>
      <c r="E147" s="232" t="s">
        <v>1</v>
      </c>
      <c r="F147" s="233" t="s">
        <v>153</v>
      </c>
      <c r="G147" s="230"/>
      <c r="H147" s="234">
        <v>0.48899999999999999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148</v>
      </c>
      <c r="AU147" s="240" t="s">
        <v>83</v>
      </c>
      <c r="AV147" s="12" t="s">
        <v>83</v>
      </c>
      <c r="AW147" s="12" t="s">
        <v>31</v>
      </c>
      <c r="AX147" s="12" t="s">
        <v>79</v>
      </c>
      <c r="AY147" s="240" t="s">
        <v>139</v>
      </c>
    </row>
    <row r="148" s="12" customFormat="1">
      <c r="B148" s="229"/>
      <c r="C148" s="230"/>
      <c r="D148" s="231" t="s">
        <v>148</v>
      </c>
      <c r="E148" s="230"/>
      <c r="F148" s="233" t="s">
        <v>165</v>
      </c>
      <c r="G148" s="230"/>
      <c r="H148" s="234">
        <v>0.97799999999999998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148</v>
      </c>
      <c r="AU148" s="240" t="s">
        <v>83</v>
      </c>
      <c r="AV148" s="12" t="s">
        <v>83</v>
      </c>
      <c r="AW148" s="12" t="s">
        <v>4</v>
      </c>
      <c r="AX148" s="12" t="s">
        <v>79</v>
      </c>
      <c r="AY148" s="240" t="s">
        <v>139</v>
      </c>
    </row>
    <row r="149" s="11" customFormat="1" ht="22.8" customHeight="1">
      <c r="B149" s="200"/>
      <c r="C149" s="201"/>
      <c r="D149" s="202" t="s">
        <v>73</v>
      </c>
      <c r="E149" s="214" t="s">
        <v>154</v>
      </c>
      <c r="F149" s="214" t="s">
        <v>166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SUM(P150:P163)</f>
        <v>0</v>
      </c>
      <c r="Q149" s="208"/>
      <c r="R149" s="209">
        <f>SUM(R150:R163)</f>
        <v>5.4947213999999995</v>
      </c>
      <c r="S149" s="208"/>
      <c r="T149" s="210">
        <f>SUM(T150:T163)</f>
        <v>0</v>
      </c>
      <c r="AR149" s="211" t="s">
        <v>79</v>
      </c>
      <c r="AT149" s="212" t="s">
        <v>73</v>
      </c>
      <c r="AU149" s="212" t="s">
        <v>79</v>
      </c>
      <c r="AY149" s="211" t="s">
        <v>139</v>
      </c>
      <c r="BK149" s="213">
        <f>SUM(BK150:BK163)</f>
        <v>0</v>
      </c>
    </row>
    <row r="150" s="1" customFormat="1" ht="36" customHeight="1">
      <c r="B150" s="36"/>
      <c r="C150" s="216" t="s">
        <v>167</v>
      </c>
      <c r="D150" s="216" t="s">
        <v>141</v>
      </c>
      <c r="E150" s="217" t="s">
        <v>168</v>
      </c>
      <c r="F150" s="218" t="s">
        <v>169</v>
      </c>
      <c r="G150" s="219" t="s">
        <v>170</v>
      </c>
      <c r="H150" s="220">
        <v>63.539999999999999</v>
      </c>
      <c r="I150" s="221"/>
      <c r="J150" s="222">
        <f>ROUND(I150*H150,2)</f>
        <v>0</v>
      </c>
      <c r="K150" s="218" t="s">
        <v>145</v>
      </c>
      <c r="L150" s="41"/>
      <c r="M150" s="223" t="s">
        <v>1</v>
      </c>
      <c r="N150" s="224" t="s">
        <v>39</v>
      </c>
      <c r="O150" s="84"/>
      <c r="P150" s="225">
        <f>O150*H150</f>
        <v>0</v>
      </c>
      <c r="Q150" s="225">
        <v>0.086260000000000003</v>
      </c>
      <c r="R150" s="225">
        <f>Q150*H150</f>
        <v>5.4809603999999998</v>
      </c>
      <c r="S150" s="225">
        <v>0</v>
      </c>
      <c r="T150" s="226">
        <f>S150*H150</f>
        <v>0</v>
      </c>
      <c r="AR150" s="227" t="s">
        <v>157</v>
      </c>
      <c r="AT150" s="227" t="s">
        <v>141</v>
      </c>
      <c r="AU150" s="227" t="s">
        <v>83</v>
      </c>
      <c r="AY150" s="15" t="s">
        <v>139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79</v>
      </c>
      <c r="BK150" s="228">
        <f>ROUND(I150*H150,2)</f>
        <v>0</v>
      </c>
      <c r="BL150" s="15" t="s">
        <v>157</v>
      </c>
      <c r="BM150" s="227" t="s">
        <v>171</v>
      </c>
    </row>
    <row r="151" s="12" customFormat="1">
      <c r="B151" s="229"/>
      <c r="C151" s="230"/>
      <c r="D151" s="231" t="s">
        <v>148</v>
      </c>
      <c r="E151" s="232" t="s">
        <v>1</v>
      </c>
      <c r="F151" s="233" t="s">
        <v>172</v>
      </c>
      <c r="G151" s="230"/>
      <c r="H151" s="234">
        <v>6.2190000000000003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148</v>
      </c>
      <c r="AU151" s="240" t="s">
        <v>83</v>
      </c>
      <c r="AV151" s="12" t="s">
        <v>83</v>
      </c>
      <c r="AW151" s="12" t="s">
        <v>31</v>
      </c>
      <c r="AX151" s="12" t="s">
        <v>74</v>
      </c>
      <c r="AY151" s="240" t="s">
        <v>139</v>
      </c>
    </row>
    <row r="152" s="12" customFormat="1">
      <c r="B152" s="229"/>
      <c r="C152" s="230"/>
      <c r="D152" s="231" t="s">
        <v>148</v>
      </c>
      <c r="E152" s="232" t="s">
        <v>1</v>
      </c>
      <c r="F152" s="233" t="s">
        <v>173</v>
      </c>
      <c r="G152" s="230"/>
      <c r="H152" s="234">
        <v>18.678000000000001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148</v>
      </c>
      <c r="AU152" s="240" t="s">
        <v>83</v>
      </c>
      <c r="AV152" s="12" t="s">
        <v>83</v>
      </c>
      <c r="AW152" s="12" t="s">
        <v>31</v>
      </c>
      <c r="AX152" s="12" t="s">
        <v>74</v>
      </c>
      <c r="AY152" s="240" t="s">
        <v>139</v>
      </c>
    </row>
    <row r="153" s="12" customFormat="1">
      <c r="B153" s="229"/>
      <c r="C153" s="230"/>
      <c r="D153" s="231" t="s">
        <v>148</v>
      </c>
      <c r="E153" s="232" t="s">
        <v>1</v>
      </c>
      <c r="F153" s="233" t="s">
        <v>174</v>
      </c>
      <c r="G153" s="230"/>
      <c r="H153" s="234">
        <v>19.949999999999999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148</v>
      </c>
      <c r="AU153" s="240" t="s">
        <v>83</v>
      </c>
      <c r="AV153" s="12" t="s">
        <v>83</v>
      </c>
      <c r="AW153" s="12" t="s">
        <v>31</v>
      </c>
      <c r="AX153" s="12" t="s">
        <v>74</v>
      </c>
      <c r="AY153" s="240" t="s">
        <v>139</v>
      </c>
    </row>
    <row r="154" s="12" customFormat="1">
      <c r="B154" s="229"/>
      <c r="C154" s="230"/>
      <c r="D154" s="231" t="s">
        <v>148</v>
      </c>
      <c r="E154" s="232" t="s">
        <v>1</v>
      </c>
      <c r="F154" s="233" t="s">
        <v>175</v>
      </c>
      <c r="G154" s="230"/>
      <c r="H154" s="234">
        <v>18.693000000000001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148</v>
      </c>
      <c r="AU154" s="240" t="s">
        <v>83</v>
      </c>
      <c r="AV154" s="12" t="s">
        <v>83</v>
      </c>
      <c r="AW154" s="12" t="s">
        <v>31</v>
      </c>
      <c r="AX154" s="12" t="s">
        <v>74</v>
      </c>
      <c r="AY154" s="240" t="s">
        <v>139</v>
      </c>
    </row>
    <row r="155" s="13" customFormat="1">
      <c r="B155" s="251"/>
      <c r="C155" s="252"/>
      <c r="D155" s="231" t="s">
        <v>148</v>
      </c>
      <c r="E155" s="253" t="s">
        <v>1</v>
      </c>
      <c r="F155" s="254" t="s">
        <v>176</v>
      </c>
      <c r="G155" s="252"/>
      <c r="H155" s="255">
        <v>63.539999999999999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AT155" s="261" t="s">
        <v>148</v>
      </c>
      <c r="AU155" s="261" t="s">
        <v>83</v>
      </c>
      <c r="AV155" s="13" t="s">
        <v>154</v>
      </c>
      <c r="AW155" s="13" t="s">
        <v>31</v>
      </c>
      <c r="AX155" s="13" t="s">
        <v>79</v>
      </c>
      <c r="AY155" s="261" t="s">
        <v>139</v>
      </c>
    </row>
    <row r="156" s="1" customFormat="1" ht="24" customHeight="1">
      <c r="B156" s="36"/>
      <c r="C156" s="216" t="s">
        <v>177</v>
      </c>
      <c r="D156" s="216" t="s">
        <v>141</v>
      </c>
      <c r="E156" s="217" t="s">
        <v>178</v>
      </c>
      <c r="F156" s="218" t="s">
        <v>179</v>
      </c>
      <c r="G156" s="219" t="s">
        <v>180</v>
      </c>
      <c r="H156" s="220">
        <v>16.800000000000001</v>
      </c>
      <c r="I156" s="221"/>
      <c r="J156" s="222">
        <f>ROUND(I156*H156,2)</f>
        <v>0</v>
      </c>
      <c r="K156" s="218" t="s">
        <v>145</v>
      </c>
      <c r="L156" s="41"/>
      <c r="M156" s="223" t="s">
        <v>1</v>
      </c>
      <c r="N156" s="224" t="s">
        <v>39</v>
      </c>
      <c r="O156" s="84"/>
      <c r="P156" s="225">
        <f>O156*H156</f>
        <v>0</v>
      </c>
      <c r="Q156" s="225">
        <v>0.00012</v>
      </c>
      <c r="R156" s="225">
        <f>Q156*H156</f>
        <v>0.002016</v>
      </c>
      <c r="S156" s="225">
        <v>0</v>
      </c>
      <c r="T156" s="226">
        <f>S156*H156</f>
        <v>0</v>
      </c>
      <c r="AR156" s="227" t="s">
        <v>157</v>
      </c>
      <c r="AT156" s="227" t="s">
        <v>141</v>
      </c>
      <c r="AU156" s="227" t="s">
        <v>83</v>
      </c>
      <c r="AY156" s="15" t="s">
        <v>139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79</v>
      </c>
      <c r="BK156" s="228">
        <f>ROUND(I156*H156,2)</f>
        <v>0</v>
      </c>
      <c r="BL156" s="15" t="s">
        <v>157</v>
      </c>
      <c r="BM156" s="227" t="s">
        <v>181</v>
      </c>
    </row>
    <row r="157" s="12" customFormat="1">
      <c r="B157" s="229"/>
      <c r="C157" s="230"/>
      <c r="D157" s="231" t="s">
        <v>148</v>
      </c>
      <c r="E157" s="232" t="s">
        <v>1</v>
      </c>
      <c r="F157" s="233" t="s">
        <v>182</v>
      </c>
      <c r="G157" s="230"/>
      <c r="H157" s="234">
        <v>16.800000000000001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148</v>
      </c>
      <c r="AU157" s="240" t="s">
        <v>83</v>
      </c>
      <c r="AV157" s="12" t="s">
        <v>83</v>
      </c>
      <c r="AW157" s="12" t="s">
        <v>31</v>
      </c>
      <c r="AX157" s="12" t="s">
        <v>79</v>
      </c>
      <c r="AY157" s="240" t="s">
        <v>139</v>
      </c>
    </row>
    <row r="158" s="1" customFormat="1" ht="24" customHeight="1">
      <c r="B158" s="36"/>
      <c r="C158" s="216" t="s">
        <v>183</v>
      </c>
      <c r="D158" s="216" t="s">
        <v>141</v>
      </c>
      <c r="E158" s="217" t="s">
        <v>184</v>
      </c>
      <c r="F158" s="218" t="s">
        <v>185</v>
      </c>
      <c r="G158" s="219" t="s">
        <v>180</v>
      </c>
      <c r="H158" s="220">
        <v>25.350000000000001</v>
      </c>
      <c r="I158" s="221"/>
      <c r="J158" s="222">
        <f>ROUND(I158*H158,2)</f>
        <v>0</v>
      </c>
      <c r="K158" s="218" t="s">
        <v>145</v>
      </c>
      <c r="L158" s="41"/>
      <c r="M158" s="223" t="s">
        <v>1</v>
      </c>
      <c r="N158" s="224" t="s">
        <v>39</v>
      </c>
      <c r="O158" s="84"/>
      <c r="P158" s="225">
        <f>O158*H158</f>
        <v>0</v>
      </c>
      <c r="Q158" s="225">
        <v>0.00012</v>
      </c>
      <c r="R158" s="225">
        <f>Q158*H158</f>
        <v>0.0030420000000000004</v>
      </c>
      <c r="S158" s="225">
        <v>0</v>
      </c>
      <c r="T158" s="226">
        <f>S158*H158</f>
        <v>0</v>
      </c>
      <c r="AR158" s="227" t="s">
        <v>157</v>
      </c>
      <c r="AT158" s="227" t="s">
        <v>141</v>
      </c>
      <c r="AU158" s="227" t="s">
        <v>83</v>
      </c>
      <c r="AY158" s="15" t="s">
        <v>139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5" t="s">
        <v>79</v>
      </c>
      <c r="BK158" s="228">
        <f>ROUND(I158*H158,2)</f>
        <v>0</v>
      </c>
      <c r="BL158" s="15" t="s">
        <v>157</v>
      </c>
      <c r="BM158" s="227" t="s">
        <v>186</v>
      </c>
    </row>
    <row r="159" s="12" customFormat="1">
      <c r="B159" s="229"/>
      <c r="C159" s="230"/>
      <c r="D159" s="231" t="s">
        <v>148</v>
      </c>
      <c r="E159" s="232" t="s">
        <v>1</v>
      </c>
      <c r="F159" s="233" t="s">
        <v>187</v>
      </c>
      <c r="G159" s="230"/>
      <c r="H159" s="234">
        <v>25.350000000000001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148</v>
      </c>
      <c r="AU159" s="240" t="s">
        <v>83</v>
      </c>
      <c r="AV159" s="12" t="s">
        <v>83</v>
      </c>
      <c r="AW159" s="12" t="s">
        <v>31</v>
      </c>
      <c r="AX159" s="12" t="s">
        <v>79</v>
      </c>
      <c r="AY159" s="240" t="s">
        <v>139</v>
      </c>
    </row>
    <row r="160" s="1" customFormat="1" ht="36" customHeight="1">
      <c r="B160" s="36"/>
      <c r="C160" s="216" t="s">
        <v>163</v>
      </c>
      <c r="D160" s="216" t="s">
        <v>141</v>
      </c>
      <c r="E160" s="217" t="s">
        <v>188</v>
      </c>
      <c r="F160" s="218" t="s">
        <v>189</v>
      </c>
      <c r="G160" s="219" t="s">
        <v>170</v>
      </c>
      <c r="H160" s="220">
        <v>45.899999999999999</v>
      </c>
      <c r="I160" s="221"/>
      <c r="J160" s="222">
        <f>ROUND(I160*H160,2)</f>
        <v>0</v>
      </c>
      <c r="K160" s="218" t="s">
        <v>145</v>
      </c>
      <c r="L160" s="41"/>
      <c r="M160" s="223" t="s">
        <v>1</v>
      </c>
      <c r="N160" s="224" t="s">
        <v>39</v>
      </c>
      <c r="O160" s="84"/>
      <c r="P160" s="225">
        <f>O160*H160</f>
        <v>0</v>
      </c>
      <c r="Q160" s="225">
        <v>0.00012999999999999999</v>
      </c>
      <c r="R160" s="225">
        <f>Q160*H160</f>
        <v>0.0059669999999999992</v>
      </c>
      <c r="S160" s="225">
        <v>0</v>
      </c>
      <c r="T160" s="226">
        <f>S160*H160</f>
        <v>0</v>
      </c>
      <c r="AR160" s="227" t="s">
        <v>157</v>
      </c>
      <c r="AT160" s="227" t="s">
        <v>141</v>
      </c>
      <c r="AU160" s="227" t="s">
        <v>83</v>
      </c>
      <c r="AY160" s="15" t="s">
        <v>139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79</v>
      </c>
      <c r="BK160" s="228">
        <f>ROUND(I160*H160,2)</f>
        <v>0</v>
      </c>
      <c r="BL160" s="15" t="s">
        <v>157</v>
      </c>
      <c r="BM160" s="227" t="s">
        <v>190</v>
      </c>
    </row>
    <row r="161" s="12" customFormat="1">
      <c r="B161" s="229"/>
      <c r="C161" s="230"/>
      <c r="D161" s="231" t="s">
        <v>148</v>
      </c>
      <c r="E161" s="232" t="s">
        <v>1</v>
      </c>
      <c r="F161" s="233" t="s">
        <v>191</v>
      </c>
      <c r="G161" s="230"/>
      <c r="H161" s="234">
        <v>45.899999999999999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148</v>
      </c>
      <c r="AU161" s="240" t="s">
        <v>83</v>
      </c>
      <c r="AV161" s="12" t="s">
        <v>83</v>
      </c>
      <c r="AW161" s="12" t="s">
        <v>31</v>
      </c>
      <c r="AX161" s="12" t="s">
        <v>79</v>
      </c>
      <c r="AY161" s="240" t="s">
        <v>139</v>
      </c>
    </row>
    <row r="162" s="1" customFormat="1" ht="36" customHeight="1">
      <c r="B162" s="36"/>
      <c r="C162" s="216" t="s">
        <v>192</v>
      </c>
      <c r="D162" s="216" t="s">
        <v>141</v>
      </c>
      <c r="E162" s="217" t="s">
        <v>193</v>
      </c>
      <c r="F162" s="218" t="s">
        <v>194</v>
      </c>
      <c r="G162" s="219" t="s">
        <v>170</v>
      </c>
      <c r="H162" s="220">
        <v>68.400000000000006</v>
      </c>
      <c r="I162" s="221"/>
      <c r="J162" s="222">
        <f>ROUND(I162*H162,2)</f>
        <v>0</v>
      </c>
      <c r="K162" s="218" t="s">
        <v>145</v>
      </c>
      <c r="L162" s="41"/>
      <c r="M162" s="223" t="s">
        <v>1</v>
      </c>
      <c r="N162" s="224" t="s">
        <v>39</v>
      </c>
      <c r="O162" s="84"/>
      <c r="P162" s="225">
        <f>O162*H162</f>
        <v>0</v>
      </c>
      <c r="Q162" s="225">
        <v>4.0000000000000003E-05</v>
      </c>
      <c r="R162" s="225">
        <f>Q162*H162</f>
        <v>0.0027360000000000006</v>
      </c>
      <c r="S162" s="225">
        <v>0</v>
      </c>
      <c r="T162" s="226">
        <f>S162*H162</f>
        <v>0</v>
      </c>
      <c r="AR162" s="227" t="s">
        <v>157</v>
      </c>
      <c r="AT162" s="227" t="s">
        <v>141</v>
      </c>
      <c r="AU162" s="227" t="s">
        <v>83</v>
      </c>
      <c r="AY162" s="15" t="s">
        <v>139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79</v>
      </c>
      <c r="BK162" s="228">
        <f>ROUND(I162*H162,2)</f>
        <v>0</v>
      </c>
      <c r="BL162" s="15" t="s">
        <v>157</v>
      </c>
      <c r="BM162" s="227" t="s">
        <v>195</v>
      </c>
    </row>
    <row r="163" s="12" customFormat="1">
      <c r="B163" s="229"/>
      <c r="C163" s="230"/>
      <c r="D163" s="231" t="s">
        <v>148</v>
      </c>
      <c r="E163" s="232" t="s">
        <v>1</v>
      </c>
      <c r="F163" s="233" t="s">
        <v>196</v>
      </c>
      <c r="G163" s="230"/>
      <c r="H163" s="234">
        <v>68.400000000000006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148</v>
      </c>
      <c r="AU163" s="240" t="s">
        <v>83</v>
      </c>
      <c r="AV163" s="12" t="s">
        <v>83</v>
      </c>
      <c r="AW163" s="12" t="s">
        <v>31</v>
      </c>
      <c r="AX163" s="12" t="s">
        <v>79</v>
      </c>
      <c r="AY163" s="240" t="s">
        <v>139</v>
      </c>
    </row>
    <row r="164" s="11" customFormat="1" ht="22.8" customHeight="1">
      <c r="B164" s="200"/>
      <c r="C164" s="201"/>
      <c r="D164" s="202" t="s">
        <v>73</v>
      </c>
      <c r="E164" s="214" t="s">
        <v>157</v>
      </c>
      <c r="F164" s="214" t="s">
        <v>197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SUM(P165:P168)</f>
        <v>0</v>
      </c>
      <c r="Q164" s="208"/>
      <c r="R164" s="209">
        <f>SUM(R165:R168)</f>
        <v>0.078799999999999995</v>
      </c>
      <c r="S164" s="208"/>
      <c r="T164" s="210">
        <f>SUM(T165:T168)</f>
        <v>0</v>
      </c>
      <c r="AR164" s="211" t="s">
        <v>79</v>
      </c>
      <c r="AT164" s="212" t="s">
        <v>73</v>
      </c>
      <c r="AU164" s="212" t="s">
        <v>79</v>
      </c>
      <c r="AY164" s="211" t="s">
        <v>139</v>
      </c>
      <c r="BK164" s="213">
        <f>SUM(BK165:BK168)</f>
        <v>0</v>
      </c>
    </row>
    <row r="165" s="1" customFormat="1" ht="48" customHeight="1">
      <c r="B165" s="36"/>
      <c r="C165" s="216" t="s">
        <v>198</v>
      </c>
      <c r="D165" s="216" t="s">
        <v>141</v>
      </c>
      <c r="E165" s="217" t="s">
        <v>199</v>
      </c>
      <c r="F165" s="218" t="s">
        <v>200</v>
      </c>
      <c r="G165" s="219" t="s">
        <v>201</v>
      </c>
      <c r="H165" s="220">
        <v>4</v>
      </c>
      <c r="I165" s="221"/>
      <c r="J165" s="222">
        <f>ROUND(I165*H165,2)</f>
        <v>0</v>
      </c>
      <c r="K165" s="218" t="s">
        <v>145</v>
      </c>
      <c r="L165" s="41"/>
      <c r="M165" s="223" t="s">
        <v>1</v>
      </c>
      <c r="N165" s="224" t="s">
        <v>39</v>
      </c>
      <c r="O165" s="84"/>
      <c r="P165" s="225">
        <f>O165*H165</f>
        <v>0</v>
      </c>
      <c r="Q165" s="225">
        <v>0.019699999999999999</v>
      </c>
      <c r="R165" s="225">
        <f>Q165*H165</f>
        <v>0.078799999999999995</v>
      </c>
      <c r="S165" s="225">
        <v>0</v>
      </c>
      <c r="T165" s="226">
        <f>S165*H165</f>
        <v>0</v>
      </c>
      <c r="AR165" s="227" t="s">
        <v>157</v>
      </c>
      <c r="AT165" s="227" t="s">
        <v>141</v>
      </c>
      <c r="AU165" s="227" t="s">
        <v>83</v>
      </c>
      <c r="AY165" s="15" t="s">
        <v>139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79</v>
      </c>
      <c r="BK165" s="228">
        <f>ROUND(I165*H165,2)</f>
        <v>0</v>
      </c>
      <c r="BL165" s="15" t="s">
        <v>157</v>
      </c>
      <c r="BM165" s="227" t="s">
        <v>202</v>
      </c>
    </row>
    <row r="166" s="1" customFormat="1" ht="16.5" customHeight="1">
      <c r="B166" s="36"/>
      <c r="C166" s="216" t="s">
        <v>203</v>
      </c>
      <c r="D166" s="216" t="s">
        <v>141</v>
      </c>
      <c r="E166" s="217" t="s">
        <v>204</v>
      </c>
      <c r="F166" s="218" t="s">
        <v>205</v>
      </c>
      <c r="G166" s="219" t="s">
        <v>170</v>
      </c>
      <c r="H166" s="220">
        <v>4.5599999999999996</v>
      </c>
      <c r="I166" s="221"/>
      <c r="J166" s="222">
        <f>ROUND(I166*H166,2)</f>
        <v>0</v>
      </c>
      <c r="K166" s="218" t="s">
        <v>1</v>
      </c>
      <c r="L166" s="41"/>
      <c r="M166" s="223" t="s">
        <v>1</v>
      </c>
      <c r="N166" s="224" t="s">
        <v>39</v>
      </c>
      <c r="O166" s="84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227" t="s">
        <v>157</v>
      </c>
      <c r="AT166" s="227" t="s">
        <v>141</v>
      </c>
      <c r="AU166" s="227" t="s">
        <v>83</v>
      </c>
      <c r="AY166" s="15" t="s">
        <v>139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79</v>
      </c>
      <c r="BK166" s="228">
        <f>ROUND(I166*H166,2)</f>
        <v>0</v>
      </c>
      <c r="BL166" s="15" t="s">
        <v>157</v>
      </c>
      <c r="BM166" s="227" t="s">
        <v>206</v>
      </c>
    </row>
    <row r="167" s="12" customFormat="1">
      <c r="B167" s="229"/>
      <c r="C167" s="230"/>
      <c r="D167" s="231" t="s">
        <v>148</v>
      </c>
      <c r="E167" s="232" t="s">
        <v>1</v>
      </c>
      <c r="F167" s="233" t="s">
        <v>207</v>
      </c>
      <c r="G167" s="230"/>
      <c r="H167" s="234">
        <v>4.5599999999999996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148</v>
      </c>
      <c r="AU167" s="240" t="s">
        <v>83</v>
      </c>
      <c r="AV167" s="12" t="s">
        <v>83</v>
      </c>
      <c r="AW167" s="12" t="s">
        <v>31</v>
      </c>
      <c r="AX167" s="12" t="s">
        <v>79</v>
      </c>
      <c r="AY167" s="240" t="s">
        <v>139</v>
      </c>
    </row>
    <row r="168" s="1" customFormat="1" ht="16.5" customHeight="1">
      <c r="B168" s="36"/>
      <c r="C168" s="216" t="s">
        <v>208</v>
      </c>
      <c r="D168" s="216" t="s">
        <v>141</v>
      </c>
      <c r="E168" s="217" t="s">
        <v>209</v>
      </c>
      <c r="F168" s="218" t="s">
        <v>210</v>
      </c>
      <c r="G168" s="219" t="s">
        <v>170</v>
      </c>
      <c r="H168" s="220">
        <v>4.5599999999999996</v>
      </c>
      <c r="I168" s="221"/>
      <c r="J168" s="222">
        <f>ROUND(I168*H168,2)</f>
        <v>0</v>
      </c>
      <c r="K168" s="218" t="s">
        <v>1</v>
      </c>
      <c r="L168" s="41"/>
      <c r="M168" s="223" t="s">
        <v>1</v>
      </c>
      <c r="N168" s="224" t="s">
        <v>39</v>
      </c>
      <c r="O168" s="84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227" t="s">
        <v>157</v>
      </c>
      <c r="AT168" s="227" t="s">
        <v>141</v>
      </c>
      <c r="AU168" s="227" t="s">
        <v>83</v>
      </c>
      <c r="AY168" s="15" t="s">
        <v>139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5" t="s">
        <v>79</v>
      </c>
      <c r="BK168" s="228">
        <f>ROUND(I168*H168,2)</f>
        <v>0</v>
      </c>
      <c r="BL168" s="15" t="s">
        <v>157</v>
      </c>
      <c r="BM168" s="227" t="s">
        <v>211</v>
      </c>
    </row>
    <row r="169" s="11" customFormat="1" ht="22.8" customHeight="1">
      <c r="B169" s="200"/>
      <c r="C169" s="201"/>
      <c r="D169" s="202" t="s">
        <v>73</v>
      </c>
      <c r="E169" s="214" t="s">
        <v>177</v>
      </c>
      <c r="F169" s="214" t="s">
        <v>212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SUM(P170:P195)</f>
        <v>0</v>
      </c>
      <c r="Q169" s="208"/>
      <c r="R169" s="209">
        <f>SUM(R170:R195)</f>
        <v>12.187272119999999</v>
      </c>
      <c r="S169" s="208"/>
      <c r="T169" s="210">
        <f>SUM(T170:T195)</f>
        <v>0</v>
      </c>
      <c r="AR169" s="211" t="s">
        <v>79</v>
      </c>
      <c r="AT169" s="212" t="s">
        <v>73</v>
      </c>
      <c r="AU169" s="212" t="s">
        <v>79</v>
      </c>
      <c r="AY169" s="211" t="s">
        <v>139</v>
      </c>
      <c r="BK169" s="213">
        <f>SUM(BK170:BK195)</f>
        <v>0</v>
      </c>
    </row>
    <row r="170" s="1" customFormat="1" ht="48" customHeight="1">
      <c r="B170" s="36"/>
      <c r="C170" s="216" t="s">
        <v>213</v>
      </c>
      <c r="D170" s="216" t="s">
        <v>141</v>
      </c>
      <c r="E170" s="217" t="s">
        <v>214</v>
      </c>
      <c r="F170" s="218" t="s">
        <v>215</v>
      </c>
      <c r="G170" s="219" t="s">
        <v>170</v>
      </c>
      <c r="H170" s="220">
        <v>96.933999999999998</v>
      </c>
      <c r="I170" s="221"/>
      <c r="J170" s="222">
        <f>ROUND(I170*H170,2)</f>
        <v>0</v>
      </c>
      <c r="K170" s="218" t="s">
        <v>145</v>
      </c>
      <c r="L170" s="41"/>
      <c r="M170" s="223" t="s">
        <v>1</v>
      </c>
      <c r="N170" s="224" t="s">
        <v>39</v>
      </c>
      <c r="O170" s="84"/>
      <c r="P170" s="225">
        <f>O170*H170</f>
        <v>0</v>
      </c>
      <c r="Q170" s="225">
        <v>0.018380000000000001</v>
      </c>
      <c r="R170" s="225">
        <f>Q170*H170</f>
        <v>1.78164692</v>
      </c>
      <c r="S170" s="225">
        <v>0</v>
      </c>
      <c r="T170" s="226">
        <f>S170*H170</f>
        <v>0</v>
      </c>
      <c r="AR170" s="227" t="s">
        <v>157</v>
      </c>
      <c r="AT170" s="227" t="s">
        <v>141</v>
      </c>
      <c r="AU170" s="227" t="s">
        <v>83</v>
      </c>
      <c r="AY170" s="15" t="s">
        <v>139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79</v>
      </c>
      <c r="BK170" s="228">
        <f>ROUND(I170*H170,2)</f>
        <v>0</v>
      </c>
      <c r="BL170" s="15" t="s">
        <v>157</v>
      </c>
      <c r="BM170" s="227" t="s">
        <v>216</v>
      </c>
    </row>
    <row r="171" s="12" customFormat="1">
      <c r="B171" s="229"/>
      <c r="C171" s="230"/>
      <c r="D171" s="231" t="s">
        <v>148</v>
      </c>
      <c r="E171" s="232" t="s">
        <v>1</v>
      </c>
      <c r="F171" s="233" t="s">
        <v>217</v>
      </c>
      <c r="G171" s="230"/>
      <c r="H171" s="234">
        <v>18.788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148</v>
      </c>
      <c r="AU171" s="240" t="s">
        <v>83</v>
      </c>
      <c r="AV171" s="12" t="s">
        <v>83</v>
      </c>
      <c r="AW171" s="12" t="s">
        <v>31</v>
      </c>
      <c r="AX171" s="12" t="s">
        <v>74</v>
      </c>
      <c r="AY171" s="240" t="s">
        <v>139</v>
      </c>
    </row>
    <row r="172" s="12" customFormat="1">
      <c r="B172" s="229"/>
      <c r="C172" s="230"/>
      <c r="D172" s="231" t="s">
        <v>148</v>
      </c>
      <c r="E172" s="232" t="s">
        <v>1</v>
      </c>
      <c r="F172" s="233" t="s">
        <v>218</v>
      </c>
      <c r="G172" s="230"/>
      <c r="H172" s="234">
        <v>8.0099999999999998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148</v>
      </c>
      <c r="AU172" s="240" t="s">
        <v>83</v>
      </c>
      <c r="AV172" s="12" t="s">
        <v>83</v>
      </c>
      <c r="AW172" s="12" t="s">
        <v>31</v>
      </c>
      <c r="AX172" s="12" t="s">
        <v>74</v>
      </c>
      <c r="AY172" s="240" t="s">
        <v>139</v>
      </c>
    </row>
    <row r="173" s="12" customFormat="1">
      <c r="B173" s="229"/>
      <c r="C173" s="230"/>
      <c r="D173" s="231" t="s">
        <v>148</v>
      </c>
      <c r="E173" s="232" t="s">
        <v>1</v>
      </c>
      <c r="F173" s="233" t="s">
        <v>219</v>
      </c>
      <c r="G173" s="230"/>
      <c r="H173" s="234">
        <v>48.374000000000002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148</v>
      </c>
      <c r="AU173" s="240" t="s">
        <v>83</v>
      </c>
      <c r="AV173" s="12" t="s">
        <v>83</v>
      </c>
      <c r="AW173" s="12" t="s">
        <v>31</v>
      </c>
      <c r="AX173" s="12" t="s">
        <v>74</v>
      </c>
      <c r="AY173" s="240" t="s">
        <v>139</v>
      </c>
    </row>
    <row r="174" s="12" customFormat="1">
      <c r="B174" s="229"/>
      <c r="C174" s="230"/>
      <c r="D174" s="231" t="s">
        <v>148</v>
      </c>
      <c r="E174" s="232" t="s">
        <v>1</v>
      </c>
      <c r="F174" s="233" t="s">
        <v>220</v>
      </c>
      <c r="G174" s="230"/>
      <c r="H174" s="234">
        <v>21.762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148</v>
      </c>
      <c r="AU174" s="240" t="s">
        <v>83</v>
      </c>
      <c r="AV174" s="12" t="s">
        <v>83</v>
      </c>
      <c r="AW174" s="12" t="s">
        <v>31</v>
      </c>
      <c r="AX174" s="12" t="s">
        <v>74</v>
      </c>
      <c r="AY174" s="240" t="s">
        <v>139</v>
      </c>
    </row>
    <row r="175" s="13" customFormat="1">
      <c r="B175" s="251"/>
      <c r="C175" s="252"/>
      <c r="D175" s="231" t="s">
        <v>148</v>
      </c>
      <c r="E175" s="253" t="s">
        <v>1</v>
      </c>
      <c r="F175" s="254" t="s">
        <v>221</v>
      </c>
      <c r="G175" s="252"/>
      <c r="H175" s="255">
        <v>96.933999999999998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148</v>
      </c>
      <c r="AU175" s="261" t="s">
        <v>83</v>
      </c>
      <c r="AV175" s="13" t="s">
        <v>154</v>
      </c>
      <c r="AW175" s="13" t="s">
        <v>31</v>
      </c>
      <c r="AX175" s="13" t="s">
        <v>79</v>
      </c>
      <c r="AY175" s="261" t="s">
        <v>139</v>
      </c>
    </row>
    <row r="176" s="1" customFormat="1" ht="24" customHeight="1">
      <c r="B176" s="36"/>
      <c r="C176" s="216" t="s">
        <v>222</v>
      </c>
      <c r="D176" s="216" t="s">
        <v>141</v>
      </c>
      <c r="E176" s="217" t="s">
        <v>223</v>
      </c>
      <c r="F176" s="218" t="s">
        <v>224</v>
      </c>
      <c r="G176" s="219" t="s">
        <v>170</v>
      </c>
      <c r="H176" s="220">
        <v>3</v>
      </c>
      <c r="I176" s="221"/>
      <c r="J176" s="222">
        <f>ROUND(I176*H176,2)</f>
        <v>0</v>
      </c>
      <c r="K176" s="218" t="s">
        <v>145</v>
      </c>
      <c r="L176" s="41"/>
      <c r="M176" s="223" t="s">
        <v>1</v>
      </c>
      <c r="N176" s="224" t="s">
        <v>39</v>
      </c>
      <c r="O176" s="84"/>
      <c r="P176" s="225">
        <f>O176*H176</f>
        <v>0</v>
      </c>
      <c r="Q176" s="225">
        <v>0.033579999999999999</v>
      </c>
      <c r="R176" s="225">
        <f>Q176*H176</f>
        <v>0.10074</v>
      </c>
      <c r="S176" s="225">
        <v>0</v>
      </c>
      <c r="T176" s="226">
        <f>S176*H176</f>
        <v>0</v>
      </c>
      <c r="AR176" s="227" t="s">
        <v>157</v>
      </c>
      <c r="AT176" s="227" t="s">
        <v>141</v>
      </c>
      <c r="AU176" s="227" t="s">
        <v>83</v>
      </c>
      <c r="AY176" s="15" t="s">
        <v>139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79</v>
      </c>
      <c r="BK176" s="228">
        <f>ROUND(I176*H176,2)</f>
        <v>0</v>
      </c>
      <c r="BL176" s="15" t="s">
        <v>157</v>
      </c>
      <c r="BM176" s="227" t="s">
        <v>225</v>
      </c>
    </row>
    <row r="177" s="12" customFormat="1">
      <c r="B177" s="229"/>
      <c r="C177" s="230"/>
      <c r="D177" s="231" t="s">
        <v>148</v>
      </c>
      <c r="E177" s="232" t="s">
        <v>1</v>
      </c>
      <c r="F177" s="233" t="s">
        <v>226</v>
      </c>
      <c r="G177" s="230"/>
      <c r="H177" s="234">
        <v>3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148</v>
      </c>
      <c r="AU177" s="240" t="s">
        <v>83</v>
      </c>
      <c r="AV177" s="12" t="s">
        <v>83</v>
      </c>
      <c r="AW177" s="12" t="s">
        <v>31</v>
      </c>
      <c r="AX177" s="12" t="s">
        <v>79</v>
      </c>
      <c r="AY177" s="240" t="s">
        <v>139</v>
      </c>
    </row>
    <row r="178" s="1" customFormat="1" ht="24" customHeight="1">
      <c r="B178" s="36"/>
      <c r="C178" s="216" t="s">
        <v>8</v>
      </c>
      <c r="D178" s="216" t="s">
        <v>141</v>
      </c>
      <c r="E178" s="217" t="s">
        <v>227</v>
      </c>
      <c r="F178" s="218" t="s">
        <v>228</v>
      </c>
      <c r="G178" s="219" t="s">
        <v>144</v>
      </c>
      <c r="H178" s="220">
        <v>2.5099999999999998</v>
      </c>
      <c r="I178" s="221"/>
      <c r="J178" s="222">
        <f>ROUND(I178*H178,2)</f>
        <v>0</v>
      </c>
      <c r="K178" s="218" t="s">
        <v>145</v>
      </c>
      <c r="L178" s="41"/>
      <c r="M178" s="223" t="s">
        <v>1</v>
      </c>
      <c r="N178" s="224" t="s">
        <v>39</v>
      </c>
      <c r="O178" s="84"/>
      <c r="P178" s="225">
        <f>O178*H178</f>
        <v>0</v>
      </c>
      <c r="Q178" s="225">
        <v>2.45329</v>
      </c>
      <c r="R178" s="225">
        <f>Q178*H178</f>
        <v>6.1577578999999991</v>
      </c>
      <c r="S178" s="225">
        <v>0</v>
      </c>
      <c r="T178" s="226">
        <f>S178*H178</f>
        <v>0</v>
      </c>
      <c r="AR178" s="227" t="s">
        <v>157</v>
      </c>
      <c r="AT178" s="227" t="s">
        <v>141</v>
      </c>
      <c r="AU178" s="227" t="s">
        <v>83</v>
      </c>
      <c r="AY178" s="15" t="s">
        <v>139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5" t="s">
        <v>79</v>
      </c>
      <c r="BK178" s="228">
        <f>ROUND(I178*H178,2)</f>
        <v>0</v>
      </c>
      <c r="BL178" s="15" t="s">
        <v>157</v>
      </c>
      <c r="BM178" s="227" t="s">
        <v>229</v>
      </c>
    </row>
    <row r="179" s="12" customFormat="1">
      <c r="B179" s="229"/>
      <c r="C179" s="230"/>
      <c r="D179" s="231" t="s">
        <v>148</v>
      </c>
      <c r="E179" s="232" t="s">
        <v>1</v>
      </c>
      <c r="F179" s="233" t="s">
        <v>230</v>
      </c>
      <c r="G179" s="230"/>
      <c r="H179" s="234">
        <v>2.5099999999999998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148</v>
      </c>
      <c r="AU179" s="240" t="s">
        <v>83</v>
      </c>
      <c r="AV179" s="12" t="s">
        <v>83</v>
      </c>
      <c r="AW179" s="12" t="s">
        <v>31</v>
      </c>
      <c r="AX179" s="12" t="s">
        <v>79</v>
      </c>
      <c r="AY179" s="240" t="s">
        <v>139</v>
      </c>
    </row>
    <row r="180" s="1" customFormat="1" ht="24" customHeight="1">
      <c r="B180" s="36"/>
      <c r="C180" s="216" t="s">
        <v>146</v>
      </c>
      <c r="D180" s="216" t="s">
        <v>141</v>
      </c>
      <c r="E180" s="217" t="s">
        <v>231</v>
      </c>
      <c r="F180" s="218" t="s">
        <v>232</v>
      </c>
      <c r="G180" s="219" t="s">
        <v>144</v>
      </c>
      <c r="H180" s="220">
        <v>1.6399999999999999</v>
      </c>
      <c r="I180" s="221"/>
      <c r="J180" s="222">
        <f>ROUND(I180*H180,2)</f>
        <v>0</v>
      </c>
      <c r="K180" s="218" t="s">
        <v>145</v>
      </c>
      <c r="L180" s="41"/>
      <c r="M180" s="223" t="s">
        <v>1</v>
      </c>
      <c r="N180" s="224" t="s">
        <v>39</v>
      </c>
      <c r="O180" s="84"/>
      <c r="P180" s="225">
        <f>O180*H180</f>
        <v>0</v>
      </c>
      <c r="Q180" s="225">
        <v>2.45329</v>
      </c>
      <c r="R180" s="225">
        <f>Q180*H180</f>
        <v>4.0233955999999997</v>
      </c>
      <c r="S180" s="225">
        <v>0</v>
      </c>
      <c r="T180" s="226">
        <f>S180*H180</f>
        <v>0</v>
      </c>
      <c r="AR180" s="227" t="s">
        <v>157</v>
      </c>
      <c r="AT180" s="227" t="s">
        <v>141</v>
      </c>
      <c r="AU180" s="227" t="s">
        <v>83</v>
      </c>
      <c r="AY180" s="15" t="s">
        <v>139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5" t="s">
        <v>79</v>
      </c>
      <c r="BK180" s="228">
        <f>ROUND(I180*H180,2)</f>
        <v>0</v>
      </c>
      <c r="BL180" s="15" t="s">
        <v>157</v>
      </c>
      <c r="BM180" s="227" t="s">
        <v>233</v>
      </c>
    </row>
    <row r="181" s="12" customFormat="1">
      <c r="B181" s="229"/>
      <c r="C181" s="230"/>
      <c r="D181" s="231" t="s">
        <v>148</v>
      </c>
      <c r="E181" s="232" t="s">
        <v>1</v>
      </c>
      <c r="F181" s="233" t="s">
        <v>234</v>
      </c>
      <c r="G181" s="230"/>
      <c r="H181" s="234">
        <v>1.6399999999999999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148</v>
      </c>
      <c r="AU181" s="240" t="s">
        <v>83</v>
      </c>
      <c r="AV181" s="12" t="s">
        <v>83</v>
      </c>
      <c r="AW181" s="12" t="s">
        <v>31</v>
      </c>
      <c r="AX181" s="12" t="s">
        <v>79</v>
      </c>
      <c r="AY181" s="240" t="s">
        <v>139</v>
      </c>
    </row>
    <row r="182" s="1" customFormat="1" ht="24" customHeight="1">
      <c r="B182" s="36"/>
      <c r="C182" s="216" t="s">
        <v>235</v>
      </c>
      <c r="D182" s="216" t="s">
        <v>141</v>
      </c>
      <c r="E182" s="217" t="s">
        <v>236</v>
      </c>
      <c r="F182" s="218" t="s">
        <v>237</v>
      </c>
      <c r="G182" s="219" t="s">
        <v>144</v>
      </c>
      <c r="H182" s="220">
        <v>2.4500000000000002</v>
      </c>
      <c r="I182" s="221"/>
      <c r="J182" s="222">
        <f>ROUND(I182*H182,2)</f>
        <v>0</v>
      </c>
      <c r="K182" s="218" t="s">
        <v>145</v>
      </c>
      <c r="L182" s="41"/>
      <c r="M182" s="223" t="s">
        <v>1</v>
      </c>
      <c r="N182" s="224" t="s">
        <v>39</v>
      </c>
      <c r="O182" s="84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227" t="s">
        <v>157</v>
      </c>
      <c r="AT182" s="227" t="s">
        <v>141</v>
      </c>
      <c r="AU182" s="227" t="s">
        <v>83</v>
      </c>
      <c r="AY182" s="15" t="s">
        <v>139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79</v>
      </c>
      <c r="BK182" s="228">
        <f>ROUND(I182*H182,2)</f>
        <v>0</v>
      </c>
      <c r="BL182" s="15" t="s">
        <v>157</v>
      </c>
      <c r="BM182" s="227" t="s">
        <v>238</v>
      </c>
    </row>
    <row r="183" s="12" customFormat="1">
      <c r="B183" s="229"/>
      <c r="C183" s="230"/>
      <c r="D183" s="231" t="s">
        <v>148</v>
      </c>
      <c r="E183" s="232" t="s">
        <v>1</v>
      </c>
      <c r="F183" s="233" t="s">
        <v>239</v>
      </c>
      <c r="G183" s="230"/>
      <c r="H183" s="234">
        <v>2.4500000000000002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148</v>
      </c>
      <c r="AU183" s="240" t="s">
        <v>83</v>
      </c>
      <c r="AV183" s="12" t="s">
        <v>83</v>
      </c>
      <c r="AW183" s="12" t="s">
        <v>31</v>
      </c>
      <c r="AX183" s="12" t="s">
        <v>79</v>
      </c>
      <c r="AY183" s="240" t="s">
        <v>139</v>
      </c>
    </row>
    <row r="184" s="1" customFormat="1" ht="24" customHeight="1">
      <c r="B184" s="36"/>
      <c r="C184" s="216" t="s">
        <v>240</v>
      </c>
      <c r="D184" s="216" t="s">
        <v>141</v>
      </c>
      <c r="E184" s="217" t="s">
        <v>241</v>
      </c>
      <c r="F184" s="218" t="s">
        <v>242</v>
      </c>
      <c r="G184" s="219" t="s">
        <v>144</v>
      </c>
      <c r="H184" s="220">
        <v>2.4500000000000002</v>
      </c>
      <c r="I184" s="221"/>
      <c r="J184" s="222">
        <f>ROUND(I184*H184,2)</f>
        <v>0</v>
      </c>
      <c r="K184" s="218" t="s">
        <v>145</v>
      </c>
      <c r="L184" s="41"/>
      <c r="M184" s="223" t="s">
        <v>1</v>
      </c>
      <c r="N184" s="224" t="s">
        <v>39</v>
      </c>
      <c r="O184" s="84"/>
      <c r="P184" s="225">
        <f>O184*H184</f>
        <v>0</v>
      </c>
      <c r="Q184" s="225">
        <v>0.0030300000000000001</v>
      </c>
      <c r="R184" s="225">
        <f>Q184*H184</f>
        <v>0.0074235000000000013</v>
      </c>
      <c r="S184" s="225">
        <v>0</v>
      </c>
      <c r="T184" s="226">
        <f>S184*H184</f>
        <v>0</v>
      </c>
      <c r="AR184" s="227" t="s">
        <v>157</v>
      </c>
      <c r="AT184" s="227" t="s">
        <v>141</v>
      </c>
      <c r="AU184" s="227" t="s">
        <v>83</v>
      </c>
      <c r="AY184" s="15" t="s">
        <v>139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79</v>
      </c>
      <c r="BK184" s="228">
        <f>ROUND(I184*H184,2)</f>
        <v>0</v>
      </c>
      <c r="BL184" s="15" t="s">
        <v>157</v>
      </c>
      <c r="BM184" s="227" t="s">
        <v>243</v>
      </c>
    </row>
    <row r="185" s="1" customFormat="1" ht="16.5" customHeight="1">
      <c r="B185" s="36"/>
      <c r="C185" s="216" t="s">
        <v>244</v>
      </c>
      <c r="D185" s="216" t="s">
        <v>141</v>
      </c>
      <c r="E185" s="217" t="s">
        <v>245</v>
      </c>
      <c r="F185" s="218" t="s">
        <v>246</v>
      </c>
      <c r="G185" s="219" t="s">
        <v>162</v>
      </c>
      <c r="H185" s="220">
        <v>0.02</v>
      </c>
      <c r="I185" s="221"/>
      <c r="J185" s="222">
        <f>ROUND(I185*H185,2)</f>
        <v>0</v>
      </c>
      <c r="K185" s="218" t="s">
        <v>145</v>
      </c>
      <c r="L185" s="41"/>
      <c r="M185" s="223" t="s">
        <v>1</v>
      </c>
      <c r="N185" s="224" t="s">
        <v>39</v>
      </c>
      <c r="O185" s="84"/>
      <c r="P185" s="225">
        <f>O185*H185</f>
        <v>0</v>
      </c>
      <c r="Q185" s="225">
        <v>1.06277</v>
      </c>
      <c r="R185" s="225">
        <f>Q185*H185</f>
        <v>0.021255400000000001</v>
      </c>
      <c r="S185" s="225">
        <v>0</v>
      </c>
      <c r="T185" s="226">
        <f>S185*H185</f>
        <v>0</v>
      </c>
      <c r="AR185" s="227" t="s">
        <v>157</v>
      </c>
      <c r="AT185" s="227" t="s">
        <v>141</v>
      </c>
      <c r="AU185" s="227" t="s">
        <v>83</v>
      </c>
      <c r="AY185" s="15" t="s">
        <v>139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79</v>
      </c>
      <c r="BK185" s="228">
        <f>ROUND(I185*H185,2)</f>
        <v>0</v>
      </c>
      <c r="BL185" s="15" t="s">
        <v>157</v>
      </c>
      <c r="BM185" s="227" t="s">
        <v>247</v>
      </c>
    </row>
    <row r="186" s="12" customFormat="1">
      <c r="B186" s="229"/>
      <c r="C186" s="230"/>
      <c r="D186" s="231" t="s">
        <v>148</v>
      </c>
      <c r="E186" s="232" t="s">
        <v>1</v>
      </c>
      <c r="F186" s="233" t="s">
        <v>248</v>
      </c>
      <c r="G186" s="230"/>
      <c r="H186" s="234">
        <v>0.02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148</v>
      </c>
      <c r="AU186" s="240" t="s">
        <v>83</v>
      </c>
      <c r="AV186" s="12" t="s">
        <v>83</v>
      </c>
      <c r="AW186" s="12" t="s">
        <v>31</v>
      </c>
      <c r="AX186" s="12" t="s">
        <v>79</v>
      </c>
      <c r="AY186" s="240" t="s">
        <v>139</v>
      </c>
    </row>
    <row r="187" s="1" customFormat="1" ht="24" customHeight="1">
      <c r="B187" s="36"/>
      <c r="C187" s="216" t="s">
        <v>249</v>
      </c>
      <c r="D187" s="216" t="s">
        <v>141</v>
      </c>
      <c r="E187" s="217" t="s">
        <v>250</v>
      </c>
      <c r="F187" s="218" t="s">
        <v>251</v>
      </c>
      <c r="G187" s="219" t="s">
        <v>170</v>
      </c>
      <c r="H187" s="220">
        <v>50.490000000000002</v>
      </c>
      <c r="I187" s="221"/>
      <c r="J187" s="222">
        <f>ROUND(I187*H187,2)</f>
        <v>0</v>
      </c>
      <c r="K187" s="218" t="s">
        <v>145</v>
      </c>
      <c r="L187" s="41"/>
      <c r="M187" s="223" t="s">
        <v>1</v>
      </c>
      <c r="N187" s="224" t="s">
        <v>39</v>
      </c>
      <c r="O187" s="84"/>
      <c r="P187" s="225">
        <f>O187*H187</f>
        <v>0</v>
      </c>
      <c r="Q187" s="225">
        <v>0.00012999999999999999</v>
      </c>
      <c r="R187" s="225">
        <f>Q187*H187</f>
        <v>0.0065636999999999996</v>
      </c>
      <c r="S187" s="225">
        <v>0</v>
      </c>
      <c r="T187" s="226">
        <f>S187*H187</f>
        <v>0</v>
      </c>
      <c r="AR187" s="227" t="s">
        <v>157</v>
      </c>
      <c r="AT187" s="227" t="s">
        <v>141</v>
      </c>
      <c r="AU187" s="227" t="s">
        <v>83</v>
      </c>
      <c r="AY187" s="15" t="s">
        <v>139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79</v>
      </c>
      <c r="BK187" s="228">
        <f>ROUND(I187*H187,2)</f>
        <v>0</v>
      </c>
      <c r="BL187" s="15" t="s">
        <v>157</v>
      </c>
      <c r="BM187" s="227" t="s">
        <v>252</v>
      </c>
    </row>
    <row r="188" s="12" customFormat="1">
      <c r="B188" s="229"/>
      <c r="C188" s="230"/>
      <c r="D188" s="231" t="s">
        <v>148</v>
      </c>
      <c r="E188" s="232" t="s">
        <v>1</v>
      </c>
      <c r="F188" s="233" t="s">
        <v>253</v>
      </c>
      <c r="G188" s="230"/>
      <c r="H188" s="234">
        <v>50.490000000000002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148</v>
      </c>
      <c r="AU188" s="240" t="s">
        <v>83</v>
      </c>
      <c r="AV188" s="12" t="s">
        <v>83</v>
      </c>
      <c r="AW188" s="12" t="s">
        <v>31</v>
      </c>
      <c r="AX188" s="12" t="s">
        <v>79</v>
      </c>
      <c r="AY188" s="240" t="s">
        <v>139</v>
      </c>
    </row>
    <row r="189" s="1" customFormat="1" ht="36" customHeight="1">
      <c r="B189" s="36"/>
      <c r="C189" s="216" t="s">
        <v>7</v>
      </c>
      <c r="D189" s="216" t="s">
        <v>141</v>
      </c>
      <c r="E189" s="217" t="s">
        <v>254</v>
      </c>
      <c r="F189" s="218" t="s">
        <v>255</v>
      </c>
      <c r="G189" s="219" t="s">
        <v>180</v>
      </c>
      <c r="H189" s="220">
        <v>62.454999999999998</v>
      </c>
      <c r="I189" s="221"/>
      <c r="J189" s="222">
        <f>ROUND(I189*H189,2)</f>
        <v>0</v>
      </c>
      <c r="K189" s="218" t="s">
        <v>145</v>
      </c>
      <c r="L189" s="41"/>
      <c r="M189" s="223" t="s">
        <v>1</v>
      </c>
      <c r="N189" s="224" t="s">
        <v>39</v>
      </c>
      <c r="O189" s="84"/>
      <c r="P189" s="225">
        <f>O189*H189</f>
        <v>0</v>
      </c>
      <c r="Q189" s="225">
        <v>2.0000000000000002E-05</v>
      </c>
      <c r="R189" s="225">
        <f>Q189*H189</f>
        <v>0.0012491000000000002</v>
      </c>
      <c r="S189" s="225">
        <v>0</v>
      </c>
      <c r="T189" s="226">
        <f>S189*H189</f>
        <v>0</v>
      </c>
      <c r="AR189" s="227" t="s">
        <v>157</v>
      </c>
      <c r="AT189" s="227" t="s">
        <v>141</v>
      </c>
      <c r="AU189" s="227" t="s">
        <v>83</v>
      </c>
      <c r="AY189" s="15" t="s">
        <v>139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79</v>
      </c>
      <c r="BK189" s="228">
        <f>ROUND(I189*H189,2)</f>
        <v>0</v>
      </c>
      <c r="BL189" s="15" t="s">
        <v>157</v>
      </c>
      <c r="BM189" s="227" t="s">
        <v>256</v>
      </c>
    </row>
    <row r="190" s="12" customFormat="1">
      <c r="B190" s="229"/>
      <c r="C190" s="230"/>
      <c r="D190" s="231" t="s">
        <v>148</v>
      </c>
      <c r="E190" s="232" t="s">
        <v>1</v>
      </c>
      <c r="F190" s="233" t="s">
        <v>257</v>
      </c>
      <c r="G190" s="230"/>
      <c r="H190" s="234">
        <v>18.324999999999999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148</v>
      </c>
      <c r="AU190" s="240" t="s">
        <v>83</v>
      </c>
      <c r="AV190" s="12" t="s">
        <v>83</v>
      </c>
      <c r="AW190" s="12" t="s">
        <v>31</v>
      </c>
      <c r="AX190" s="12" t="s">
        <v>74</v>
      </c>
      <c r="AY190" s="240" t="s">
        <v>139</v>
      </c>
    </row>
    <row r="191" s="12" customFormat="1">
      <c r="B191" s="229"/>
      <c r="C191" s="230"/>
      <c r="D191" s="231" t="s">
        <v>148</v>
      </c>
      <c r="E191" s="232" t="s">
        <v>1</v>
      </c>
      <c r="F191" s="233" t="s">
        <v>258</v>
      </c>
      <c r="G191" s="230"/>
      <c r="H191" s="234">
        <v>32.130000000000003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148</v>
      </c>
      <c r="AU191" s="240" t="s">
        <v>83</v>
      </c>
      <c r="AV191" s="12" t="s">
        <v>83</v>
      </c>
      <c r="AW191" s="12" t="s">
        <v>31</v>
      </c>
      <c r="AX191" s="12" t="s">
        <v>74</v>
      </c>
      <c r="AY191" s="240" t="s">
        <v>139</v>
      </c>
    </row>
    <row r="192" s="12" customFormat="1">
      <c r="B192" s="229"/>
      <c r="C192" s="230"/>
      <c r="D192" s="231" t="s">
        <v>148</v>
      </c>
      <c r="E192" s="232" t="s">
        <v>1</v>
      </c>
      <c r="F192" s="233" t="s">
        <v>259</v>
      </c>
      <c r="G192" s="230"/>
      <c r="H192" s="234">
        <v>12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148</v>
      </c>
      <c r="AU192" s="240" t="s">
        <v>83</v>
      </c>
      <c r="AV192" s="12" t="s">
        <v>83</v>
      </c>
      <c r="AW192" s="12" t="s">
        <v>31</v>
      </c>
      <c r="AX192" s="12" t="s">
        <v>74</v>
      </c>
      <c r="AY192" s="240" t="s">
        <v>139</v>
      </c>
    </row>
    <row r="193" s="13" customFormat="1">
      <c r="B193" s="251"/>
      <c r="C193" s="252"/>
      <c r="D193" s="231" t="s">
        <v>148</v>
      </c>
      <c r="E193" s="253" t="s">
        <v>92</v>
      </c>
      <c r="F193" s="254" t="s">
        <v>176</v>
      </c>
      <c r="G193" s="252"/>
      <c r="H193" s="255">
        <v>62.454999999999998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AT193" s="261" t="s">
        <v>148</v>
      </c>
      <c r="AU193" s="261" t="s">
        <v>83</v>
      </c>
      <c r="AV193" s="13" t="s">
        <v>154</v>
      </c>
      <c r="AW193" s="13" t="s">
        <v>31</v>
      </c>
      <c r="AX193" s="13" t="s">
        <v>79</v>
      </c>
      <c r="AY193" s="261" t="s">
        <v>139</v>
      </c>
    </row>
    <row r="194" s="1" customFormat="1" ht="36" customHeight="1">
      <c r="B194" s="36"/>
      <c r="C194" s="216" t="s">
        <v>260</v>
      </c>
      <c r="D194" s="216" t="s">
        <v>141</v>
      </c>
      <c r="E194" s="217" t="s">
        <v>261</v>
      </c>
      <c r="F194" s="218" t="s">
        <v>262</v>
      </c>
      <c r="G194" s="219" t="s">
        <v>201</v>
      </c>
      <c r="H194" s="220">
        <v>3</v>
      </c>
      <c r="I194" s="221"/>
      <c r="J194" s="222">
        <f>ROUND(I194*H194,2)</f>
        <v>0</v>
      </c>
      <c r="K194" s="218" t="s">
        <v>145</v>
      </c>
      <c r="L194" s="41"/>
      <c r="M194" s="223" t="s">
        <v>1</v>
      </c>
      <c r="N194" s="224" t="s">
        <v>39</v>
      </c>
      <c r="O194" s="84"/>
      <c r="P194" s="225">
        <f>O194*H194</f>
        <v>0</v>
      </c>
      <c r="Q194" s="225">
        <v>0.016979999999999999</v>
      </c>
      <c r="R194" s="225">
        <f>Q194*H194</f>
        <v>0.050939999999999999</v>
      </c>
      <c r="S194" s="225">
        <v>0</v>
      </c>
      <c r="T194" s="226">
        <f>S194*H194</f>
        <v>0</v>
      </c>
      <c r="AR194" s="227" t="s">
        <v>157</v>
      </c>
      <c r="AT194" s="227" t="s">
        <v>141</v>
      </c>
      <c r="AU194" s="227" t="s">
        <v>83</v>
      </c>
      <c r="AY194" s="15" t="s">
        <v>139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79</v>
      </c>
      <c r="BK194" s="228">
        <f>ROUND(I194*H194,2)</f>
        <v>0</v>
      </c>
      <c r="BL194" s="15" t="s">
        <v>157</v>
      </c>
      <c r="BM194" s="227" t="s">
        <v>263</v>
      </c>
    </row>
    <row r="195" s="1" customFormat="1" ht="24" customHeight="1">
      <c r="B195" s="36"/>
      <c r="C195" s="241" t="s">
        <v>264</v>
      </c>
      <c r="D195" s="241" t="s">
        <v>159</v>
      </c>
      <c r="E195" s="242" t="s">
        <v>265</v>
      </c>
      <c r="F195" s="243" t="s">
        <v>266</v>
      </c>
      <c r="G195" s="244" t="s">
        <v>201</v>
      </c>
      <c r="H195" s="245">
        <v>3</v>
      </c>
      <c r="I195" s="246"/>
      <c r="J195" s="247">
        <f>ROUND(I195*H195,2)</f>
        <v>0</v>
      </c>
      <c r="K195" s="243" t="s">
        <v>145</v>
      </c>
      <c r="L195" s="248"/>
      <c r="M195" s="249" t="s">
        <v>1</v>
      </c>
      <c r="N195" s="250" t="s">
        <v>39</v>
      </c>
      <c r="O195" s="84"/>
      <c r="P195" s="225">
        <f>O195*H195</f>
        <v>0</v>
      </c>
      <c r="Q195" s="225">
        <v>0.0121</v>
      </c>
      <c r="R195" s="225">
        <f>Q195*H195</f>
        <v>0.036299999999999999</v>
      </c>
      <c r="S195" s="225">
        <v>0</v>
      </c>
      <c r="T195" s="226">
        <f>S195*H195</f>
        <v>0</v>
      </c>
      <c r="AR195" s="227" t="s">
        <v>163</v>
      </c>
      <c r="AT195" s="227" t="s">
        <v>159</v>
      </c>
      <c r="AU195" s="227" t="s">
        <v>83</v>
      </c>
      <c r="AY195" s="15" t="s">
        <v>139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79</v>
      </c>
      <c r="BK195" s="228">
        <f>ROUND(I195*H195,2)</f>
        <v>0</v>
      </c>
      <c r="BL195" s="15" t="s">
        <v>157</v>
      </c>
      <c r="BM195" s="227" t="s">
        <v>267</v>
      </c>
    </row>
    <row r="196" s="11" customFormat="1" ht="22.8" customHeight="1">
      <c r="B196" s="200"/>
      <c r="C196" s="201"/>
      <c r="D196" s="202" t="s">
        <v>73</v>
      </c>
      <c r="E196" s="214" t="s">
        <v>192</v>
      </c>
      <c r="F196" s="214" t="s">
        <v>268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SUM(P197:P236)</f>
        <v>0</v>
      </c>
      <c r="Q196" s="208"/>
      <c r="R196" s="209">
        <f>SUM(R197:R236)</f>
        <v>0</v>
      </c>
      <c r="S196" s="208"/>
      <c r="T196" s="210">
        <f>SUM(T197:T236)</f>
        <v>27.707230000000003</v>
      </c>
      <c r="AR196" s="211" t="s">
        <v>79</v>
      </c>
      <c r="AT196" s="212" t="s">
        <v>73</v>
      </c>
      <c r="AU196" s="212" t="s">
        <v>79</v>
      </c>
      <c r="AY196" s="211" t="s">
        <v>139</v>
      </c>
      <c r="BK196" s="213">
        <f>SUM(BK197:BK236)</f>
        <v>0</v>
      </c>
    </row>
    <row r="197" s="1" customFormat="1" ht="36" customHeight="1">
      <c r="B197" s="36"/>
      <c r="C197" s="216" t="s">
        <v>269</v>
      </c>
      <c r="D197" s="216" t="s">
        <v>141</v>
      </c>
      <c r="E197" s="217" t="s">
        <v>270</v>
      </c>
      <c r="F197" s="218" t="s">
        <v>271</v>
      </c>
      <c r="G197" s="219" t="s">
        <v>170</v>
      </c>
      <c r="H197" s="220">
        <v>23.625</v>
      </c>
      <c r="I197" s="221"/>
      <c r="J197" s="222">
        <f>ROUND(I197*H197,2)</f>
        <v>0</v>
      </c>
      <c r="K197" s="218" t="s">
        <v>145</v>
      </c>
      <c r="L197" s="41"/>
      <c r="M197" s="223" t="s">
        <v>1</v>
      </c>
      <c r="N197" s="224" t="s">
        <v>39</v>
      </c>
      <c r="O197" s="84"/>
      <c r="P197" s="225">
        <f>O197*H197</f>
        <v>0</v>
      </c>
      <c r="Q197" s="225">
        <v>0</v>
      </c>
      <c r="R197" s="225">
        <f>Q197*H197</f>
        <v>0</v>
      </c>
      <c r="S197" s="225">
        <v>0.13100000000000001</v>
      </c>
      <c r="T197" s="226">
        <f>S197*H197</f>
        <v>3.094875</v>
      </c>
      <c r="AR197" s="227" t="s">
        <v>157</v>
      </c>
      <c r="AT197" s="227" t="s">
        <v>141</v>
      </c>
      <c r="AU197" s="227" t="s">
        <v>83</v>
      </c>
      <c r="AY197" s="15" t="s">
        <v>139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79</v>
      </c>
      <c r="BK197" s="228">
        <f>ROUND(I197*H197,2)</f>
        <v>0</v>
      </c>
      <c r="BL197" s="15" t="s">
        <v>157</v>
      </c>
      <c r="BM197" s="227" t="s">
        <v>272</v>
      </c>
    </row>
    <row r="198" s="12" customFormat="1">
      <c r="B198" s="229"/>
      <c r="C198" s="230"/>
      <c r="D198" s="231" t="s">
        <v>148</v>
      </c>
      <c r="E198" s="232" t="s">
        <v>1</v>
      </c>
      <c r="F198" s="233" t="s">
        <v>273</v>
      </c>
      <c r="G198" s="230"/>
      <c r="H198" s="234">
        <v>7.875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148</v>
      </c>
      <c r="AU198" s="240" t="s">
        <v>83</v>
      </c>
      <c r="AV198" s="12" t="s">
        <v>83</v>
      </c>
      <c r="AW198" s="12" t="s">
        <v>31</v>
      </c>
      <c r="AX198" s="12" t="s">
        <v>74</v>
      </c>
      <c r="AY198" s="240" t="s">
        <v>139</v>
      </c>
    </row>
    <row r="199" s="12" customFormat="1">
      <c r="B199" s="229"/>
      <c r="C199" s="230"/>
      <c r="D199" s="231" t="s">
        <v>148</v>
      </c>
      <c r="E199" s="232" t="s">
        <v>1</v>
      </c>
      <c r="F199" s="233" t="s">
        <v>274</v>
      </c>
      <c r="G199" s="230"/>
      <c r="H199" s="234">
        <v>15.75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148</v>
      </c>
      <c r="AU199" s="240" t="s">
        <v>83</v>
      </c>
      <c r="AV199" s="12" t="s">
        <v>83</v>
      </c>
      <c r="AW199" s="12" t="s">
        <v>31</v>
      </c>
      <c r="AX199" s="12" t="s">
        <v>74</v>
      </c>
      <c r="AY199" s="240" t="s">
        <v>139</v>
      </c>
    </row>
    <row r="200" s="13" customFormat="1">
      <c r="B200" s="251"/>
      <c r="C200" s="252"/>
      <c r="D200" s="231" t="s">
        <v>148</v>
      </c>
      <c r="E200" s="253" t="s">
        <v>1</v>
      </c>
      <c r="F200" s="254" t="s">
        <v>176</v>
      </c>
      <c r="G200" s="252"/>
      <c r="H200" s="255">
        <v>23.625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148</v>
      </c>
      <c r="AU200" s="261" t="s">
        <v>83</v>
      </c>
      <c r="AV200" s="13" t="s">
        <v>154</v>
      </c>
      <c r="AW200" s="13" t="s">
        <v>31</v>
      </c>
      <c r="AX200" s="13" t="s">
        <v>79</v>
      </c>
      <c r="AY200" s="261" t="s">
        <v>139</v>
      </c>
    </row>
    <row r="201" s="1" customFormat="1" ht="36" customHeight="1">
      <c r="B201" s="36"/>
      <c r="C201" s="216" t="s">
        <v>275</v>
      </c>
      <c r="D201" s="216" t="s">
        <v>141</v>
      </c>
      <c r="E201" s="217" t="s">
        <v>276</v>
      </c>
      <c r="F201" s="218" t="s">
        <v>277</v>
      </c>
      <c r="G201" s="219" t="s">
        <v>170</v>
      </c>
      <c r="H201" s="220">
        <v>14.475</v>
      </c>
      <c r="I201" s="221"/>
      <c r="J201" s="222">
        <f>ROUND(I201*H201,2)</f>
        <v>0</v>
      </c>
      <c r="K201" s="218" t="s">
        <v>145</v>
      </c>
      <c r="L201" s="41"/>
      <c r="M201" s="223" t="s">
        <v>1</v>
      </c>
      <c r="N201" s="224" t="s">
        <v>39</v>
      </c>
      <c r="O201" s="84"/>
      <c r="P201" s="225">
        <f>O201*H201</f>
        <v>0</v>
      </c>
      <c r="Q201" s="225">
        <v>0</v>
      </c>
      <c r="R201" s="225">
        <f>Q201*H201</f>
        <v>0</v>
      </c>
      <c r="S201" s="225">
        <v>0.26100000000000001</v>
      </c>
      <c r="T201" s="226">
        <f>S201*H201</f>
        <v>3.7779750000000001</v>
      </c>
      <c r="AR201" s="227" t="s">
        <v>157</v>
      </c>
      <c r="AT201" s="227" t="s">
        <v>141</v>
      </c>
      <c r="AU201" s="227" t="s">
        <v>83</v>
      </c>
      <c r="AY201" s="15" t="s">
        <v>139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79</v>
      </c>
      <c r="BK201" s="228">
        <f>ROUND(I201*H201,2)</f>
        <v>0</v>
      </c>
      <c r="BL201" s="15" t="s">
        <v>157</v>
      </c>
      <c r="BM201" s="227" t="s">
        <v>278</v>
      </c>
    </row>
    <row r="202" s="12" customFormat="1">
      <c r="B202" s="229"/>
      <c r="C202" s="230"/>
      <c r="D202" s="231" t="s">
        <v>148</v>
      </c>
      <c r="E202" s="232" t="s">
        <v>1</v>
      </c>
      <c r="F202" s="233" t="s">
        <v>279</v>
      </c>
      <c r="G202" s="230"/>
      <c r="H202" s="234">
        <v>4.8250000000000002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148</v>
      </c>
      <c r="AU202" s="240" t="s">
        <v>83</v>
      </c>
      <c r="AV202" s="12" t="s">
        <v>83</v>
      </c>
      <c r="AW202" s="12" t="s">
        <v>31</v>
      </c>
      <c r="AX202" s="12" t="s">
        <v>74</v>
      </c>
      <c r="AY202" s="240" t="s">
        <v>139</v>
      </c>
    </row>
    <row r="203" s="12" customFormat="1">
      <c r="B203" s="229"/>
      <c r="C203" s="230"/>
      <c r="D203" s="231" t="s">
        <v>148</v>
      </c>
      <c r="E203" s="232" t="s">
        <v>1</v>
      </c>
      <c r="F203" s="233" t="s">
        <v>280</v>
      </c>
      <c r="G203" s="230"/>
      <c r="H203" s="234">
        <v>9.6500000000000004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148</v>
      </c>
      <c r="AU203" s="240" t="s">
        <v>83</v>
      </c>
      <c r="AV203" s="12" t="s">
        <v>83</v>
      </c>
      <c r="AW203" s="12" t="s">
        <v>31</v>
      </c>
      <c r="AX203" s="12" t="s">
        <v>74</v>
      </c>
      <c r="AY203" s="240" t="s">
        <v>139</v>
      </c>
    </row>
    <row r="204" s="13" customFormat="1">
      <c r="B204" s="251"/>
      <c r="C204" s="252"/>
      <c r="D204" s="231" t="s">
        <v>148</v>
      </c>
      <c r="E204" s="253" t="s">
        <v>1</v>
      </c>
      <c r="F204" s="254" t="s">
        <v>176</v>
      </c>
      <c r="G204" s="252"/>
      <c r="H204" s="255">
        <v>14.475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AT204" s="261" t="s">
        <v>148</v>
      </c>
      <c r="AU204" s="261" t="s">
        <v>83</v>
      </c>
      <c r="AV204" s="13" t="s">
        <v>154</v>
      </c>
      <c r="AW204" s="13" t="s">
        <v>31</v>
      </c>
      <c r="AX204" s="13" t="s">
        <v>79</v>
      </c>
      <c r="AY204" s="261" t="s">
        <v>139</v>
      </c>
    </row>
    <row r="205" s="1" customFormat="1" ht="24" customHeight="1">
      <c r="B205" s="36"/>
      <c r="C205" s="216" t="s">
        <v>281</v>
      </c>
      <c r="D205" s="216" t="s">
        <v>141</v>
      </c>
      <c r="E205" s="217" t="s">
        <v>282</v>
      </c>
      <c r="F205" s="218" t="s">
        <v>283</v>
      </c>
      <c r="G205" s="219" t="s">
        <v>144</v>
      </c>
      <c r="H205" s="220">
        <v>0.20999999999999999</v>
      </c>
      <c r="I205" s="221"/>
      <c r="J205" s="222">
        <f>ROUND(I205*H205,2)</f>
        <v>0</v>
      </c>
      <c r="K205" s="218" t="s">
        <v>145</v>
      </c>
      <c r="L205" s="41"/>
      <c r="M205" s="223" t="s">
        <v>1</v>
      </c>
      <c r="N205" s="224" t="s">
        <v>39</v>
      </c>
      <c r="O205" s="84"/>
      <c r="P205" s="225">
        <f>O205*H205</f>
        <v>0</v>
      </c>
      <c r="Q205" s="225">
        <v>0</v>
      </c>
      <c r="R205" s="225">
        <f>Q205*H205</f>
        <v>0</v>
      </c>
      <c r="S205" s="225">
        <v>2.2000000000000002</v>
      </c>
      <c r="T205" s="226">
        <f>S205*H205</f>
        <v>0.46200000000000002</v>
      </c>
      <c r="AR205" s="227" t="s">
        <v>157</v>
      </c>
      <c r="AT205" s="227" t="s">
        <v>141</v>
      </c>
      <c r="AU205" s="227" t="s">
        <v>83</v>
      </c>
      <c r="AY205" s="15" t="s">
        <v>139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5" t="s">
        <v>79</v>
      </c>
      <c r="BK205" s="228">
        <f>ROUND(I205*H205,2)</f>
        <v>0</v>
      </c>
      <c r="BL205" s="15" t="s">
        <v>157</v>
      </c>
      <c r="BM205" s="227" t="s">
        <v>284</v>
      </c>
    </row>
    <row r="206" s="12" customFormat="1">
      <c r="B206" s="229"/>
      <c r="C206" s="230"/>
      <c r="D206" s="231" t="s">
        <v>148</v>
      </c>
      <c r="E206" s="232" t="s">
        <v>1</v>
      </c>
      <c r="F206" s="233" t="s">
        <v>285</v>
      </c>
      <c r="G206" s="230"/>
      <c r="H206" s="234">
        <v>0.20999999999999999</v>
      </c>
      <c r="I206" s="235"/>
      <c r="J206" s="230"/>
      <c r="K206" s="230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148</v>
      </c>
      <c r="AU206" s="240" t="s">
        <v>83</v>
      </c>
      <c r="AV206" s="12" t="s">
        <v>83</v>
      </c>
      <c r="AW206" s="12" t="s">
        <v>31</v>
      </c>
      <c r="AX206" s="12" t="s">
        <v>79</v>
      </c>
      <c r="AY206" s="240" t="s">
        <v>139</v>
      </c>
    </row>
    <row r="207" s="1" customFormat="1" ht="24" customHeight="1">
      <c r="B207" s="36"/>
      <c r="C207" s="216" t="s">
        <v>286</v>
      </c>
      <c r="D207" s="216" t="s">
        <v>141</v>
      </c>
      <c r="E207" s="217" t="s">
        <v>287</v>
      </c>
      <c r="F207" s="218" t="s">
        <v>288</v>
      </c>
      <c r="G207" s="219" t="s">
        <v>144</v>
      </c>
      <c r="H207" s="220">
        <v>4.327</v>
      </c>
      <c r="I207" s="221"/>
      <c r="J207" s="222">
        <f>ROUND(I207*H207,2)</f>
        <v>0</v>
      </c>
      <c r="K207" s="218" t="s">
        <v>145</v>
      </c>
      <c r="L207" s="41"/>
      <c r="M207" s="223" t="s">
        <v>1</v>
      </c>
      <c r="N207" s="224" t="s">
        <v>39</v>
      </c>
      <c r="O207" s="84"/>
      <c r="P207" s="225">
        <f>O207*H207</f>
        <v>0</v>
      </c>
      <c r="Q207" s="225">
        <v>0</v>
      </c>
      <c r="R207" s="225">
        <f>Q207*H207</f>
        <v>0</v>
      </c>
      <c r="S207" s="225">
        <v>2.2000000000000002</v>
      </c>
      <c r="T207" s="226">
        <f>S207*H207</f>
        <v>9.519400000000001</v>
      </c>
      <c r="AR207" s="227" t="s">
        <v>157</v>
      </c>
      <c r="AT207" s="227" t="s">
        <v>141</v>
      </c>
      <c r="AU207" s="227" t="s">
        <v>83</v>
      </c>
      <c r="AY207" s="15" t="s">
        <v>139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79</v>
      </c>
      <c r="BK207" s="228">
        <f>ROUND(I207*H207,2)</f>
        <v>0</v>
      </c>
      <c r="BL207" s="15" t="s">
        <v>157</v>
      </c>
      <c r="BM207" s="227" t="s">
        <v>289</v>
      </c>
    </row>
    <row r="208" s="12" customFormat="1">
      <c r="B208" s="229"/>
      <c r="C208" s="230"/>
      <c r="D208" s="231" t="s">
        <v>148</v>
      </c>
      <c r="E208" s="232" t="s">
        <v>1</v>
      </c>
      <c r="F208" s="233" t="s">
        <v>290</v>
      </c>
      <c r="G208" s="230"/>
      <c r="H208" s="234">
        <v>0.68600000000000005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148</v>
      </c>
      <c r="AU208" s="240" t="s">
        <v>83</v>
      </c>
      <c r="AV208" s="12" t="s">
        <v>83</v>
      </c>
      <c r="AW208" s="12" t="s">
        <v>31</v>
      </c>
      <c r="AX208" s="12" t="s">
        <v>74</v>
      </c>
      <c r="AY208" s="240" t="s">
        <v>139</v>
      </c>
    </row>
    <row r="209" s="12" customFormat="1">
      <c r="B209" s="229"/>
      <c r="C209" s="230"/>
      <c r="D209" s="231" t="s">
        <v>148</v>
      </c>
      <c r="E209" s="232" t="s">
        <v>1</v>
      </c>
      <c r="F209" s="233" t="s">
        <v>291</v>
      </c>
      <c r="G209" s="230"/>
      <c r="H209" s="234">
        <v>2.2349999999999999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148</v>
      </c>
      <c r="AU209" s="240" t="s">
        <v>83</v>
      </c>
      <c r="AV209" s="12" t="s">
        <v>83</v>
      </c>
      <c r="AW209" s="12" t="s">
        <v>31</v>
      </c>
      <c r="AX209" s="12" t="s">
        <v>74</v>
      </c>
      <c r="AY209" s="240" t="s">
        <v>139</v>
      </c>
    </row>
    <row r="210" s="12" customFormat="1">
      <c r="B210" s="229"/>
      <c r="C210" s="230"/>
      <c r="D210" s="231" t="s">
        <v>148</v>
      </c>
      <c r="E210" s="232" t="s">
        <v>1</v>
      </c>
      <c r="F210" s="233" t="s">
        <v>292</v>
      </c>
      <c r="G210" s="230"/>
      <c r="H210" s="234">
        <v>1.3740000000000001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148</v>
      </c>
      <c r="AU210" s="240" t="s">
        <v>83</v>
      </c>
      <c r="AV210" s="12" t="s">
        <v>83</v>
      </c>
      <c r="AW210" s="12" t="s">
        <v>31</v>
      </c>
      <c r="AX210" s="12" t="s">
        <v>74</v>
      </c>
      <c r="AY210" s="240" t="s">
        <v>139</v>
      </c>
    </row>
    <row r="211" s="12" customFormat="1">
      <c r="B211" s="229"/>
      <c r="C211" s="230"/>
      <c r="D211" s="231" t="s">
        <v>148</v>
      </c>
      <c r="E211" s="232" t="s">
        <v>1</v>
      </c>
      <c r="F211" s="233" t="s">
        <v>293</v>
      </c>
      <c r="G211" s="230"/>
      <c r="H211" s="234">
        <v>0.032000000000000001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148</v>
      </c>
      <c r="AU211" s="240" t="s">
        <v>83</v>
      </c>
      <c r="AV211" s="12" t="s">
        <v>83</v>
      </c>
      <c r="AW211" s="12" t="s">
        <v>31</v>
      </c>
      <c r="AX211" s="12" t="s">
        <v>74</v>
      </c>
      <c r="AY211" s="240" t="s">
        <v>139</v>
      </c>
    </row>
    <row r="212" s="13" customFormat="1">
      <c r="B212" s="251"/>
      <c r="C212" s="252"/>
      <c r="D212" s="231" t="s">
        <v>148</v>
      </c>
      <c r="E212" s="253" t="s">
        <v>1</v>
      </c>
      <c r="F212" s="254" t="s">
        <v>176</v>
      </c>
      <c r="G212" s="252"/>
      <c r="H212" s="255">
        <v>4.327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AT212" s="261" t="s">
        <v>148</v>
      </c>
      <c r="AU212" s="261" t="s">
        <v>83</v>
      </c>
      <c r="AV212" s="13" t="s">
        <v>154</v>
      </c>
      <c r="AW212" s="13" t="s">
        <v>31</v>
      </c>
      <c r="AX212" s="13" t="s">
        <v>79</v>
      </c>
      <c r="AY212" s="261" t="s">
        <v>139</v>
      </c>
    </row>
    <row r="213" s="1" customFormat="1" ht="24" customHeight="1">
      <c r="B213" s="36"/>
      <c r="C213" s="216" t="s">
        <v>294</v>
      </c>
      <c r="D213" s="216" t="s">
        <v>141</v>
      </c>
      <c r="E213" s="217" t="s">
        <v>295</v>
      </c>
      <c r="F213" s="218" t="s">
        <v>296</v>
      </c>
      <c r="G213" s="219" t="s">
        <v>144</v>
      </c>
      <c r="H213" s="220">
        <v>0.38</v>
      </c>
      <c r="I213" s="221"/>
      <c r="J213" s="222">
        <f>ROUND(I213*H213,2)</f>
        <v>0</v>
      </c>
      <c r="K213" s="218" t="s">
        <v>145</v>
      </c>
      <c r="L213" s="41"/>
      <c r="M213" s="223" t="s">
        <v>1</v>
      </c>
      <c r="N213" s="224" t="s">
        <v>39</v>
      </c>
      <c r="O213" s="84"/>
      <c r="P213" s="225">
        <f>O213*H213</f>
        <v>0</v>
      </c>
      <c r="Q213" s="225">
        <v>0</v>
      </c>
      <c r="R213" s="225">
        <f>Q213*H213</f>
        <v>0</v>
      </c>
      <c r="S213" s="225">
        <v>1.3999999999999999</v>
      </c>
      <c r="T213" s="226">
        <f>S213*H213</f>
        <v>0.53199999999999992</v>
      </c>
      <c r="AR213" s="227" t="s">
        <v>157</v>
      </c>
      <c r="AT213" s="227" t="s">
        <v>141</v>
      </c>
      <c r="AU213" s="227" t="s">
        <v>83</v>
      </c>
      <c r="AY213" s="15" t="s">
        <v>139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5" t="s">
        <v>79</v>
      </c>
      <c r="BK213" s="228">
        <f>ROUND(I213*H213,2)</f>
        <v>0</v>
      </c>
      <c r="BL213" s="15" t="s">
        <v>157</v>
      </c>
      <c r="BM213" s="227" t="s">
        <v>297</v>
      </c>
    </row>
    <row r="214" s="12" customFormat="1">
      <c r="B214" s="229"/>
      <c r="C214" s="230"/>
      <c r="D214" s="231" t="s">
        <v>148</v>
      </c>
      <c r="E214" s="232" t="s">
        <v>1</v>
      </c>
      <c r="F214" s="233" t="s">
        <v>298</v>
      </c>
      <c r="G214" s="230"/>
      <c r="H214" s="234">
        <v>0.36599999999999999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148</v>
      </c>
      <c r="AU214" s="240" t="s">
        <v>83</v>
      </c>
      <c r="AV214" s="12" t="s">
        <v>83</v>
      </c>
      <c r="AW214" s="12" t="s">
        <v>31</v>
      </c>
      <c r="AX214" s="12" t="s">
        <v>74</v>
      </c>
      <c r="AY214" s="240" t="s">
        <v>139</v>
      </c>
    </row>
    <row r="215" s="12" customFormat="1">
      <c r="B215" s="229"/>
      <c r="C215" s="230"/>
      <c r="D215" s="231" t="s">
        <v>148</v>
      </c>
      <c r="E215" s="232" t="s">
        <v>1</v>
      </c>
      <c r="F215" s="233" t="s">
        <v>299</v>
      </c>
      <c r="G215" s="230"/>
      <c r="H215" s="234">
        <v>0.014</v>
      </c>
      <c r="I215" s="235"/>
      <c r="J215" s="230"/>
      <c r="K215" s="230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148</v>
      </c>
      <c r="AU215" s="240" t="s">
        <v>83</v>
      </c>
      <c r="AV215" s="12" t="s">
        <v>83</v>
      </c>
      <c r="AW215" s="12" t="s">
        <v>31</v>
      </c>
      <c r="AX215" s="12" t="s">
        <v>74</v>
      </c>
      <c r="AY215" s="240" t="s">
        <v>139</v>
      </c>
    </row>
    <row r="216" s="13" customFormat="1">
      <c r="B216" s="251"/>
      <c r="C216" s="252"/>
      <c r="D216" s="231" t="s">
        <v>148</v>
      </c>
      <c r="E216" s="253" t="s">
        <v>1</v>
      </c>
      <c r="F216" s="254" t="s">
        <v>176</v>
      </c>
      <c r="G216" s="252"/>
      <c r="H216" s="255">
        <v>0.38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AT216" s="261" t="s">
        <v>148</v>
      </c>
      <c r="AU216" s="261" t="s">
        <v>83</v>
      </c>
      <c r="AV216" s="13" t="s">
        <v>154</v>
      </c>
      <c r="AW216" s="13" t="s">
        <v>31</v>
      </c>
      <c r="AX216" s="13" t="s">
        <v>79</v>
      </c>
      <c r="AY216" s="261" t="s">
        <v>139</v>
      </c>
    </row>
    <row r="217" s="1" customFormat="1" ht="36" customHeight="1">
      <c r="B217" s="36"/>
      <c r="C217" s="216" t="s">
        <v>300</v>
      </c>
      <c r="D217" s="216" t="s">
        <v>141</v>
      </c>
      <c r="E217" s="217" t="s">
        <v>301</v>
      </c>
      <c r="F217" s="218" t="s">
        <v>302</v>
      </c>
      <c r="G217" s="219" t="s">
        <v>170</v>
      </c>
      <c r="H217" s="220">
        <v>8.4000000000000004</v>
      </c>
      <c r="I217" s="221"/>
      <c r="J217" s="222">
        <f>ROUND(I217*H217,2)</f>
        <v>0</v>
      </c>
      <c r="K217" s="218" t="s">
        <v>145</v>
      </c>
      <c r="L217" s="41"/>
      <c r="M217" s="223" t="s">
        <v>1</v>
      </c>
      <c r="N217" s="224" t="s">
        <v>39</v>
      </c>
      <c r="O217" s="84"/>
      <c r="P217" s="225">
        <f>O217*H217</f>
        <v>0</v>
      </c>
      <c r="Q217" s="225">
        <v>0</v>
      </c>
      <c r="R217" s="225">
        <f>Q217*H217</f>
        <v>0</v>
      </c>
      <c r="S217" s="225">
        <v>0.075999999999999998</v>
      </c>
      <c r="T217" s="226">
        <f>S217*H217</f>
        <v>0.63839999999999997</v>
      </c>
      <c r="AR217" s="227" t="s">
        <v>157</v>
      </c>
      <c r="AT217" s="227" t="s">
        <v>141</v>
      </c>
      <c r="AU217" s="227" t="s">
        <v>83</v>
      </c>
      <c r="AY217" s="15" t="s">
        <v>139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5" t="s">
        <v>79</v>
      </c>
      <c r="BK217" s="228">
        <f>ROUND(I217*H217,2)</f>
        <v>0</v>
      </c>
      <c r="BL217" s="15" t="s">
        <v>157</v>
      </c>
      <c r="BM217" s="227" t="s">
        <v>303</v>
      </c>
    </row>
    <row r="218" s="12" customFormat="1">
      <c r="B218" s="229"/>
      <c r="C218" s="230"/>
      <c r="D218" s="231" t="s">
        <v>148</v>
      </c>
      <c r="E218" s="232" t="s">
        <v>1</v>
      </c>
      <c r="F218" s="233" t="s">
        <v>304</v>
      </c>
      <c r="G218" s="230"/>
      <c r="H218" s="234">
        <v>8.4000000000000004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148</v>
      </c>
      <c r="AU218" s="240" t="s">
        <v>83</v>
      </c>
      <c r="AV218" s="12" t="s">
        <v>83</v>
      </c>
      <c r="AW218" s="12" t="s">
        <v>31</v>
      </c>
      <c r="AX218" s="12" t="s">
        <v>79</v>
      </c>
      <c r="AY218" s="240" t="s">
        <v>139</v>
      </c>
    </row>
    <row r="219" s="1" customFormat="1" ht="48" customHeight="1">
      <c r="B219" s="36"/>
      <c r="C219" s="216" t="s">
        <v>305</v>
      </c>
      <c r="D219" s="216" t="s">
        <v>141</v>
      </c>
      <c r="E219" s="217" t="s">
        <v>306</v>
      </c>
      <c r="F219" s="218" t="s">
        <v>307</v>
      </c>
      <c r="G219" s="219" t="s">
        <v>201</v>
      </c>
      <c r="H219" s="220">
        <v>2</v>
      </c>
      <c r="I219" s="221"/>
      <c r="J219" s="222">
        <f>ROUND(I219*H219,2)</f>
        <v>0</v>
      </c>
      <c r="K219" s="218" t="s">
        <v>145</v>
      </c>
      <c r="L219" s="41"/>
      <c r="M219" s="223" t="s">
        <v>1</v>
      </c>
      <c r="N219" s="224" t="s">
        <v>39</v>
      </c>
      <c r="O219" s="84"/>
      <c r="P219" s="225">
        <f>O219*H219</f>
        <v>0</v>
      </c>
      <c r="Q219" s="225">
        <v>0</v>
      </c>
      <c r="R219" s="225">
        <f>Q219*H219</f>
        <v>0</v>
      </c>
      <c r="S219" s="225">
        <v>0.001</v>
      </c>
      <c r="T219" s="226">
        <f>S219*H219</f>
        <v>0.002</v>
      </c>
      <c r="AR219" s="227" t="s">
        <v>157</v>
      </c>
      <c r="AT219" s="227" t="s">
        <v>141</v>
      </c>
      <c r="AU219" s="227" t="s">
        <v>83</v>
      </c>
      <c r="AY219" s="15" t="s">
        <v>139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5" t="s">
        <v>79</v>
      </c>
      <c r="BK219" s="228">
        <f>ROUND(I219*H219,2)</f>
        <v>0</v>
      </c>
      <c r="BL219" s="15" t="s">
        <v>157</v>
      </c>
      <c r="BM219" s="227" t="s">
        <v>308</v>
      </c>
    </row>
    <row r="220" s="1" customFormat="1" ht="36" customHeight="1">
      <c r="B220" s="36"/>
      <c r="C220" s="216" t="s">
        <v>309</v>
      </c>
      <c r="D220" s="216" t="s">
        <v>141</v>
      </c>
      <c r="E220" s="217" t="s">
        <v>310</v>
      </c>
      <c r="F220" s="218" t="s">
        <v>311</v>
      </c>
      <c r="G220" s="219" t="s">
        <v>201</v>
      </c>
      <c r="H220" s="220">
        <v>4</v>
      </c>
      <c r="I220" s="221"/>
      <c r="J220" s="222">
        <f>ROUND(I220*H220,2)</f>
        <v>0</v>
      </c>
      <c r="K220" s="218" t="s">
        <v>145</v>
      </c>
      <c r="L220" s="41"/>
      <c r="M220" s="223" t="s">
        <v>1</v>
      </c>
      <c r="N220" s="224" t="s">
        <v>39</v>
      </c>
      <c r="O220" s="84"/>
      <c r="P220" s="225">
        <f>O220*H220</f>
        <v>0</v>
      </c>
      <c r="Q220" s="225">
        <v>0</v>
      </c>
      <c r="R220" s="225">
        <f>Q220*H220</f>
        <v>0</v>
      </c>
      <c r="S220" s="225">
        <v>0.032000000000000001</v>
      </c>
      <c r="T220" s="226">
        <f>S220*H220</f>
        <v>0.128</v>
      </c>
      <c r="AR220" s="227" t="s">
        <v>157</v>
      </c>
      <c r="AT220" s="227" t="s">
        <v>141</v>
      </c>
      <c r="AU220" s="227" t="s">
        <v>83</v>
      </c>
      <c r="AY220" s="15" t="s">
        <v>139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5" t="s">
        <v>79</v>
      </c>
      <c r="BK220" s="228">
        <f>ROUND(I220*H220,2)</f>
        <v>0</v>
      </c>
      <c r="BL220" s="15" t="s">
        <v>157</v>
      </c>
      <c r="BM220" s="227" t="s">
        <v>312</v>
      </c>
    </row>
    <row r="221" s="1" customFormat="1" ht="36" customHeight="1">
      <c r="B221" s="36"/>
      <c r="C221" s="216" t="s">
        <v>313</v>
      </c>
      <c r="D221" s="216" t="s">
        <v>141</v>
      </c>
      <c r="E221" s="217" t="s">
        <v>314</v>
      </c>
      <c r="F221" s="218" t="s">
        <v>315</v>
      </c>
      <c r="G221" s="219" t="s">
        <v>201</v>
      </c>
      <c r="H221" s="220">
        <v>2</v>
      </c>
      <c r="I221" s="221"/>
      <c r="J221" s="222">
        <f>ROUND(I221*H221,2)</f>
        <v>0</v>
      </c>
      <c r="K221" s="218" t="s">
        <v>145</v>
      </c>
      <c r="L221" s="41"/>
      <c r="M221" s="223" t="s">
        <v>1</v>
      </c>
      <c r="N221" s="224" t="s">
        <v>39</v>
      </c>
      <c r="O221" s="84"/>
      <c r="P221" s="225">
        <f>O221*H221</f>
        <v>0</v>
      </c>
      <c r="Q221" s="225">
        <v>0</v>
      </c>
      <c r="R221" s="225">
        <f>Q221*H221</f>
        <v>0</v>
      </c>
      <c r="S221" s="225">
        <v>0.062</v>
      </c>
      <c r="T221" s="226">
        <f>S221*H221</f>
        <v>0.124</v>
      </c>
      <c r="AR221" s="227" t="s">
        <v>157</v>
      </c>
      <c r="AT221" s="227" t="s">
        <v>141</v>
      </c>
      <c r="AU221" s="227" t="s">
        <v>83</v>
      </c>
      <c r="AY221" s="15" t="s">
        <v>139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5" t="s">
        <v>79</v>
      </c>
      <c r="BK221" s="228">
        <f>ROUND(I221*H221,2)</f>
        <v>0</v>
      </c>
      <c r="BL221" s="15" t="s">
        <v>157</v>
      </c>
      <c r="BM221" s="227" t="s">
        <v>316</v>
      </c>
    </row>
    <row r="222" s="1" customFormat="1" ht="36" customHeight="1">
      <c r="B222" s="36"/>
      <c r="C222" s="216" t="s">
        <v>317</v>
      </c>
      <c r="D222" s="216" t="s">
        <v>141</v>
      </c>
      <c r="E222" s="217" t="s">
        <v>318</v>
      </c>
      <c r="F222" s="218" t="s">
        <v>319</v>
      </c>
      <c r="G222" s="219" t="s">
        <v>180</v>
      </c>
      <c r="H222" s="220">
        <v>14.1</v>
      </c>
      <c r="I222" s="221"/>
      <c r="J222" s="222">
        <f>ROUND(I222*H222,2)</f>
        <v>0</v>
      </c>
      <c r="K222" s="218" t="s">
        <v>145</v>
      </c>
      <c r="L222" s="41"/>
      <c r="M222" s="223" t="s">
        <v>1</v>
      </c>
      <c r="N222" s="224" t="s">
        <v>39</v>
      </c>
      <c r="O222" s="84"/>
      <c r="P222" s="225">
        <f>O222*H222</f>
        <v>0</v>
      </c>
      <c r="Q222" s="225">
        <v>0</v>
      </c>
      <c r="R222" s="225">
        <f>Q222*H222</f>
        <v>0</v>
      </c>
      <c r="S222" s="225">
        <v>0.0040000000000000001</v>
      </c>
      <c r="T222" s="226">
        <f>S222*H222</f>
        <v>0.056399999999999999</v>
      </c>
      <c r="AR222" s="227" t="s">
        <v>157</v>
      </c>
      <c r="AT222" s="227" t="s">
        <v>141</v>
      </c>
      <c r="AU222" s="227" t="s">
        <v>83</v>
      </c>
      <c r="AY222" s="15" t="s">
        <v>139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79</v>
      </c>
      <c r="BK222" s="228">
        <f>ROUND(I222*H222,2)</f>
        <v>0</v>
      </c>
      <c r="BL222" s="15" t="s">
        <v>157</v>
      </c>
      <c r="BM222" s="227" t="s">
        <v>320</v>
      </c>
    </row>
    <row r="223" s="1" customFormat="1" ht="36" customHeight="1">
      <c r="B223" s="36"/>
      <c r="C223" s="216" t="s">
        <v>321</v>
      </c>
      <c r="D223" s="216" t="s">
        <v>141</v>
      </c>
      <c r="E223" s="217" t="s">
        <v>322</v>
      </c>
      <c r="F223" s="218" t="s">
        <v>323</v>
      </c>
      <c r="G223" s="219" t="s">
        <v>180</v>
      </c>
      <c r="H223" s="220">
        <v>81</v>
      </c>
      <c r="I223" s="221"/>
      <c r="J223" s="222">
        <f>ROUND(I223*H223,2)</f>
        <v>0</v>
      </c>
      <c r="K223" s="218" t="s">
        <v>145</v>
      </c>
      <c r="L223" s="41"/>
      <c r="M223" s="223" t="s">
        <v>1</v>
      </c>
      <c r="N223" s="224" t="s">
        <v>39</v>
      </c>
      <c r="O223" s="84"/>
      <c r="P223" s="225">
        <f>O223*H223</f>
        <v>0</v>
      </c>
      <c r="Q223" s="225">
        <v>0</v>
      </c>
      <c r="R223" s="225">
        <f>Q223*H223</f>
        <v>0</v>
      </c>
      <c r="S223" s="225">
        <v>0.0089999999999999993</v>
      </c>
      <c r="T223" s="226">
        <f>S223*H223</f>
        <v>0.72899999999999998</v>
      </c>
      <c r="AR223" s="227" t="s">
        <v>157</v>
      </c>
      <c r="AT223" s="227" t="s">
        <v>141</v>
      </c>
      <c r="AU223" s="227" t="s">
        <v>83</v>
      </c>
      <c r="AY223" s="15" t="s">
        <v>139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5" t="s">
        <v>79</v>
      </c>
      <c r="BK223" s="228">
        <f>ROUND(I223*H223,2)</f>
        <v>0</v>
      </c>
      <c r="BL223" s="15" t="s">
        <v>157</v>
      </c>
      <c r="BM223" s="227" t="s">
        <v>324</v>
      </c>
    </row>
    <row r="224" s="12" customFormat="1">
      <c r="B224" s="229"/>
      <c r="C224" s="230"/>
      <c r="D224" s="231" t="s">
        <v>148</v>
      </c>
      <c r="E224" s="232" t="s">
        <v>1</v>
      </c>
      <c r="F224" s="233" t="s">
        <v>325</v>
      </c>
      <c r="G224" s="230"/>
      <c r="H224" s="234">
        <v>81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148</v>
      </c>
      <c r="AU224" s="240" t="s">
        <v>83</v>
      </c>
      <c r="AV224" s="12" t="s">
        <v>83</v>
      </c>
      <c r="AW224" s="12" t="s">
        <v>31</v>
      </c>
      <c r="AX224" s="12" t="s">
        <v>79</v>
      </c>
      <c r="AY224" s="240" t="s">
        <v>139</v>
      </c>
    </row>
    <row r="225" s="1" customFormat="1" ht="36" customHeight="1">
      <c r="B225" s="36"/>
      <c r="C225" s="216" t="s">
        <v>326</v>
      </c>
      <c r="D225" s="216" t="s">
        <v>141</v>
      </c>
      <c r="E225" s="217" t="s">
        <v>327</v>
      </c>
      <c r="F225" s="218" t="s">
        <v>328</v>
      </c>
      <c r="G225" s="219" t="s">
        <v>180</v>
      </c>
      <c r="H225" s="220">
        <v>34.299999999999997</v>
      </c>
      <c r="I225" s="221"/>
      <c r="J225" s="222">
        <f>ROUND(I225*H225,2)</f>
        <v>0</v>
      </c>
      <c r="K225" s="218" t="s">
        <v>145</v>
      </c>
      <c r="L225" s="41"/>
      <c r="M225" s="223" t="s">
        <v>1</v>
      </c>
      <c r="N225" s="224" t="s">
        <v>39</v>
      </c>
      <c r="O225" s="84"/>
      <c r="P225" s="225">
        <f>O225*H225</f>
        <v>0</v>
      </c>
      <c r="Q225" s="225">
        <v>0</v>
      </c>
      <c r="R225" s="225">
        <f>Q225*H225</f>
        <v>0</v>
      </c>
      <c r="S225" s="225">
        <v>0.027</v>
      </c>
      <c r="T225" s="226">
        <f>S225*H225</f>
        <v>0.92609999999999992</v>
      </c>
      <c r="AR225" s="227" t="s">
        <v>157</v>
      </c>
      <c r="AT225" s="227" t="s">
        <v>141</v>
      </c>
      <c r="AU225" s="227" t="s">
        <v>83</v>
      </c>
      <c r="AY225" s="15" t="s">
        <v>139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5" t="s">
        <v>79</v>
      </c>
      <c r="BK225" s="228">
        <f>ROUND(I225*H225,2)</f>
        <v>0</v>
      </c>
      <c r="BL225" s="15" t="s">
        <v>157</v>
      </c>
      <c r="BM225" s="227" t="s">
        <v>329</v>
      </c>
    </row>
    <row r="226" s="12" customFormat="1">
      <c r="B226" s="229"/>
      <c r="C226" s="230"/>
      <c r="D226" s="231" t="s">
        <v>148</v>
      </c>
      <c r="E226" s="232" t="s">
        <v>1</v>
      </c>
      <c r="F226" s="233" t="s">
        <v>330</v>
      </c>
      <c r="G226" s="230"/>
      <c r="H226" s="234">
        <v>34.299999999999997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148</v>
      </c>
      <c r="AU226" s="240" t="s">
        <v>83</v>
      </c>
      <c r="AV226" s="12" t="s">
        <v>83</v>
      </c>
      <c r="AW226" s="12" t="s">
        <v>31</v>
      </c>
      <c r="AX226" s="12" t="s">
        <v>79</v>
      </c>
      <c r="AY226" s="240" t="s">
        <v>139</v>
      </c>
    </row>
    <row r="227" s="1" customFormat="1" ht="36" customHeight="1">
      <c r="B227" s="36"/>
      <c r="C227" s="216" t="s">
        <v>331</v>
      </c>
      <c r="D227" s="216" t="s">
        <v>141</v>
      </c>
      <c r="E227" s="217" t="s">
        <v>332</v>
      </c>
      <c r="F227" s="218" t="s">
        <v>333</v>
      </c>
      <c r="G227" s="219" t="s">
        <v>170</v>
      </c>
      <c r="H227" s="220">
        <v>82.260000000000005</v>
      </c>
      <c r="I227" s="221"/>
      <c r="J227" s="222">
        <f>ROUND(I227*H227,2)</f>
        <v>0</v>
      </c>
      <c r="K227" s="218" t="s">
        <v>145</v>
      </c>
      <c r="L227" s="41"/>
      <c r="M227" s="223" t="s">
        <v>1</v>
      </c>
      <c r="N227" s="224" t="s">
        <v>39</v>
      </c>
      <c r="O227" s="84"/>
      <c r="P227" s="225">
        <f>O227*H227</f>
        <v>0</v>
      </c>
      <c r="Q227" s="225">
        <v>0</v>
      </c>
      <c r="R227" s="225">
        <f>Q227*H227</f>
        <v>0</v>
      </c>
      <c r="S227" s="225">
        <v>0.045999999999999999</v>
      </c>
      <c r="T227" s="226">
        <f>S227*H227</f>
        <v>3.78396</v>
      </c>
      <c r="AR227" s="227" t="s">
        <v>157</v>
      </c>
      <c r="AT227" s="227" t="s">
        <v>141</v>
      </c>
      <c r="AU227" s="227" t="s">
        <v>83</v>
      </c>
      <c r="AY227" s="15" t="s">
        <v>139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5" t="s">
        <v>79</v>
      </c>
      <c r="BK227" s="228">
        <f>ROUND(I227*H227,2)</f>
        <v>0</v>
      </c>
      <c r="BL227" s="15" t="s">
        <v>157</v>
      </c>
      <c r="BM227" s="227" t="s">
        <v>334</v>
      </c>
    </row>
    <row r="228" s="12" customFormat="1">
      <c r="B228" s="229"/>
      <c r="C228" s="230"/>
      <c r="D228" s="231" t="s">
        <v>148</v>
      </c>
      <c r="E228" s="232" t="s">
        <v>1</v>
      </c>
      <c r="F228" s="233" t="s">
        <v>335</v>
      </c>
      <c r="G228" s="230"/>
      <c r="H228" s="234">
        <v>24.030000000000001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148</v>
      </c>
      <c r="AU228" s="240" t="s">
        <v>83</v>
      </c>
      <c r="AV228" s="12" t="s">
        <v>83</v>
      </c>
      <c r="AW228" s="12" t="s">
        <v>31</v>
      </c>
      <c r="AX228" s="12" t="s">
        <v>74</v>
      </c>
      <c r="AY228" s="240" t="s">
        <v>139</v>
      </c>
    </row>
    <row r="229" s="12" customFormat="1">
      <c r="B229" s="229"/>
      <c r="C229" s="230"/>
      <c r="D229" s="231" t="s">
        <v>148</v>
      </c>
      <c r="E229" s="232" t="s">
        <v>1</v>
      </c>
      <c r="F229" s="233" t="s">
        <v>336</v>
      </c>
      <c r="G229" s="230"/>
      <c r="H229" s="234">
        <v>58.229999999999997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148</v>
      </c>
      <c r="AU229" s="240" t="s">
        <v>83</v>
      </c>
      <c r="AV229" s="12" t="s">
        <v>83</v>
      </c>
      <c r="AW229" s="12" t="s">
        <v>31</v>
      </c>
      <c r="AX229" s="12" t="s">
        <v>74</v>
      </c>
      <c r="AY229" s="240" t="s">
        <v>139</v>
      </c>
    </row>
    <row r="230" s="13" customFormat="1">
      <c r="B230" s="251"/>
      <c r="C230" s="252"/>
      <c r="D230" s="231" t="s">
        <v>148</v>
      </c>
      <c r="E230" s="253" t="s">
        <v>1</v>
      </c>
      <c r="F230" s="254" t="s">
        <v>176</v>
      </c>
      <c r="G230" s="252"/>
      <c r="H230" s="255">
        <v>82.260000000000005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AT230" s="261" t="s">
        <v>148</v>
      </c>
      <c r="AU230" s="261" t="s">
        <v>83</v>
      </c>
      <c r="AV230" s="13" t="s">
        <v>154</v>
      </c>
      <c r="AW230" s="13" t="s">
        <v>31</v>
      </c>
      <c r="AX230" s="13" t="s">
        <v>79</v>
      </c>
      <c r="AY230" s="261" t="s">
        <v>139</v>
      </c>
    </row>
    <row r="231" s="1" customFormat="1" ht="36" customHeight="1">
      <c r="B231" s="36"/>
      <c r="C231" s="216" t="s">
        <v>337</v>
      </c>
      <c r="D231" s="216" t="s">
        <v>141</v>
      </c>
      <c r="E231" s="217" t="s">
        <v>338</v>
      </c>
      <c r="F231" s="218" t="s">
        <v>339</v>
      </c>
      <c r="G231" s="219" t="s">
        <v>170</v>
      </c>
      <c r="H231" s="220">
        <v>57.840000000000003</v>
      </c>
      <c r="I231" s="221"/>
      <c r="J231" s="222">
        <f>ROUND(I231*H231,2)</f>
        <v>0</v>
      </c>
      <c r="K231" s="218" t="s">
        <v>145</v>
      </c>
      <c r="L231" s="41"/>
      <c r="M231" s="223" t="s">
        <v>1</v>
      </c>
      <c r="N231" s="224" t="s">
        <v>39</v>
      </c>
      <c r="O231" s="84"/>
      <c r="P231" s="225">
        <f>O231*H231</f>
        <v>0</v>
      </c>
      <c r="Q231" s="225">
        <v>0</v>
      </c>
      <c r="R231" s="225">
        <f>Q231*H231</f>
        <v>0</v>
      </c>
      <c r="S231" s="225">
        <v>0.068000000000000005</v>
      </c>
      <c r="T231" s="226">
        <f>S231*H231</f>
        <v>3.9331200000000006</v>
      </c>
      <c r="AR231" s="227" t="s">
        <v>157</v>
      </c>
      <c r="AT231" s="227" t="s">
        <v>141</v>
      </c>
      <c r="AU231" s="227" t="s">
        <v>83</v>
      </c>
      <c r="AY231" s="15" t="s">
        <v>139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5" t="s">
        <v>79</v>
      </c>
      <c r="BK231" s="228">
        <f>ROUND(I231*H231,2)</f>
        <v>0</v>
      </c>
      <c r="BL231" s="15" t="s">
        <v>157</v>
      </c>
      <c r="BM231" s="227" t="s">
        <v>340</v>
      </c>
    </row>
    <row r="232" s="12" customFormat="1">
      <c r="B232" s="229"/>
      <c r="C232" s="230"/>
      <c r="D232" s="231" t="s">
        <v>148</v>
      </c>
      <c r="E232" s="232" t="s">
        <v>1</v>
      </c>
      <c r="F232" s="233" t="s">
        <v>341</v>
      </c>
      <c r="G232" s="230"/>
      <c r="H232" s="234">
        <v>16.02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148</v>
      </c>
      <c r="AU232" s="240" t="s">
        <v>83</v>
      </c>
      <c r="AV232" s="12" t="s">
        <v>83</v>
      </c>
      <c r="AW232" s="12" t="s">
        <v>31</v>
      </c>
      <c r="AX232" s="12" t="s">
        <v>74</v>
      </c>
      <c r="AY232" s="240" t="s">
        <v>139</v>
      </c>
    </row>
    <row r="233" s="12" customFormat="1">
      <c r="B233" s="229"/>
      <c r="C233" s="230"/>
      <c r="D233" s="231" t="s">
        <v>148</v>
      </c>
      <c r="E233" s="232" t="s">
        <v>1</v>
      </c>
      <c r="F233" s="233" t="s">
        <v>342</v>
      </c>
      <c r="G233" s="230"/>
      <c r="H233" s="234">
        <v>1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148</v>
      </c>
      <c r="AU233" s="240" t="s">
        <v>83</v>
      </c>
      <c r="AV233" s="12" t="s">
        <v>83</v>
      </c>
      <c r="AW233" s="12" t="s">
        <v>31</v>
      </c>
      <c r="AX233" s="12" t="s">
        <v>74</v>
      </c>
      <c r="AY233" s="240" t="s">
        <v>139</v>
      </c>
    </row>
    <row r="234" s="12" customFormat="1">
      <c r="B234" s="229"/>
      <c r="C234" s="230"/>
      <c r="D234" s="231" t="s">
        <v>148</v>
      </c>
      <c r="E234" s="232" t="s">
        <v>1</v>
      </c>
      <c r="F234" s="233" t="s">
        <v>343</v>
      </c>
      <c r="G234" s="230"/>
      <c r="H234" s="234">
        <v>38.82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148</v>
      </c>
      <c r="AU234" s="240" t="s">
        <v>83</v>
      </c>
      <c r="AV234" s="12" t="s">
        <v>83</v>
      </c>
      <c r="AW234" s="12" t="s">
        <v>31</v>
      </c>
      <c r="AX234" s="12" t="s">
        <v>74</v>
      </c>
      <c r="AY234" s="240" t="s">
        <v>139</v>
      </c>
    </row>
    <row r="235" s="12" customFormat="1">
      <c r="B235" s="229"/>
      <c r="C235" s="230"/>
      <c r="D235" s="231" t="s">
        <v>148</v>
      </c>
      <c r="E235" s="232" t="s">
        <v>1</v>
      </c>
      <c r="F235" s="233" t="s">
        <v>344</v>
      </c>
      <c r="G235" s="230"/>
      <c r="H235" s="234">
        <v>2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148</v>
      </c>
      <c r="AU235" s="240" t="s">
        <v>83</v>
      </c>
      <c r="AV235" s="12" t="s">
        <v>83</v>
      </c>
      <c r="AW235" s="12" t="s">
        <v>31</v>
      </c>
      <c r="AX235" s="12" t="s">
        <v>74</v>
      </c>
      <c r="AY235" s="240" t="s">
        <v>139</v>
      </c>
    </row>
    <row r="236" s="13" customFormat="1">
      <c r="B236" s="251"/>
      <c r="C236" s="252"/>
      <c r="D236" s="231" t="s">
        <v>148</v>
      </c>
      <c r="E236" s="253" t="s">
        <v>1</v>
      </c>
      <c r="F236" s="254" t="s">
        <v>176</v>
      </c>
      <c r="G236" s="252"/>
      <c r="H236" s="255">
        <v>57.840000000000003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AT236" s="261" t="s">
        <v>148</v>
      </c>
      <c r="AU236" s="261" t="s">
        <v>83</v>
      </c>
      <c r="AV236" s="13" t="s">
        <v>154</v>
      </c>
      <c r="AW236" s="13" t="s">
        <v>31</v>
      </c>
      <c r="AX236" s="13" t="s">
        <v>79</v>
      </c>
      <c r="AY236" s="261" t="s">
        <v>139</v>
      </c>
    </row>
    <row r="237" s="11" customFormat="1" ht="22.8" customHeight="1">
      <c r="B237" s="200"/>
      <c r="C237" s="201"/>
      <c r="D237" s="202" t="s">
        <v>73</v>
      </c>
      <c r="E237" s="214" t="s">
        <v>345</v>
      </c>
      <c r="F237" s="214" t="s">
        <v>346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SUM(P238:P243)</f>
        <v>0</v>
      </c>
      <c r="Q237" s="208"/>
      <c r="R237" s="209">
        <f>SUM(R238:R243)</f>
        <v>0</v>
      </c>
      <c r="S237" s="208"/>
      <c r="T237" s="210">
        <f>SUM(T238:T243)</f>
        <v>0</v>
      </c>
      <c r="AR237" s="211" t="s">
        <v>79</v>
      </c>
      <c r="AT237" s="212" t="s">
        <v>73</v>
      </c>
      <c r="AU237" s="212" t="s">
        <v>79</v>
      </c>
      <c r="AY237" s="211" t="s">
        <v>139</v>
      </c>
      <c r="BK237" s="213">
        <f>SUM(BK238:BK243)</f>
        <v>0</v>
      </c>
    </row>
    <row r="238" s="1" customFormat="1" ht="36" customHeight="1">
      <c r="B238" s="36"/>
      <c r="C238" s="216" t="s">
        <v>347</v>
      </c>
      <c r="D238" s="216" t="s">
        <v>141</v>
      </c>
      <c r="E238" s="217" t="s">
        <v>348</v>
      </c>
      <c r="F238" s="218" t="s">
        <v>349</v>
      </c>
      <c r="G238" s="219" t="s">
        <v>162</v>
      </c>
      <c r="H238" s="220">
        <v>30.664000000000001</v>
      </c>
      <c r="I238" s="221"/>
      <c r="J238" s="222">
        <f>ROUND(I238*H238,2)</f>
        <v>0</v>
      </c>
      <c r="K238" s="218" t="s">
        <v>145</v>
      </c>
      <c r="L238" s="41"/>
      <c r="M238" s="223" t="s">
        <v>1</v>
      </c>
      <c r="N238" s="224" t="s">
        <v>39</v>
      </c>
      <c r="O238" s="84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AR238" s="227" t="s">
        <v>157</v>
      </c>
      <c r="AT238" s="227" t="s">
        <v>141</v>
      </c>
      <c r="AU238" s="227" t="s">
        <v>83</v>
      </c>
      <c r="AY238" s="15" t="s">
        <v>139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5" t="s">
        <v>79</v>
      </c>
      <c r="BK238" s="228">
        <f>ROUND(I238*H238,2)</f>
        <v>0</v>
      </c>
      <c r="BL238" s="15" t="s">
        <v>157</v>
      </c>
      <c r="BM238" s="227" t="s">
        <v>350</v>
      </c>
    </row>
    <row r="239" s="1" customFormat="1" ht="36" customHeight="1">
      <c r="B239" s="36"/>
      <c r="C239" s="216" t="s">
        <v>351</v>
      </c>
      <c r="D239" s="216" t="s">
        <v>141</v>
      </c>
      <c r="E239" s="217" t="s">
        <v>352</v>
      </c>
      <c r="F239" s="218" t="s">
        <v>353</v>
      </c>
      <c r="G239" s="219" t="s">
        <v>162</v>
      </c>
      <c r="H239" s="220">
        <v>16.364999999999998</v>
      </c>
      <c r="I239" s="221"/>
      <c r="J239" s="222">
        <f>ROUND(I239*H239,2)</f>
        <v>0</v>
      </c>
      <c r="K239" s="218" t="s">
        <v>145</v>
      </c>
      <c r="L239" s="41"/>
      <c r="M239" s="223" t="s">
        <v>1</v>
      </c>
      <c r="N239" s="224" t="s">
        <v>39</v>
      </c>
      <c r="O239" s="84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AR239" s="227" t="s">
        <v>157</v>
      </c>
      <c r="AT239" s="227" t="s">
        <v>141</v>
      </c>
      <c r="AU239" s="227" t="s">
        <v>83</v>
      </c>
      <c r="AY239" s="15" t="s">
        <v>139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5" t="s">
        <v>79</v>
      </c>
      <c r="BK239" s="228">
        <f>ROUND(I239*H239,2)</f>
        <v>0</v>
      </c>
      <c r="BL239" s="15" t="s">
        <v>157</v>
      </c>
      <c r="BM239" s="227" t="s">
        <v>354</v>
      </c>
    </row>
    <row r="240" s="12" customFormat="1">
      <c r="B240" s="229"/>
      <c r="C240" s="230"/>
      <c r="D240" s="231" t="s">
        <v>148</v>
      </c>
      <c r="E240" s="232" t="s">
        <v>1</v>
      </c>
      <c r="F240" s="233" t="s">
        <v>355</v>
      </c>
      <c r="G240" s="230"/>
      <c r="H240" s="234">
        <v>16.364999999999998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148</v>
      </c>
      <c r="AU240" s="240" t="s">
        <v>83</v>
      </c>
      <c r="AV240" s="12" t="s">
        <v>83</v>
      </c>
      <c r="AW240" s="12" t="s">
        <v>31</v>
      </c>
      <c r="AX240" s="12" t="s">
        <v>79</v>
      </c>
      <c r="AY240" s="240" t="s">
        <v>139</v>
      </c>
    </row>
    <row r="241" s="1" customFormat="1" ht="24" customHeight="1">
      <c r="B241" s="36"/>
      <c r="C241" s="216" t="s">
        <v>356</v>
      </c>
      <c r="D241" s="216" t="s">
        <v>141</v>
      </c>
      <c r="E241" s="217" t="s">
        <v>357</v>
      </c>
      <c r="F241" s="218" t="s">
        <v>358</v>
      </c>
      <c r="G241" s="219" t="s">
        <v>162</v>
      </c>
      <c r="H241" s="220">
        <v>30.664000000000001</v>
      </c>
      <c r="I241" s="221"/>
      <c r="J241" s="222">
        <f>ROUND(I241*H241,2)</f>
        <v>0</v>
      </c>
      <c r="K241" s="218" t="s">
        <v>145</v>
      </c>
      <c r="L241" s="41"/>
      <c r="M241" s="223" t="s">
        <v>1</v>
      </c>
      <c r="N241" s="224" t="s">
        <v>39</v>
      </c>
      <c r="O241" s="84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AR241" s="227" t="s">
        <v>157</v>
      </c>
      <c r="AT241" s="227" t="s">
        <v>141</v>
      </c>
      <c r="AU241" s="227" t="s">
        <v>83</v>
      </c>
      <c r="AY241" s="15" t="s">
        <v>139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5" t="s">
        <v>79</v>
      </c>
      <c r="BK241" s="228">
        <f>ROUND(I241*H241,2)</f>
        <v>0</v>
      </c>
      <c r="BL241" s="15" t="s">
        <v>157</v>
      </c>
      <c r="BM241" s="227" t="s">
        <v>359</v>
      </c>
    </row>
    <row r="242" s="1" customFormat="1" ht="36" customHeight="1">
      <c r="B242" s="36"/>
      <c r="C242" s="216" t="s">
        <v>360</v>
      </c>
      <c r="D242" s="216" t="s">
        <v>141</v>
      </c>
      <c r="E242" s="217" t="s">
        <v>361</v>
      </c>
      <c r="F242" s="218" t="s">
        <v>362</v>
      </c>
      <c r="G242" s="219" t="s">
        <v>162</v>
      </c>
      <c r="H242" s="220">
        <v>521.28800000000001</v>
      </c>
      <c r="I242" s="221"/>
      <c r="J242" s="222">
        <f>ROUND(I242*H242,2)</f>
        <v>0</v>
      </c>
      <c r="K242" s="218" t="s">
        <v>145</v>
      </c>
      <c r="L242" s="41"/>
      <c r="M242" s="223" t="s">
        <v>1</v>
      </c>
      <c r="N242" s="224" t="s">
        <v>39</v>
      </c>
      <c r="O242" s="84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AR242" s="227" t="s">
        <v>157</v>
      </c>
      <c r="AT242" s="227" t="s">
        <v>141</v>
      </c>
      <c r="AU242" s="227" t="s">
        <v>83</v>
      </c>
      <c r="AY242" s="15" t="s">
        <v>139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5" t="s">
        <v>79</v>
      </c>
      <c r="BK242" s="228">
        <f>ROUND(I242*H242,2)</f>
        <v>0</v>
      </c>
      <c r="BL242" s="15" t="s">
        <v>157</v>
      </c>
      <c r="BM242" s="227" t="s">
        <v>363</v>
      </c>
    </row>
    <row r="243" s="12" customFormat="1">
      <c r="B243" s="229"/>
      <c r="C243" s="230"/>
      <c r="D243" s="231" t="s">
        <v>148</v>
      </c>
      <c r="E243" s="230"/>
      <c r="F243" s="233" t="s">
        <v>364</v>
      </c>
      <c r="G243" s="230"/>
      <c r="H243" s="234">
        <v>521.28800000000001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148</v>
      </c>
      <c r="AU243" s="240" t="s">
        <v>83</v>
      </c>
      <c r="AV243" s="12" t="s">
        <v>83</v>
      </c>
      <c r="AW243" s="12" t="s">
        <v>4</v>
      </c>
      <c r="AX243" s="12" t="s">
        <v>79</v>
      </c>
      <c r="AY243" s="240" t="s">
        <v>139</v>
      </c>
    </row>
    <row r="244" s="11" customFormat="1" ht="22.8" customHeight="1">
      <c r="B244" s="200"/>
      <c r="C244" s="201"/>
      <c r="D244" s="202" t="s">
        <v>73</v>
      </c>
      <c r="E244" s="214" t="s">
        <v>365</v>
      </c>
      <c r="F244" s="214" t="s">
        <v>366</v>
      </c>
      <c r="G244" s="201"/>
      <c r="H244" s="201"/>
      <c r="I244" s="204"/>
      <c r="J244" s="215">
        <f>BK244</f>
        <v>0</v>
      </c>
      <c r="K244" s="201"/>
      <c r="L244" s="206"/>
      <c r="M244" s="207"/>
      <c r="N244" s="208"/>
      <c r="O244" s="208"/>
      <c r="P244" s="209">
        <f>P245</f>
        <v>0</v>
      </c>
      <c r="Q244" s="208"/>
      <c r="R244" s="209">
        <f>R245</f>
        <v>0</v>
      </c>
      <c r="S244" s="208"/>
      <c r="T244" s="210">
        <f>T245</f>
        <v>0</v>
      </c>
      <c r="AR244" s="211" t="s">
        <v>79</v>
      </c>
      <c r="AT244" s="212" t="s">
        <v>73</v>
      </c>
      <c r="AU244" s="212" t="s">
        <v>79</v>
      </c>
      <c r="AY244" s="211" t="s">
        <v>139</v>
      </c>
      <c r="BK244" s="213">
        <f>BK245</f>
        <v>0</v>
      </c>
    </row>
    <row r="245" s="1" customFormat="1" ht="48" customHeight="1">
      <c r="B245" s="36"/>
      <c r="C245" s="216" t="s">
        <v>367</v>
      </c>
      <c r="D245" s="216" t="s">
        <v>141</v>
      </c>
      <c r="E245" s="217" t="s">
        <v>368</v>
      </c>
      <c r="F245" s="218" t="s">
        <v>369</v>
      </c>
      <c r="G245" s="219" t="s">
        <v>162</v>
      </c>
      <c r="H245" s="220">
        <v>18.739000000000001</v>
      </c>
      <c r="I245" s="221"/>
      <c r="J245" s="222">
        <f>ROUND(I245*H245,2)</f>
        <v>0</v>
      </c>
      <c r="K245" s="218" t="s">
        <v>145</v>
      </c>
      <c r="L245" s="41"/>
      <c r="M245" s="223" t="s">
        <v>1</v>
      </c>
      <c r="N245" s="224" t="s">
        <v>39</v>
      </c>
      <c r="O245" s="84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AR245" s="227" t="s">
        <v>157</v>
      </c>
      <c r="AT245" s="227" t="s">
        <v>141</v>
      </c>
      <c r="AU245" s="227" t="s">
        <v>83</v>
      </c>
      <c r="AY245" s="15" t="s">
        <v>139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5" t="s">
        <v>79</v>
      </c>
      <c r="BK245" s="228">
        <f>ROUND(I245*H245,2)</f>
        <v>0</v>
      </c>
      <c r="BL245" s="15" t="s">
        <v>157</v>
      </c>
      <c r="BM245" s="227" t="s">
        <v>370</v>
      </c>
    </row>
    <row r="246" s="11" customFormat="1" ht="25.92" customHeight="1">
      <c r="B246" s="200"/>
      <c r="C246" s="201"/>
      <c r="D246" s="202" t="s">
        <v>73</v>
      </c>
      <c r="E246" s="203" t="s">
        <v>371</v>
      </c>
      <c r="F246" s="203" t="s">
        <v>372</v>
      </c>
      <c r="G246" s="201"/>
      <c r="H246" s="201"/>
      <c r="I246" s="204"/>
      <c r="J246" s="205">
        <f>BK246</f>
        <v>0</v>
      </c>
      <c r="K246" s="201"/>
      <c r="L246" s="206"/>
      <c r="M246" s="207"/>
      <c r="N246" s="208"/>
      <c r="O246" s="208"/>
      <c r="P246" s="209">
        <f>P247+P272+P277+P312+P353+P384+P414+P419+P427+P466+P472+P491+P510+P524+P552+P562</f>
        <v>0</v>
      </c>
      <c r="Q246" s="208"/>
      <c r="R246" s="209">
        <f>R247+R272+R277+R312+R353+R384+R414+R419+R427+R466+R472+R491+R510+R524+R552+R562</f>
        <v>3.1743858799999995</v>
      </c>
      <c r="S246" s="208"/>
      <c r="T246" s="210">
        <f>T247+T272+T277+T312+T353+T384+T414+T419+T427+T466+T472+T491+T510+T524+T552+T562</f>
        <v>2.9565400000000008</v>
      </c>
      <c r="AR246" s="211" t="s">
        <v>83</v>
      </c>
      <c r="AT246" s="212" t="s">
        <v>73</v>
      </c>
      <c r="AU246" s="212" t="s">
        <v>74</v>
      </c>
      <c r="AY246" s="211" t="s">
        <v>139</v>
      </c>
      <c r="BK246" s="213">
        <f>BK247+BK272+BK277+BK312+BK353+BK384+BK414+BK419+BK427+BK466+BK472+BK491+BK510+BK524+BK552+BK562</f>
        <v>0</v>
      </c>
    </row>
    <row r="247" s="11" customFormat="1" ht="22.8" customHeight="1">
      <c r="B247" s="200"/>
      <c r="C247" s="201"/>
      <c r="D247" s="202" t="s">
        <v>73</v>
      </c>
      <c r="E247" s="214" t="s">
        <v>373</v>
      </c>
      <c r="F247" s="214" t="s">
        <v>374</v>
      </c>
      <c r="G247" s="201"/>
      <c r="H247" s="201"/>
      <c r="I247" s="204"/>
      <c r="J247" s="215">
        <f>BK247</f>
        <v>0</v>
      </c>
      <c r="K247" s="201"/>
      <c r="L247" s="206"/>
      <c r="M247" s="207"/>
      <c r="N247" s="208"/>
      <c r="O247" s="208"/>
      <c r="P247" s="209">
        <f>SUM(P248:P271)</f>
        <v>0</v>
      </c>
      <c r="Q247" s="208"/>
      <c r="R247" s="209">
        <f>SUM(R248:R271)</f>
        <v>0.25011527</v>
      </c>
      <c r="S247" s="208"/>
      <c r="T247" s="210">
        <f>SUM(T248:T271)</f>
        <v>0.2432</v>
      </c>
      <c r="AR247" s="211" t="s">
        <v>83</v>
      </c>
      <c r="AT247" s="212" t="s">
        <v>73</v>
      </c>
      <c r="AU247" s="212" t="s">
        <v>79</v>
      </c>
      <c r="AY247" s="211" t="s">
        <v>139</v>
      </c>
      <c r="BK247" s="213">
        <f>SUM(BK248:BK271)</f>
        <v>0</v>
      </c>
    </row>
    <row r="248" s="1" customFormat="1" ht="36" customHeight="1">
      <c r="B248" s="36"/>
      <c r="C248" s="216" t="s">
        <v>375</v>
      </c>
      <c r="D248" s="216" t="s">
        <v>141</v>
      </c>
      <c r="E248" s="217" t="s">
        <v>376</v>
      </c>
      <c r="F248" s="218" t="s">
        <v>377</v>
      </c>
      <c r="G248" s="219" t="s">
        <v>170</v>
      </c>
      <c r="H248" s="220">
        <v>45.899999999999999</v>
      </c>
      <c r="I248" s="221"/>
      <c r="J248" s="222">
        <f>ROUND(I248*H248,2)</f>
        <v>0</v>
      </c>
      <c r="K248" s="218" t="s">
        <v>145</v>
      </c>
      <c r="L248" s="41"/>
      <c r="M248" s="223" t="s">
        <v>1</v>
      </c>
      <c r="N248" s="224" t="s">
        <v>39</v>
      </c>
      <c r="O248" s="84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AR248" s="227" t="s">
        <v>146</v>
      </c>
      <c r="AT248" s="227" t="s">
        <v>141</v>
      </c>
      <c r="AU248" s="227" t="s">
        <v>83</v>
      </c>
      <c r="AY248" s="15" t="s">
        <v>139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5" t="s">
        <v>79</v>
      </c>
      <c r="BK248" s="228">
        <f>ROUND(I248*H248,2)</f>
        <v>0</v>
      </c>
      <c r="BL248" s="15" t="s">
        <v>146</v>
      </c>
      <c r="BM248" s="227" t="s">
        <v>378</v>
      </c>
    </row>
    <row r="249" s="12" customFormat="1">
      <c r="B249" s="229"/>
      <c r="C249" s="230"/>
      <c r="D249" s="231" t="s">
        <v>148</v>
      </c>
      <c r="E249" s="232" t="s">
        <v>1</v>
      </c>
      <c r="F249" s="233" t="s">
        <v>379</v>
      </c>
      <c r="G249" s="230"/>
      <c r="H249" s="234">
        <v>45.899999999999999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148</v>
      </c>
      <c r="AU249" s="240" t="s">
        <v>83</v>
      </c>
      <c r="AV249" s="12" t="s">
        <v>83</v>
      </c>
      <c r="AW249" s="12" t="s">
        <v>31</v>
      </c>
      <c r="AX249" s="12" t="s">
        <v>74</v>
      </c>
      <c r="AY249" s="240" t="s">
        <v>139</v>
      </c>
    </row>
    <row r="250" s="13" customFormat="1">
      <c r="B250" s="251"/>
      <c r="C250" s="252"/>
      <c r="D250" s="231" t="s">
        <v>148</v>
      </c>
      <c r="E250" s="253" t="s">
        <v>81</v>
      </c>
      <c r="F250" s="254" t="s">
        <v>176</v>
      </c>
      <c r="G250" s="252"/>
      <c r="H250" s="255">
        <v>45.899999999999999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AT250" s="261" t="s">
        <v>148</v>
      </c>
      <c r="AU250" s="261" t="s">
        <v>83</v>
      </c>
      <c r="AV250" s="13" t="s">
        <v>154</v>
      </c>
      <c r="AW250" s="13" t="s">
        <v>31</v>
      </c>
      <c r="AX250" s="13" t="s">
        <v>79</v>
      </c>
      <c r="AY250" s="261" t="s">
        <v>139</v>
      </c>
    </row>
    <row r="251" s="1" customFormat="1" ht="24" customHeight="1">
      <c r="B251" s="36"/>
      <c r="C251" s="216" t="s">
        <v>380</v>
      </c>
      <c r="D251" s="216" t="s">
        <v>141</v>
      </c>
      <c r="E251" s="217" t="s">
        <v>381</v>
      </c>
      <c r="F251" s="218" t="s">
        <v>382</v>
      </c>
      <c r="G251" s="219" t="s">
        <v>170</v>
      </c>
      <c r="H251" s="220">
        <v>7.157</v>
      </c>
      <c r="I251" s="221"/>
      <c r="J251" s="222">
        <f>ROUND(I251*H251,2)</f>
        <v>0</v>
      </c>
      <c r="K251" s="218" t="s">
        <v>145</v>
      </c>
      <c r="L251" s="41"/>
      <c r="M251" s="223" t="s">
        <v>1</v>
      </c>
      <c r="N251" s="224" t="s">
        <v>39</v>
      </c>
      <c r="O251" s="84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AR251" s="227" t="s">
        <v>146</v>
      </c>
      <c r="AT251" s="227" t="s">
        <v>141</v>
      </c>
      <c r="AU251" s="227" t="s">
        <v>83</v>
      </c>
      <c r="AY251" s="15" t="s">
        <v>139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5" t="s">
        <v>79</v>
      </c>
      <c r="BK251" s="228">
        <f>ROUND(I251*H251,2)</f>
        <v>0</v>
      </c>
      <c r="BL251" s="15" t="s">
        <v>146</v>
      </c>
      <c r="BM251" s="227" t="s">
        <v>383</v>
      </c>
    </row>
    <row r="252" s="12" customFormat="1">
      <c r="B252" s="229"/>
      <c r="C252" s="230"/>
      <c r="D252" s="231" t="s">
        <v>148</v>
      </c>
      <c r="E252" s="232" t="s">
        <v>1</v>
      </c>
      <c r="F252" s="233" t="s">
        <v>384</v>
      </c>
      <c r="G252" s="230"/>
      <c r="H252" s="234">
        <v>2.3180000000000001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148</v>
      </c>
      <c r="AU252" s="240" t="s">
        <v>83</v>
      </c>
      <c r="AV252" s="12" t="s">
        <v>83</v>
      </c>
      <c r="AW252" s="12" t="s">
        <v>31</v>
      </c>
      <c r="AX252" s="12" t="s">
        <v>74</v>
      </c>
      <c r="AY252" s="240" t="s">
        <v>139</v>
      </c>
    </row>
    <row r="253" s="12" customFormat="1">
      <c r="B253" s="229"/>
      <c r="C253" s="230"/>
      <c r="D253" s="231" t="s">
        <v>148</v>
      </c>
      <c r="E253" s="232" t="s">
        <v>1</v>
      </c>
      <c r="F253" s="233" t="s">
        <v>385</v>
      </c>
      <c r="G253" s="230"/>
      <c r="H253" s="234">
        <v>4.8390000000000004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148</v>
      </c>
      <c r="AU253" s="240" t="s">
        <v>83</v>
      </c>
      <c r="AV253" s="12" t="s">
        <v>83</v>
      </c>
      <c r="AW253" s="12" t="s">
        <v>31</v>
      </c>
      <c r="AX253" s="12" t="s">
        <v>74</v>
      </c>
      <c r="AY253" s="240" t="s">
        <v>139</v>
      </c>
    </row>
    <row r="254" s="13" customFormat="1">
      <c r="B254" s="251"/>
      <c r="C254" s="252"/>
      <c r="D254" s="231" t="s">
        <v>148</v>
      </c>
      <c r="E254" s="253" t="s">
        <v>84</v>
      </c>
      <c r="F254" s="254" t="s">
        <v>176</v>
      </c>
      <c r="G254" s="252"/>
      <c r="H254" s="255">
        <v>7.157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AT254" s="261" t="s">
        <v>148</v>
      </c>
      <c r="AU254" s="261" t="s">
        <v>83</v>
      </c>
      <c r="AV254" s="13" t="s">
        <v>154</v>
      </c>
      <c r="AW254" s="13" t="s">
        <v>31</v>
      </c>
      <c r="AX254" s="13" t="s">
        <v>79</v>
      </c>
      <c r="AY254" s="261" t="s">
        <v>139</v>
      </c>
    </row>
    <row r="255" s="1" customFormat="1" ht="16.5" customHeight="1">
      <c r="B255" s="36"/>
      <c r="C255" s="241" t="s">
        <v>386</v>
      </c>
      <c r="D255" s="241" t="s">
        <v>159</v>
      </c>
      <c r="E255" s="242" t="s">
        <v>387</v>
      </c>
      <c r="F255" s="243" t="s">
        <v>388</v>
      </c>
      <c r="G255" s="244" t="s">
        <v>162</v>
      </c>
      <c r="H255" s="245">
        <v>0.016</v>
      </c>
      <c r="I255" s="246"/>
      <c r="J255" s="247">
        <f>ROUND(I255*H255,2)</f>
        <v>0</v>
      </c>
      <c r="K255" s="243" t="s">
        <v>145</v>
      </c>
      <c r="L255" s="248"/>
      <c r="M255" s="249" t="s">
        <v>1</v>
      </c>
      <c r="N255" s="250" t="s">
        <v>39</v>
      </c>
      <c r="O255" s="84"/>
      <c r="P255" s="225">
        <f>O255*H255</f>
        <v>0</v>
      </c>
      <c r="Q255" s="225">
        <v>1</v>
      </c>
      <c r="R255" s="225">
        <f>Q255*H255</f>
        <v>0.016</v>
      </c>
      <c r="S255" s="225">
        <v>0</v>
      </c>
      <c r="T255" s="226">
        <f>S255*H255</f>
        <v>0</v>
      </c>
      <c r="AR255" s="227" t="s">
        <v>313</v>
      </c>
      <c r="AT255" s="227" t="s">
        <v>159</v>
      </c>
      <c r="AU255" s="227" t="s">
        <v>83</v>
      </c>
      <c r="AY255" s="15" t="s">
        <v>139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5" t="s">
        <v>79</v>
      </c>
      <c r="BK255" s="228">
        <f>ROUND(I255*H255,2)</f>
        <v>0</v>
      </c>
      <c r="BL255" s="15" t="s">
        <v>146</v>
      </c>
      <c r="BM255" s="227" t="s">
        <v>389</v>
      </c>
    </row>
    <row r="256" s="12" customFormat="1">
      <c r="B256" s="229"/>
      <c r="C256" s="230"/>
      <c r="D256" s="231" t="s">
        <v>148</v>
      </c>
      <c r="E256" s="232" t="s">
        <v>1</v>
      </c>
      <c r="F256" s="233" t="s">
        <v>390</v>
      </c>
      <c r="G256" s="230"/>
      <c r="H256" s="234">
        <v>53.057000000000002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148</v>
      </c>
      <c r="AU256" s="240" t="s">
        <v>83</v>
      </c>
      <c r="AV256" s="12" t="s">
        <v>83</v>
      </c>
      <c r="AW256" s="12" t="s">
        <v>31</v>
      </c>
      <c r="AX256" s="12" t="s">
        <v>79</v>
      </c>
      <c r="AY256" s="240" t="s">
        <v>139</v>
      </c>
    </row>
    <row r="257" s="12" customFormat="1">
      <c r="B257" s="229"/>
      <c r="C257" s="230"/>
      <c r="D257" s="231" t="s">
        <v>148</v>
      </c>
      <c r="E257" s="230"/>
      <c r="F257" s="233" t="s">
        <v>391</v>
      </c>
      <c r="G257" s="230"/>
      <c r="H257" s="234">
        <v>0.016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148</v>
      </c>
      <c r="AU257" s="240" t="s">
        <v>83</v>
      </c>
      <c r="AV257" s="12" t="s">
        <v>83</v>
      </c>
      <c r="AW257" s="12" t="s">
        <v>4</v>
      </c>
      <c r="AX257" s="12" t="s">
        <v>79</v>
      </c>
      <c r="AY257" s="240" t="s">
        <v>139</v>
      </c>
    </row>
    <row r="258" s="1" customFormat="1" ht="24" customHeight="1">
      <c r="B258" s="36"/>
      <c r="C258" s="216" t="s">
        <v>392</v>
      </c>
      <c r="D258" s="216" t="s">
        <v>141</v>
      </c>
      <c r="E258" s="217" t="s">
        <v>393</v>
      </c>
      <c r="F258" s="218" t="s">
        <v>394</v>
      </c>
      <c r="G258" s="219" t="s">
        <v>170</v>
      </c>
      <c r="H258" s="220">
        <v>16.390000000000001</v>
      </c>
      <c r="I258" s="221"/>
      <c r="J258" s="222">
        <f>ROUND(I258*H258,2)</f>
        <v>0</v>
      </c>
      <c r="K258" s="218" t="s">
        <v>145</v>
      </c>
      <c r="L258" s="41"/>
      <c r="M258" s="223" t="s">
        <v>1</v>
      </c>
      <c r="N258" s="224" t="s">
        <v>39</v>
      </c>
      <c r="O258" s="84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AR258" s="227" t="s">
        <v>146</v>
      </c>
      <c r="AT258" s="227" t="s">
        <v>141</v>
      </c>
      <c r="AU258" s="227" t="s">
        <v>83</v>
      </c>
      <c r="AY258" s="15" t="s">
        <v>139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5" t="s">
        <v>79</v>
      </c>
      <c r="BK258" s="228">
        <f>ROUND(I258*H258,2)</f>
        <v>0</v>
      </c>
      <c r="BL258" s="15" t="s">
        <v>146</v>
      </c>
      <c r="BM258" s="227" t="s">
        <v>395</v>
      </c>
    </row>
    <row r="259" s="12" customFormat="1">
      <c r="B259" s="229"/>
      <c r="C259" s="230"/>
      <c r="D259" s="231" t="s">
        <v>148</v>
      </c>
      <c r="E259" s="232" t="s">
        <v>1</v>
      </c>
      <c r="F259" s="233" t="s">
        <v>396</v>
      </c>
      <c r="G259" s="230"/>
      <c r="H259" s="234">
        <v>16.390000000000001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148</v>
      </c>
      <c r="AU259" s="240" t="s">
        <v>83</v>
      </c>
      <c r="AV259" s="12" t="s">
        <v>83</v>
      </c>
      <c r="AW259" s="12" t="s">
        <v>31</v>
      </c>
      <c r="AX259" s="12" t="s">
        <v>79</v>
      </c>
      <c r="AY259" s="240" t="s">
        <v>139</v>
      </c>
    </row>
    <row r="260" s="1" customFormat="1" ht="24" customHeight="1">
      <c r="B260" s="36"/>
      <c r="C260" s="241" t="s">
        <v>397</v>
      </c>
      <c r="D260" s="241" t="s">
        <v>159</v>
      </c>
      <c r="E260" s="242" t="s">
        <v>398</v>
      </c>
      <c r="F260" s="243" t="s">
        <v>399</v>
      </c>
      <c r="G260" s="244" t="s">
        <v>170</v>
      </c>
      <c r="H260" s="245">
        <v>18.029</v>
      </c>
      <c r="I260" s="246"/>
      <c r="J260" s="247">
        <f>ROUND(I260*H260,2)</f>
        <v>0</v>
      </c>
      <c r="K260" s="243" t="s">
        <v>145</v>
      </c>
      <c r="L260" s="248"/>
      <c r="M260" s="249" t="s">
        <v>1</v>
      </c>
      <c r="N260" s="250" t="s">
        <v>39</v>
      </c>
      <c r="O260" s="84"/>
      <c r="P260" s="225">
        <f>O260*H260</f>
        <v>0</v>
      </c>
      <c r="Q260" s="225">
        <v>0.00038999999999999999</v>
      </c>
      <c r="R260" s="225">
        <f>Q260*H260</f>
        <v>0.0070313099999999998</v>
      </c>
      <c r="S260" s="225">
        <v>0</v>
      </c>
      <c r="T260" s="226">
        <f>S260*H260</f>
        <v>0</v>
      </c>
      <c r="AR260" s="227" t="s">
        <v>313</v>
      </c>
      <c r="AT260" s="227" t="s">
        <v>159</v>
      </c>
      <c r="AU260" s="227" t="s">
        <v>83</v>
      </c>
      <c r="AY260" s="15" t="s">
        <v>139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5" t="s">
        <v>79</v>
      </c>
      <c r="BK260" s="228">
        <f>ROUND(I260*H260,2)</f>
        <v>0</v>
      </c>
      <c r="BL260" s="15" t="s">
        <v>146</v>
      </c>
      <c r="BM260" s="227" t="s">
        <v>400</v>
      </c>
    </row>
    <row r="261" s="12" customFormat="1">
      <c r="B261" s="229"/>
      <c r="C261" s="230"/>
      <c r="D261" s="231" t="s">
        <v>148</v>
      </c>
      <c r="E261" s="232" t="s">
        <v>1</v>
      </c>
      <c r="F261" s="233" t="s">
        <v>401</v>
      </c>
      <c r="G261" s="230"/>
      <c r="H261" s="234">
        <v>16.390000000000001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148</v>
      </c>
      <c r="AU261" s="240" t="s">
        <v>83</v>
      </c>
      <c r="AV261" s="12" t="s">
        <v>83</v>
      </c>
      <c r="AW261" s="12" t="s">
        <v>31</v>
      </c>
      <c r="AX261" s="12" t="s">
        <v>79</v>
      </c>
      <c r="AY261" s="240" t="s">
        <v>139</v>
      </c>
    </row>
    <row r="262" s="12" customFormat="1">
      <c r="B262" s="229"/>
      <c r="C262" s="230"/>
      <c r="D262" s="231" t="s">
        <v>148</v>
      </c>
      <c r="E262" s="230"/>
      <c r="F262" s="233" t="s">
        <v>402</v>
      </c>
      <c r="G262" s="230"/>
      <c r="H262" s="234">
        <v>18.029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148</v>
      </c>
      <c r="AU262" s="240" t="s">
        <v>83</v>
      </c>
      <c r="AV262" s="12" t="s">
        <v>83</v>
      </c>
      <c r="AW262" s="12" t="s">
        <v>4</v>
      </c>
      <c r="AX262" s="12" t="s">
        <v>79</v>
      </c>
      <c r="AY262" s="240" t="s">
        <v>139</v>
      </c>
    </row>
    <row r="263" s="1" customFormat="1" ht="24" customHeight="1">
      <c r="B263" s="36"/>
      <c r="C263" s="216" t="s">
        <v>403</v>
      </c>
      <c r="D263" s="216" t="s">
        <v>141</v>
      </c>
      <c r="E263" s="217" t="s">
        <v>404</v>
      </c>
      <c r="F263" s="218" t="s">
        <v>405</v>
      </c>
      <c r="G263" s="219" t="s">
        <v>170</v>
      </c>
      <c r="H263" s="220">
        <v>60.799999999999997</v>
      </c>
      <c r="I263" s="221"/>
      <c r="J263" s="222">
        <f>ROUND(I263*H263,2)</f>
        <v>0</v>
      </c>
      <c r="K263" s="218" t="s">
        <v>145</v>
      </c>
      <c r="L263" s="41"/>
      <c r="M263" s="223" t="s">
        <v>1</v>
      </c>
      <c r="N263" s="224" t="s">
        <v>39</v>
      </c>
      <c r="O263" s="84"/>
      <c r="P263" s="225">
        <f>O263*H263</f>
        <v>0</v>
      </c>
      <c r="Q263" s="225">
        <v>0</v>
      </c>
      <c r="R263" s="225">
        <f>Q263*H263</f>
        <v>0</v>
      </c>
      <c r="S263" s="225">
        <v>0.0040000000000000001</v>
      </c>
      <c r="T263" s="226">
        <f>S263*H263</f>
        <v>0.2432</v>
      </c>
      <c r="AR263" s="227" t="s">
        <v>146</v>
      </c>
      <c r="AT263" s="227" t="s">
        <v>141</v>
      </c>
      <c r="AU263" s="227" t="s">
        <v>83</v>
      </c>
      <c r="AY263" s="15" t="s">
        <v>139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5" t="s">
        <v>79</v>
      </c>
      <c r="BK263" s="228">
        <f>ROUND(I263*H263,2)</f>
        <v>0</v>
      </c>
      <c r="BL263" s="15" t="s">
        <v>146</v>
      </c>
      <c r="BM263" s="227" t="s">
        <v>406</v>
      </c>
    </row>
    <row r="264" s="12" customFormat="1">
      <c r="B264" s="229"/>
      <c r="C264" s="230"/>
      <c r="D264" s="231" t="s">
        <v>148</v>
      </c>
      <c r="E264" s="232" t="s">
        <v>1</v>
      </c>
      <c r="F264" s="233" t="s">
        <v>407</v>
      </c>
      <c r="G264" s="230"/>
      <c r="H264" s="234">
        <v>60.799999999999997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148</v>
      </c>
      <c r="AU264" s="240" t="s">
        <v>83</v>
      </c>
      <c r="AV264" s="12" t="s">
        <v>83</v>
      </c>
      <c r="AW264" s="12" t="s">
        <v>31</v>
      </c>
      <c r="AX264" s="12" t="s">
        <v>79</v>
      </c>
      <c r="AY264" s="240" t="s">
        <v>139</v>
      </c>
    </row>
    <row r="265" s="1" customFormat="1" ht="24" customHeight="1">
      <c r="B265" s="36"/>
      <c r="C265" s="216" t="s">
        <v>408</v>
      </c>
      <c r="D265" s="216" t="s">
        <v>141</v>
      </c>
      <c r="E265" s="217" t="s">
        <v>409</v>
      </c>
      <c r="F265" s="218" t="s">
        <v>410</v>
      </c>
      <c r="G265" s="219" t="s">
        <v>170</v>
      </c>
      <c r="H265" s="220">
        <v>45.899999999999999</v>
      </c>
      <c r="I265" s="221"/>
      <c r="J265" s="222">
        <f>ROUND(I265*H265,2)</f>
        <v>0</v>
      </c>
      <c r="K265" s="218" t="s">
        <v>145</v>
      </c>
      <c r="L265" s="41"/>
      <c r="M265" s="223" t="s">
        <v>1</v>
      </c>
      <c r="N265" s="224" t="s">
        <v>39</v>
      </c>
      <c r="O265" s="84"/>
      <c r="P265" s="225">
        <f>O265*H265</f>
        <v>0</v>
      </c>
      <c r="Q265" s="225">
        <v>0.00040000000000000002</v>
      </c>
      <c r="R265" s="225">
        <f>Q265*H265</f>
        <v>0.018360000000000001</v>
      </c>
      <c r="S265" s="225">
        <v>0</v>
      </c>
      <c r="T265" s="226">
        <f>S265*H265</f>
        <v>0</v>
      </c>
      <c r="AR265" s="227" t="s">
        <v>146</v>
      </c>
      <c r="AT265" s="227" t="s">
        <v>141</v>
      </c>
      <c r="AU265" s="227" t="s">
        <v>83</v>
      </c>
      <c r="AY265" s="15" t="s">
        <v>139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5" t="s">
        <v>79</v>
      </c>
      <c r="BK265" s="228">
        <f>ROUND(I265*H265,2)</f>
        <v>0</v>
      </c>
      <c r="BL265" s="15" t="s">
        <v>146</v>
      </c>
      <c r="BM265" s="227" t="s">
        <v>411</v>
      </c>
    </row>
    <row r="266" s="12" customFormat="1">
      <c r="B266" s="229"/>
      <c r="C266" s="230"/>
      <c r="D266" s="231" t="s">
        <v>148</v>
      </c>
      <c r="E266" s="232" t="s">
        <v>1</v>
      </c>
      <c r="F266" s="233" t="s">
        <v>81</v>
      </c>
      <c r="G266" s="230"/>
      <c r="H266" s="234">
        <v>45.899999999999999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148</v>
      </c>
      <c r="AU266" s="240" t="s">
        <v>83</v>
      </c>
      <c r="AV266" s="12" t="s">
        <v>83</v>
      </c>
      <c r="AW266" s="12" t="s">
        <v>31</v>
      </c>
      <c r="AX266" s="12" t="s">
        <v>79</v>
      </c>
      <c r="AY266" s="240" t="s">
        <v>139</v>
      </c>
    </row>
    <row r="267" s="1" customFormat="1" ht="24" customHeight="1">
      <c r="B267" s="36"/>
      <c r="C267" s="216" t="s">
        <v>412</v>
      </c>
      <c r="D267" s="216" t="s">
        <v>141</v>
      </c>
      <c r="E267" s="217" t="s">
        <v>413</v>
      </c>
      <c r="F267" s="218" t="s">
        <v>414</v>
      </c>
      <c r="G267" s="219" t="s">
        <v>170</v>
      </c>
      <c r="H267" s="220">
        <v>7.157</v>
      </c>
      <c r="I267" s="221"/>
      <c r="J267" s="222">
        <f>ROUND(I267*H267,2)</f>
        <v>0</v>
      </c>
      <c r="K267" s="218" t="s">
        <v>145</v>
      </c>
      <c r="L267" s="41"/>
      <c r="M267" s="223" t="s">
        <v>1</v>
      </c>
      <c r="N267" s="224" t="s">
        <v>39</v>
      </c>
      <c r="O267" s="84"/>
      <c r="P267" s="225">
        <f>O267*H267</f>
        <v>0</v>
      </c>
      <c r="Q267" s="225">
        <v>0.00040000000000000002</v>
      </c>
      <c r="R267" s="225">
        <f>Q267*H267</f>
        <v>0.0028628</v>
      </c>
      <c r="S267" s="225">
        <v>0</v>
      </c>
      <c r="T267" s="226">
        <f>S267*H267</f>
        <v>0</v>
      </c>
      <c r="AR267" s="227" t="s">
        <v>146</v>
      </c>
      <c r="AT267" s="227" t="s">
        <v>141</v>
      </c>
      <c r="AU267" s="227" t="s">
        <v>83</v>
      </c>
      <c r="AY267" s="15" t="s">
        <v>139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5" t="s">
        <v>79</v>
      </c>
      <c r="BK267" s="228">
        <f>ROUND(I267*H267,2)</f>
        <v>0</v>
      </c>
      <c r="BL267" s="15" t="s">
        <v>146</v>
      </c>
      <c r="BM267" s="227" t="s">
        <v>415</v>
      </c>
    </row>
    <row r="268" s="12" customFormat="1">
      <c r="B268" s="229"/>
      <c r="C268" s="230"/>
      <c r="D268" s="231" t="s">
        <v>148</v>
      </c>
      <c r="E268" s="232" t="s">
        <v>1</v>
      </c>
      <c r="F268" s="233" t="s">
        <v>84</v>
      </c>
      <c r="G268" s="230"/>
      <c r="H268" s="234">
        <v>7.157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148</v>
      </c>
      <c r="AU268" s="240" t="s">
        <v>83</v>
      </c>
      <c r="AV268" s="12" t="s">
        <v>83</v>
      </c>
      <c r="AW268" s="12" t="s">
        <v>31</v>
      </c>
      <c r="AX268" s="12" t="s">
        <v>79</v>
      </c>
      <c r="AY268" s="240" t="s">
        <v>139</v>
      </c>
    </row>
    <row r="269" s="1" customFormat="1" ht="36" customHeight="1">
      <c r="B269" s="36"/>
      <c r="C269" s="241" t="s">
        <v>416</v>
      </c>
      <c r="D269" s="241" t="s">
        <v>159</v>
      </c>
      <c r="E269" s="242" t="s">
        <v>417</v>
      </c>
      <c r="F269" s="243" t="s">
        <v>418</v>
      </c>
      <c r="G269" s="244" t="s">
        <v>170</v>
      </c>
      <c r="H269" s="245">
        <v>53.057000000000002</v>
      </c>
      <c r="I269" s="246"/>
      <c r="J269" s="247">
        <f>ROUND(I269*H269,2)</f>
        <v>0</v>
      </c>
      <c r="K269" s="243" t="s">
        <v>145</v>
      </c>
      <c r="L269" s="248"/>
      <c r="M269" s="249" t="s">
        <v>1</v>
      </c>
      <c r="N269" s="250" t="s">
        <v>39</v>
      </c>
      <c r="O269" s="84"/>
      <c r="P269" s="225">
        <f>O269*H269</f>
        <v>0</v>
      </c>
      <c r="Q269" s="225">
        <v>0.0038800000000000002</v>
      </c>
      <c r="R269" s="225">
        <f>Q269*H269</f>
        <v>0.20586116000000002</v>
      </c>
      <c r="S269" s="225">
        <v>0</v>
      </c>
      <c r="T269" s="226">
        <f>S269*H269</f>
        <v>0</v>
      </c>
      <c r="AR269" s="227" t="s">
        <v>313</v>
      </c>
      <c r="AT269" s="227" t="s">
        <v>159</v>
      </c>
      <c r="AU269" s="227" t="s">
        <v>83</v>
      </c>
      <c r="AY269" s="15" t="s">
        <v>139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5" t="s">
        <v>79</v>
      </c>
      <c r="BK269" s="228">
        <f>ROUND(I269*H269,2)</f>
        <v>0</v>
      </c>
      <c r="BL269" s="15" t="s">
        <v>146</v>
      </c>
      <c r="BM269" s="227" t="s">
        <v>419</v>
      </c>
    </row>
    <row r="270" s="12" customFormat="1">
      <c r="B270" s="229"/>
      <c r="C270" s="230"/>
      <c r="D270" s="231" t="s">
        <v>148</v>
      </c>
      <c r="E270" s="232" t="s">
        <v>1</v>
      </c>
      <c r="F270" s="233" t="s">
        <v>390</v>
      </c>
      <c r="G270" s="230"/>
      <c r="H270" s="234">
        <v>53.057000000000002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148</v>
      </c>
      <c r="AU270" s="240" t="s">
        <v>83</v>
      </c>
      <c r="AV270" s="12" t="s">
        <v>83</v>
      </c>
      <c r="AW270" s="12" t="s">
        <v>31</v>
      </c>
      <c r="AX270" s="12" t="s">
        <v>79</v>
      </c>
      <c r="AY270" s="240" t="s">
        <v>139</v>
      </c>
    </row>
    <row r="271" s="1" customFormat="1" ht="48" customHeight="1">
      <c r="B271" s="36"/>
      <c r="C271" s="216" t="s">
        <v>420</v>
      </c>
      <c r="D271" s="216" t="s">
        <v>141</v>
      </c>
      <c r="E271" s="217" t="s">
        <v>421</v>
      </c>
      <c r="F271" s="218" t="s">
        <v>422</v>
      </c>
      <c r="G271" s="219" t="s">
        <v>162</v>
      </c>
      <c r="H271" s="220">
        <v>0.25</v>
      </c>
      <c r="I271" s="221"/>
      <c r="J271" s="222">
        <f>ROUND(I271*H271,2)</f>
        <v>0</v>
      </c>
      <c r="K271" s="218" t="s">
        <v>145</v>
      </c>
      <c r="L271" s="41"/>
      <c r="M271" s="223" t="s">
        <v>1</v>
      </c>
      <c r="N271" s="224" t="s">
        <v>39</v>
      </c>
      <c r="O271" s="84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AR271" s="227" t="s">
        <v>146</v>
      </c>
      <c r="AT271" s="227" t="s">
        <v>141</v>
      </c>
      <c r="AU271" s="227" t="s">
        <v>83</v>
      </c>
      <c r="AY271" s="15" t="s">
        <v>139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5" t="s">
        <v>79</v>
      </c>
      <c r="BK271" s="228">
        <f>ROUND(I271*H271,2)</f>
        <v>0</v>
      </c>
      <c r="BL271" s="15" t="s">
        <v>146</v>
      </c>
      <c r="BM271" s="227" t="s">
        <v>423</v>
      </c>
    </row>
    <row r="272" s="11" customFormat="1" ht="22.8" customHeight="1">
      <c r="B272" s="200"/>
      <c r="C272" s="201"/>
      <c r="D272" s="202" t="s">
        <v>73</v>
      </c>
      <c r="E272" s="214" t="s">
        <v>424</v>
      </c>
      <c r="F272" s="214" t="s">
        <v>425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SUM(P273:P276)</f>
        <v>0</v>
      </c>
      <c r="Q272" s="208"/>
      <c r="R272" s="209">
        <f>SUM(R273:R276)</f>
        <v>0.022350000000000002</v>
      </c>
      <c r="S272" s="208"/>
      <c r="T272" s="210">
        <f>SUM(T273:T276)</f>
        <v>0</v>
      </c>
      <c r="AR272" s="211" t="s">
        <v>83</v>
      </c>
      <c r="AT272" s="212" t="s">
        <v>73</v>
      </c>
      <c r="AU272" s="212" t="s">
        <v>79</v>
      </c>
      <c r="AY272" s="211" t="s">
        <v>139</v>
      </c>
      <c r="BK272" s="213">
        <f>SUM(BK273:BK276)</f>
        <v>0</v>
      </c>
    </row>
    <row r="273" s="1" customFormat="1" ht="36" customHeight="1">
      <c r="B273" s="36"/>
      <c r="C273" s="216" t="s">
        <v>426</v>
      </c>
      <c r="D273" s="216" t="s">
        <v>141</v>
      </c>
      <c r="E273" s="217" t="s">
        <v>427</v>
      </c>
      <c r="F273" s="218" t="s">
        <v>428</v>
      </c>
      <c r="G273" s="219" t="s">
        <v>170</v>
      </c>
      <c r="H273" s="220">
        <v>14.9</v>
      </c>
      <c r="I273" s="221"/>
      <c r="J273" s="222">
        <f>ROUND(I273*H273,2)</f>
        <v>0</v>
      </c>
      <c r="K273" s="218" t="s">
        <v>145</v>
      </c>
      <c r="L273" s="41"/>
      <c r="M273" s="223" t="s">
        <v>1</v>
      </c>
      <c r="N273" s="224" t="s">
        <v>39</v>
      </c>
      <c r="O273" s="84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227" t="s">
        <v>146</v>
      </c>
      <c r="AT273" s="227" t="s">
        <v>141</v>
      </c>
      <c r="AU273" s="227" t="s">
        <v>83</v>
      </c>
      <c r="AY273" s="15" t="s">
        <v>139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5" t="s">
        <v>79</v>
      </c>
      <c r="BK273" s="228">
        <f>ROUND(I273*H273,2)</f>
        <v>0</v>
      </c>
      <c r="BL273" s="15" t="s">
        <v>146</v>
      </c>
      <c r="BM273" s="227" t="s">
        <v>429</v>
      </c>
    </row>
    <row r="274" s="1" customFormat="1" ht="24" customHeight="1">
      <c r="B274" s="36"/>
      <c r="C274" s="241" t="s">
        <v>430</v>
      </c>
      <c r="D274" s="241" t="s">
        <v>159</v>
      </c>
      <c r="E274" s="242" t="s">
        <v>431</v>
      </c>
      <c r="F274" s="243" t="s">
        <v>432</v>
      </c>
      <c r="G274" s="244" t="s">
        <v>170</v>
      </c>
      <c r="H274" s="245">
        <v>29.800000000000001</v>
      </c>
      <c r="I274" s="246"/>
      <c r="J274" s="247">
        <f>ROUND(I274*H274,2)</f>
        <v>0</v>
      </c>
      <c r="K274" s="243" t="s">
        <v>145</v>
      </c>
      <c r="L274" s="248"/>
      <c r="M274" s="249" t="s">
        <v>1</v>
      </c>
      <c r="N274" s="250" t="s">
        <v>39</v>
      </c>
      <c r="O274" s="84"/>
      <c r="P274" s="225">
        <f>O274*H274</f>
        <v>0</v>
      </c>
      <c r="Q274" s="225">
        <v>0.00075000000000000002</v>
      </c>
      <c r="R274" s="225">
        <f>Q274*H274</f>
        <v>0.022350000000000002</v>
      </c>
      <c r="S274" s="225">
        <v>0</v>
      </c>
      <c r="T274" s="226">
        <f>S274*H274</f>
        <v>0</v>
      </c>
      <c r="AR274" s="227" t="s">
        <v>313</v>
      </c>
      <c r="AT274" s="227" t="s">
        <v>159</v>
      </c>
      <c r="AU274" s="227" t="s">
        <v>83</v>
      </c>
      <c r="AY274" s="15" t="s">
        <v>139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5" t="s">
        <v>79</v>
      </c>
      <c r="BK274" s="228">
        <f>ROUND(I274*H274,2)</f>
        <v>0</v>
      </c>
      <c r="BL274" s="15" t="s">
        <v>146</v>
      </c>
      <c r="BM274" s="227" t="s">
        <v>433</v>
      </c>
    </row>
    <row r="275" s="12" customFormat="1">
      <c r="B275" s="229"/>
      <c r="C275" s="230"/>
      <c r="D275" s="231" t="s">
        <v>148</v>
      </c>
      <c r="E275" s="232" t="s">
        <v>1</v>
      </c>
      <c r="F275" s="233" t="s">
        <v>434</v>
      </c>
      <c r="G275" s="230"/>
      <c r="H275" s="234">
        <v>29.800000000000001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148</v>
      </c>
      <c r="AU275" s="240" t="s">
        <v>83</v>
      </c>
      <c r="AV275" s="12" t="s">
        <v>83</v>
      </c>
      <c r="AW275" s="12" t="s">
        <v>31</v>
      </c>
      <c r="AX275" s="12" t="s">
        <v>79</v>
      </c>
      <c r="AY275" s="240" t="s">
        <v>139</v>
      </c>
    </row>
    <row r="276" s="1" customFormat="1" ht="48" customHeight="1">
      <c r="B276" s="36"/>
      <c r="C276" s="216" t="s">
        <v>435</v>
      </c>
      <c r="D276" s="216" t="s">
        <v>141</v>
      </c>
      <c r="E276" s="217" t="s">
        <v>436</v>
      </c>
      <c r="F276" s="218" t="s">
        <v>437</v>
      </c>
      <c r="G276" s="219" t="s">
        <v>162</v>
      </c>
      <c r="H276" s="220">
        <v>0.021999999999999999</v>
      </c>
      <c r="I276" s="221"/>
      <c r="J276" s="222">
        <f>ROUND(I276*H276,2)</f>
        <v>0</v>
      </c>
      <c r="K276" s="218" t="s">
        <v>145</v>
      </c>
      <c r="L276" s="41"/>
      <c r="M276" s="223" t="s">
        <v>1</v>
      </c>
      <c r="N276" s="224" t="s">
        <v>39</v>
      </c>
      <c r="O276" s="84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AR276" s="227" t="s">
        <v>146</v>
      </c>
      <c r="AT276" s="227" t="s">
        <v>141</v>
      </c>
      <c r="AU276" s="227" t="s">
        <v>83</v>
      </c>
      <c r="AY276" s="15" t="s">
        <v>139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5" t="s">
        <v>79</v>
      </c>
      <c r="BK276" s="228">
        <f>ROUND(I276*H276,2)</f>
        <v>0</v>
      </c>
      <c r="BL276" s="15" t="s">
        <v>146</v>
      </c>
      <c r="BM276" s="227" t="s">
        <v>438</v>
      </c>
    </row>
    <row r="277" s="11" customFormat="1" ht="22.8" customHeight="1">
      <c r="B277" s="200"/>
      <c r="C277" s="201"/>
      <c r="D277" s="202" t="s">
        <v>73</v>
      </c>
      <c r="E277" s="214" t="s">
        <v>439</v>
      </c>
      <c r="F277" s="214" t="s">
        <v>440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SUM(P278:P311)</f>
        <v>0</v>
      </c>
      <c r="Q277" s="208"/>
      <c r="R277" s="209">
        <f>SUM(R278:R311)</f>
        <v>0.088998999999999995</v>
      </c>
      <c r="S277" s="208"/>
      <c r="T277" s="210">
        <f>SUM(T278:T311)</f>
        <v>1.2821535000000002</v>
      </c>
      <c r="AR277" s="211" t="s">
        <v>83</v>
      </c>
      <c r="AT277" s="212" t="s">
        <v>73</v>
      </c>
      <c r="AU277" s="212" t="s">
        <v>79</v>
      </c>
      <c r="AY277" s="211" t="s">
        <v>139</v>
      </c>
      <c r="BK277" s="213">
        <f>SUM(BK278:BK311)</f>
        <v>0</v>
      </c>
    </row>
    <row r="278" s="1" customFormat="1" ht="24" customHeight="1">
      <c r="B278" s="36"/>
      <c r="C278" s="216" t="s">
        <v>441</v>
      </c>
      <c r="D278" s="216" t="s">
        <v>141</v>
      </c>
      <c r="E278" s="217" t="s">
        <v>442</v>
      </c>
      <c r="F278" s="218" t="s">
        <v>443</v>
      </c>
      <c r="G278" s="219" t="s">
        <v>201</v>
      </c>
      <c r="H278" s="220">
        <v>1</v>
      </c>
      <c r="I278" s="221"/>
      <c r="J278" s="222">
        <f>ROUND(I278*H278,2)</f>
        <v>0</v>
      </c>
      <c r="K278" s="218" t="s">
        <v>145</v>
      </c>
      <c r="L278" s="41"/>
      <c r="M278" s="223" t="s">
        <v>1</v>
      </c>
      <c r="N278" s="224" t="s">
        <v>39</v>
      </c>
      <c r="O278" s="84"/>
      <c r="P278" s="225">
        <f>O278*H278</f>
        <v>0</v>
      </c>
      <c r="Q278" s="225">
        <v>0.0018400000000000001</v>
      </c>
      <c r="R278" s="225">
        <f>Q278*H278</f>
        <v>0.0018400000000000001</v>
      </c>
      <c r="S278" s="225">
        <v>0</v>
      </c>
      <c r="T278" s="226">
        <f>S278*H278</f>
        <v>0</v>
      </c>
      <c r="AR278" s="227" t="s">
        <v>146</v>
      </c>
      <c r="AT278" s="227" t="s">
        <v>141</v>
      </c>
      <c r="AU278" s="227" t="s">
        <v>83</v>
      </c>
      <c r="AY278" s="15" t="s">
        <v>139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5" t="s">
        <v>79</v>
      </c>
      <c r="BK278" s="228">
        <f>ROUND(I278*H278,2)</f>
        <v>0</v>
      </c>
      <c r="BL278" s="15" t="s">
        <v>146</v>
      </c>
      <c r="BM278" s="227" t="s">
        <v>444</v>
      </c>
    </row>
    <row r="279" s="1" customFormat="1" ht="24" customHeight="1">
      <c r="B279" s="36"/>
      <c r="C279" s="216" t="s">
        <v>445</v>
      </c>
      <c r="D279" s="216" t="s">
        <v>141</v>
      </c>
      <c r="E279" s="217" t="s">
        <v>446</v>
      </c>
      <c r="F279" s="218" t="s">
        <v>447</v>
      </c>
      <c r="G279" s="219" t="s">
        <v>180</v>
      </c>
      <c r="H279" s="220">
        <v>6</v>
      </c>
      <c r="I279" s="221"/>
      <c r="J279" s="222">
        <f>ROUND(I279*H279,2)</f>
        <v>0</v>
      </c>
      <c r="K279" s="218" t="s">
        <v>145</v>
      </c>
      <c r="L279" s="41"/>
      <c r="M279" s="223" t="s">
        <v>1</v>
      </c>
      <c r="N279" s="224" t="s">
        <v>39</v>
      </c>
      <c r="O279" s="84"/>
      <c r="P279" s="225">
        <f>O279*H279</f>
        <v>0</v>
      </c>
      <c r="Q279" s="225">
        <v>0</v>
      </c>
      <c r="R279" s="225">
        <f>Q279*H279</f>
        <v>0</v>
      </c>
      <c r="S279" s="225">
        <v>0.014919999999999999</v>
      </c>
      <c r="T279" s="226">
        <f>S279*H279</f>
        <v>0.089519999999999988</v>
      </c>
      <c r="AR279" s="227" t="s">
        <v>146</v>
      </c>
      <c r="AT279" s="227" t="s">
        <v>141</v>
      </c>
      <c r="AU279" s="227" t="s">
        <v>83</v>
      </c>
      <c r="AY279" s="15" t="s">
        <v>139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5" t="s">
        <v>79</v>
      </c>
      <c r="BK279" s="228">
        <f>ROUND(I279*H279,2)</f>
        <v>0</v>
      </c>
      <c r="BL279" s="15" t="s">
        <v>146</v>
      </c>
      <c r="BM279" s="227" t="s">
        <v>448</v>
      </c>
    </row>
    <row r="280" s="12" customFormat="1">
      <c r="B280" s="229"/>
      <c r="C280" s="230"/>
      <c r="D280" s="231" t="s">
        <v>148</v>
      </c>
      <c r="E280" s="232" t="s">
        <v>1</v>
      </c>
      <c r="F280" s="233" t="s">
        <v>449</v>
      </c>
      <c r="G280" s="230"/>
      <c r="H280" s="234">
        <v>6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148</v>
      </c>
      <c r="AU280" s="240" t="s">
        <v>83</v>
      </c>
      <c r="AV280" s="12" t="s">
        <v>83</v>
      </c>
      <c r="AW280" s="12" t="s">
        <v>31</v>
      </c>
      <c r="AX280" s="12" t="s">
        <v>79</v>
      </c>
      <c r="AY280" s="240" t="s">
        <v>139</v>
      </c>
    </row>
    <row r="281" s="1" customFormat="1" ht="24" customHeight="1">
      <c r="B281" s="36"/>
      <c r="C281" s="216" t="s">
        <v>450</v>
      </c>
      <c r="D281" s="216" t="s">
        <v>141</v>
      </c>
      <c r="E281" s="217" t="s">
        <v>451</v>
      </c>
      <c r="F281" s="218" t="s">
        <v>452</v>
      </c>
      <c r="G281" s="219" t="s">
        <v>180</v>
      </c>
      <c r="H281" s="220">
        <v>37.590000000000003</v>
      </c>
      <c r="I281" s="221"/>
      <c r="J281" s="222">
        <f>ROUND(I281*H281,2)</f>
        <v>0</v>
      </c>
      <c r="K281" s="218" t="s">
        <v>145</v>
      </c>
      <c r="L281" s="41"/>
      <c r="M281" s="223" t="s">
        <v>1</v>
      </c>
      <c r="N281" s="224" t="s">
        <v>39</v>
      </c>
      <c r="O281" s="84"/>
      <c r="P281" s="225">
        <f>O281*H281</f>
        <v>0</v>
      </c>
      <c r="Q281" s="225">
        <v>0</v>
      </c>
      <c r="R281" s="225">
        <f>Q281*H281</f>
        <v>0</v>
      </c>
      <c r="S281" s="225">
        <v>0.03065</v>
      </c>
      <c r="T281" s="226">
        <f>S281*H281</f>
        <v>1.1521335000000001</v>
      </c>
      <c r="AR281" s="227" t="s">
        <v>146</v>
      </c>
      <c r="AT281" s="227" t="s">
        <v>141</v>
      </c>
      <c r="AU281" s="227" t="s">
        <v>83</v>
      </c>
      <c r="AY281" s="15" t="s">
        <v>139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5" t="s">
        <v>79</v>
      </c>
      <c r="BK281" s="228">
        <f>ROUND(I281*H281,2)</f>
        <v>0</v>
      </c>
      <c r="BL281" s="15" t="s">
        <v>146</v>
      </c>
      <c r="BM281" s="227" t="s">
        <v>453</v>
      </c>
    </row>
    <row r="282" s="12" customFormat="1">
      <c r="B282" s="229"/>
      <c r="C282" s="230"/>
      <c r="D282" s="231" t="s">
        <v>148</v>
      </c>
      <c r="E282" s="232" t="s">
        <v>1</v>
      </c>
      <c r="F282" s="233" t="s">
        <v>454</v>
      </c>
      <c r="G282" s="230"/>
      <c r="H282" s="234">
        <v>11.300000000000001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148</v>
      </c>
      <c r="AU282" s="240" t="s">
        <v>83</v>
      </c>
      <c r="AV282" s="12" t="s">
        <v>83</v>
      </c>
      <c r="AW282" s="12" t="s">
        <v>31</v>
      </c>
      <c r="AX282" s="12" t="s">
        <v>74</v>
      </c>
      <c r="AY282" s="240" t="s">
        <v>139</v>
      </c>
    </row>
    <row r="283" s="12" customFormat="1">
      <c r="B283" s="229"/>
      <c r="C283" s="230"/>
      <c r="D283" s="231" t="s">
        <v>148</v>
      </c>
      <c r="E283" s="232" t="s">
        <v>1</v>
      </c>
      <c r="F283" s="233" t="s">
        <v>455</v>
      </c>
      <c r="G283" s="230"/>
      <c r="H283" s="234">
        <v>20.789999999999999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148</v>
      </c>
      <c r="AU283" s="240" t="s">
        <v>83</v>
      </c>
      <c r="AV283" s="12" t="s">
        <v>83</v>
      </c>
      <c r="AW283" s="12" t="s">
        <v>31</v>
      </c>
      <c r="AX283" s="12" t="s">
        <v>74</v>
      </c>
      <c r="AY283" s="240" t="s">
        <v>139</v>
      </c>
    </row>
    <row r="284" s="12" customFormat="1">
      <c r="B284" s="229"/>
      <c r="C284" s="230"/>
      <c r="D284" s="231" t="s">
        <v>148</v>
      </c>
      <c r="E284" s="232" t="s">
        <v>1</v>
      </c>
      <c r="F284" s="233" t="s">
        <v>456</v>
      </c>
      <c r="G284" s="230"/>
      <c r="H284" s="234">
        <v>5.5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148</v>
      </c>
      <c r="AU284" s="240" t="s">
        <v>83</v>
      </c>
      <c r="AV284" s="12" t="s">
        <v>83</v>
      </c>
      <c r="AW284" s="12" t="s">
        <v>31</v>
      </c>
      <c r="AX284" s="12" t="s">
        <v>74</v>
      </c>
      <c r="AY284" s="240" t="s">
        <v>139</v>
      </c>
    </row>
    <row r="285" s="13" customFormat="1">
      <c r="B285" s="251"/>
      <c r="C285" s="252"/>
      <c r="D285" s="231" t="s">
        <v>148</v>
      </c>
      <c r="E285" s="253" t="s">
        <v>1</v>
      </c>
      <c r="F285" s="254" t="s">
        <v>176</v>
      </c>
      <c r="G285" s="252"/>
      <c r="H285" s="255">
        <v>37.590000000000003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AT285" s="261" t="s">
        <v>148</v>
      </c>
      <c r="AU285" s="261" t="s">
        <v>83</v>
      </c>
      <c r="AV285" s="13" t="s">
        <v>154</v>
      </c>
      <c r="AW285" s="13" t="s">
        <v>31</v>
      </c>
      <c r="AX285" s="13" t="s">
        <v>79</v>
      </c>
      <c r="AY285" s="261" t="s">
        <v>139</v>
      </c>
    </row>
    <row r="286" s="1" customFormat="1" ht="24" customHeight="1">
      <c r="B286" s="36"/>
      <c r="C286" s="216" t="s">
        <v>457</v>
      </c>
      <c r="D286" s="216" t="s">
        <v>141</v>
      </c>
      <c r="E286" s="217" t="s">
        <v>458</v>
      </c>
      <c r="F286" s="218" t="s">
        <v>459</v>
      </c>
      <c r="G286" s="219" t="s">
        <v>201</v>
      </c>
      <c r="H286" s="220">
        <v>1</v>
      </c>
      <c r="I286" s="221"/>
      <c r="J286" s="222">
        <f>ROUND(I286*H286,2)</f>
        <v>0</v>
      </c>
      <c r="K286" s="218" t="s">
        <v>145</v>
      </c>
      <c r="L286" s="41"/>
      <c r="M286" s="223" t="s">
        <v>1</v>
      </c>
      <c r="N286" s="224" t="s">
        <v>39</v>
      </c>
      <c r="O286" s="84"/>
      <c r="P286" s="225">
        <f>O286*H286</f>
        <v>0</v>
      </c>
      <c r="Q286" s="225">
        <v>0.0028700000000000002</v>
      </c>
      <c r="R286" s="225">
        <f>Q286*H286</f>
        <v>0.0028700000000000002</v>
      </c>
      <c r="S286" s="225">
        <v>0</v>
      </c>
      <c r="T286" s="226">
        <f>S286*H286</f>
        <v>0</v>
      </c>
      <c r="AR286" s="227" t="s">
        <v>146</v>
      </c>
      <c r="AT286" s="227" t="s">
        <v>141</v>
      </c>
      <c r="AU286" s="227" t="s">
        <v>83</v>
      </c>
      <c r="AY286" s="15" t="s">
        <v>139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5" t="s">
        <v>79</v>
      </c>
      <c r="BK286" s="228">
        <f>ROUND(I286*H286,2)</f>
        <v>0</v>
      </c>
      <c r="BL286" s="15" t="s">
        <v>146</v>
      </c>
      <c r="BM286" s="227" t="s">
        <v>460</v>
      </c>
    </row>
    <row r="287" s="1" customFormat="1" ht="24" customHeight="1">
      <c r="B287" s="36"/>
      <c r="C287" s="216" t="s">
        <v>461</v>
      </c>
      <c r="D287" s="216" t="s">
        <v>141</v>
      </c>
      <c r="E287" s="217" t="s">
        <v>462</v>
      </c>
      <c r="F287" s="218" t="s">
        <v>463</v>
      </c>
      <c r="G287" s="219" t="s">
        <v>180</v>
      </c>
      <c r="H287" s="220">
        <v>2.5</v>
      </c>
      <c r="I287" s="221"/>
      <c r="J287" s="222">
        <f>ROUND(I287*H287,2)</f>
        <v>0</v>
      </c>
      <c r="K287" s="218" t="s">
        <v>145</v>
      </c>
      <c r="L287" s="41"/>
      <c r="M287" s="223" t="s">
        <v>1</v>
      </c>
      <c r="N287" s="224" t="s">
        <v>39</v>
      </c>
      <c r="O287" s="84"/>
      <c r="P287" s="225">
        <f>O287*H287</f>
        <v>0</v>
      </c>
      <c r="Q287" s="225">
        <v>0</v>
      </c>
      <c r="R287" s="225">
        <f>Q287*H287</f>
        <v>0</v>
      </c>
      <c r="S287" s="225">
        <v>0.016199999999999999</v>
      </c>
      <c r="T287" s="226">
        <f>S287*H287</f>
        <v>0.040499999999999994</v>
      </c>
      <c r="AR287" s="227" t="s">
        <v>146</v>
      </c>
      <c r="AT287" s="227" t="s">
        <v>141</v>
      </c>
      <c r="AU287" s="227" t="s">
        <v>83</v>
      </c>
      <c r="AY287" s="15" t="s">
        <v>139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5" t="s">
        <v>79</v>
      </c>
      <c r="BK287" s="228">
        <f>ROUND(I287*H287,2)</f>
        <v>0</v>
      </c>
      <c r="BL287" s="15" t="s">
        <v>146</v>
      </c>
      <c r="BM287" s="227" t="s">
        <v>464</v>
      </c>
    </row>
    <row r="288" s="12" customFormat="1">
      <c r="B288" s="229"/>
      <c r="C288" s="230"/>
      <c r="D288" s="231" t="s">
        <v>148</v>
      </c>
      <c r="E288" s="232" t="s">
        <v>1</v>
      </c>
      <c r="F288" s="233" t="s">
        <v>465</v>
      </c>
      <c r="G288" s="230"/>
      <c r="H288" s="234">
        <v>2.5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148</v>
      </c>
      <c r="AU288" s="240" t="s">
        <v>83</v>
      </c>
      <c r="AV288" s="12" t="s">
        <v>83</v>
      </c>
      <c r="AW288" s="12" t="s">
        <v>31</v>
      </c>
      <c r="AX288" s="12" t="s">
        <v>79</v>
      </c>
      <c r="AY288" s="240" t="s">
        <v>139</v>
      </c>
    </row>
    <row r="289" s="1" customFormat="1" ht="24" customHeight="1">
      <c r="B289" s="36"/>
      <c r="C289" s="216" t="s">
        <v>466</v>
      </c>
      <c r="D289" s="216" t="s">
        <v>141</v>
      </c>
      <c r="E289" s="217" t="s">
        <v>467</v>
      </c>
      <c r="F289" s="218" t="s">
        <v>468</v>
      </c>
      <c r="G289" s="219" t="s">
        <v>180</v>
      </c>
      <c r="H289" s="220">
        <v>9.1999999999999993</v>
      </c>
      <c r="I289" s="221"/>
      <c r="J289" s="222">
        <f>ROUND(I289*H289,2)</f>
        <v>0</v>
      </c>
      <c r="K289" s="218" t="s">
        <v>145</v>
      </c>
      <c r="L289" s="41"/>
      <c r="M289" s="223" t="s">
        <v>1</v>
      </c>
      <c r="N289" s="224" t="s">
        <v>39</v>
      </c>
      <c r="O289" s="84"/>
      <c r="P289" s="225">
        <f>O289*H289</f>
        <v>0</v>
      </c>
      <c r="Q289" s="225">
        <v>0.00175</v>
      </c>
      <c r="R289" s="225">
        <f>Q289*H289</f>
        <v>0.0161</v>
      </c>
      <c r="S289" s="225">
        <v>0</v>
      </c>
      <c r="T289" s="226">
        <f>S289*H289</f>
        <v>0</v>
      </c>
      <c r="AR289" s="227" t="s">
        <v>146</v>
      </c>
      <c r="AT289" s="227" t="s">
        <v>141</v>
      </c>
      <c r="AU289" s="227" t="s">
        <v>83</v>
      </c>
      <c r="AY289" s="15" t="s">
        <v>139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5" t="s">
        <v>79</v>
      </c>
      <c r="BK289" s="228">
        <f>ROUND(I289*H289,2)</f>
        <v>0</v>
      </c>
      <c r="BL289" s="15" t="s">
        <v>146</v>
      </c>
      <c r="BM289" s="227" t="s">
        <v>469</v>
      </c>
    </row>
    <row r="290" s="12" customFormat="1">
      <c r="B290" s="229"/>
      <c r="C290" s="230"/>
      <c r="D290" s="231" t="s">
        <v>148</v>
      </c>
      <c r="E290" s="232" t="s">
        <v>1</v>
      </c>
      <c r="F290" s="233" t="s">
        <v>470</v>
      </c>
      <c r="G290" s="230"/>
      <c r="H290" s="234">
        <v>9.1999999999999993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148</v>
      </c>
      <c r="AU290" s="240" t="s">
        <v>83</v>
      </c>
      <c r="AV290" s="12" t="s">
        <v>83</v>
      </c>
      <c r="AW290" s="12" t="s">
        <v>31</v>
      </c>
      <c r="AX290" s="12" t="s">
        <v>79</v>
      </c>
      <c r="AY290" s="240" t="s">
        <v>139</v>
      </c>
    </row>
    <row r="291" s="1" customFormat="1" ht="24" customHeight="1">
      <c r="B291" s="36"/>
      <c r="C291" s="216" t="s">
        <v>471</v>
      </c>
      <c r="D291" s="216" t="s">
        <v>141</v>
      </c>
      <c r="E291" s="217" t="s">
        <v>472</v>
      </c>
      <c r="F291" s="218" t="s">
        <v>473</v>
      </c>
      <c r="G291" s="219" t="s">
        <v>180</v>
      </c>
      <c r="H291" s="220">
        <v>5.5999999999999996</v>
      </c>
      <c r="I291" s="221"/>
      <c r="J291" s="222">
        <f>ROUND(I291*H291,2)</f>
        <v>0</v>
      </c>
      <c r="K291" s="218" t="s">
        <v>145</v>
      </c>
      <c r="L291" s="41"/>
      <c r="M291" s="223" t="s">
        <v>1</v>
      </c>
      <c r="N291" s="224" t="s">
        <v>39</v>
      </c>
      <c r="O291" s="84"/>
      <c r="P291" s="225">
        <f>O291*H291</f>
        <v>0</v>
      </c>
      <c r="Q291" s="225">
        <v>0.0027399999999999998</v>
      </c>
      <c r="R291" s="225">
        <f>Q291*H291</f>
        <v>0.015343999999999998</v>
      </c>
      <c r="S291" s="225">
        <v>0</v>
      </c>
      <c r="T291" s="226">
        <f>S291*H291</f>
        <v>0</v>
      </c>
      <c r="AR291" s="227" t="s">
        <v>146</v>
      </c>
      <c r="AT291" s="227" t="s">
        <v>141</v>
      </c>
      <c r="AU291" s="227" t="s">
        <v>83</v>
      </c>
      <c r="AY291" s="15" t="s">
        <v>139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5" t="s">
        <v>79</v>
      </c>
      <c r="BK291" s="228">
        <f>ROUND(I291*H291,2)</f>
        <v>0</v>
      </c>
      <c r="BL291" s="15" t="s">
        <v>146</v>
      </c>
      <c r="BM291" s="227" t="s">
        <v>474</v>
      </c>
    </row>
    <row r="292" s="1" customFormat="1" ht="24" customHeight="1">
      <c r="B292" s="36"/>
      <c r="C292" s="216" t="s">
        <v>475</v>
      </c>
      <c r="D292" s="216" t="s">
        <v>141</v>
      </c>
      <c r="E292" s="217" t="s">
        <v>476</v>
      </c>
      <c r="F292" s="218" t="s">
        <v>477</v>
      </c>
      <c r="G292" s="219" t="s">
        <v>180</v>
      </c>
      <c r="H292" s="220">
        <v>1.5</v>
      </c>
      <c r="I292" s="221"/>
      <c r="J292" s="222">
        <f>ROUND(I292*H292,2)</f>
        <v>0</v>
      </c>
      <c r="K292" s="218" t="s">
        <v>145</v>
      </c>
      <c r="L292" s="41"/>
      <c r="M292" s="223" t="s">
        <v>1</v>
      </c>
      <c r="N292" s="224" t="s">
        <v>39</v>
      </c>
      <c r="O292" s="84"/>
      <c r="P292" s="225">
        <f>O292*H292</f>
        <v>0</v>
      </c>
      <c r="Q292" s="225">
        <v>0.00055999999999999995</v>
      </c>
      <c r="R292" s="225">
        <f>Q292*H292</f>
        <v>0.00083999999999999993</v>
      </c>
      <c r="S292" s="225">
        <v>0</v>
      </c>
      <c r="T292" s="226">
        <f>S292*H292</f>
        <v>0</v>
      </c>
      <c r="AR292" s="227" t="s">
        <v>146</v>
      </c>
      <c r="AT292" s="227" t="s">
        <v>141</v>
      </c>
      <c r="AU292" s="227" t="s">
        <v>83</v>
      </c>
      <c r="AY292" s="15" t="s">
        <v>139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5" t="s">
        <v>79</v>
      </c>
      <c r="BK292" s="228">
        <f>ROUND(I292*H292,2)</f>
        <v>0</v>
      </c>
      <c r="BL292" s="15" t="s">
        <v>146</v>
      </c>
      <c r="BM292" s="227" t="s">
        <v>478</v>
      </c>
    </row>
    <row r="293" s="12" customFormat="1">
      <c r="B293" s="229"/>
      <c r="C293" s="230"/>
      <c r="D293" s="231" t="s">
        <v>148</v>
      </c>
      <c r="E293" s="232" t="s">
        <v>1</v>
      </c>
      <c r="F293" s="233" t="s">
        <v>479</v>
      </c>
      <c r="G293" s="230"/>
      <c r="H293" s="234">
        <v>1.5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148</v>
      </c>
      <c r="AU293" s="240" t="s">
        <v>83</v>
      </c>
      <c r="AV293" s="12" t="s">
        <v>83</v>
      </c>
      <c r="AW293" s="12" t="s">
        <v>31</v>
      </c>
      <c r="AX293" s="12" t="s">
        <v>79</v>
      </c>
      <c r="AY293" s="240" t="s">
        <v>139</v>
      </c>
    </row>
    <row r="294" s="1" customFormat="1" ht="24" customHeight="1">
      <c r="B294" s="36"/>
      <c r="C294" s="216" t="s">
        <v>480</v>
      </c>
      <c r="D294" s="216" t="s">
        <v>141</v>
      </c>
      <c r="E294" s="217" t="s">
        <v>481</v>
      </c>
      <c r="F294" s="218" t="s">
        <v>482</v>
      </c>
      <c r="G294" s="219" t="s">
        <v>180</v>
      </c>
      <c r="H294" s="220">
        <v>9.4000000000000004</v>
      </c>
      <c r="I294" s="221"/>
      <c r="J294" s="222">
        <f>ROUND(I294*H294,2)</f>
        <v>0</v>
      </c>
      <c r="K294" s="218" t="s">
        <v>145</v>
      </c>
      <c r="L294" s="41"/>
      <c r="M294" s="223" t="s">
        <v>1</v>
      </c>
      <c r="N294" s="224" t="s">
        <v>39</v>
      </c>
      <c r="O294" s="84"/>
      <c r="P294" s="225">
        <f>O294*H294</f>
        <v>0</v>
      </c>
      <c r="Q294" s="225">
        <v>0.00059000000000000003</v>
      </c>
      <c r="R294" s="225">
        <f>Q294*H294</f>
        <v>0.0055460000000000006</v>
      </c>
      <c r="S294" s="225">
        <v>0</v>
      </c>
      <c r="T294" s="226">
        <f>S294*H294</f>
        <v>0</v>
      </c>
      <c r="AR294" s="227" t="s">
        <v>146</v>
      </c>
      <c r="AT294" s="227" t="s">
        <v>141</v>
      </c>
      <c r="AU294" s="227" t="s">
        <v>83</v>
      </c>
      <c r="AY294" s="15" t="s">
        <v>139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5" t="s">
        <v>79</v>
      </c>
      <c r="BK294" s="228">
        <f>ROUND(I294*H294,2)</f>
        <v>0</v>
      </c>
      <c r="BL294" s="15" t="s">
        <v>146</v>
      </c>
      <c r="BM294" s="227" t="s">
        <v>483</v>
      </c>
    </row>
    <row r="295" s="12" customFormat="1">
      <c r="B295" s="229"/>
      <c r="C295" s="230"/>
      <c r="D295" s="231" t="s">
        <v>148</v>
      </c>
      <c r="E295" s="232" t="s">
        <v>1</v>
      </c>
      <c r="F295" s="233" t="s">
        <v>484</v>
      </c>
      <c r="G295" s="230"/>
      <c r="H295" s="234">
        <v>9.4000000000000004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148</v>
      </c>
      <c r="AU295" s="240" t="s">
        <v>83</v>
      </c>
      <c r="AV295" s="12" t="s">
        <v>83</v>
      </c>
      <c r="AW295" s="12" t="s">
        <v>31</v>
      </c>
      <c r="AX295" s="12" t="s">
        <v>79</v>
      </c>
      <c r="AY295" s="240" t="s">
        <v>139</v>
      </c>
    </row>
    <row r="296" s="1" customFormat="1" ht="24" customHeight="1">
      <c r="B296" s="36"/>
      <c r="C296" s="216" t="s">
        <v>485</v>
      </c>
      <c r="D296" s="216" t="s">
        <v>141</v>
      </c>
      <c r="E296" s="217" t="s">
        <v>486</v>
      </c>
      <c r="F296" s="218" t="s">
        <v>487</v>
      </c>
      <c r="G296" s="219" t="s">
        <v>180</v>
      </c>
      <c r="H296" s="220">
        <v>19.399999999999999</v>
      </c>
      <c r="I296" s="221"/>
      <c r="J296" s="222">
        <f>ROUND(I296*H296,2)</f>
        <v>0</v>
      </c>
      <c r="K296" s="218" t="s">
        <v>145</v>
      </c>
      <c r="L296" s="41"/>
      <c r="M296" s="223" t="s">
        <v>1</v>
      </c>
      <c r="N296" s="224" t="s">
        <v>39</v>
      </c>
      <c r="O296" s="84"/>
      <c r="P296" s="225">
        <f>O296*H296</f>
        <v>0</v>
      </c>
      <c r="Q296" s="225">
        <v>0.0012099999999999999</v>
      </c>
      <c r="R296" s="225">
        <f>Q296*H296</f>
        <v>0.023473999999999998</v>
      </c>
      <c r="S296" s="225">
        <v>0</v>
      </c>
      <c r="T296" s="226">
        <f>S296*H296</f>
        <v>0</v>
      </c>
      <c r="AR296" s="227" t="s">
        <v>146</v>
      </c>
      <c r="AT296" s="227" t="s">
        <v>141</v>
      </c>
      <c r="AU296" s="227" t="s">
        <v>83</v>
      </c>
      <c r="AY296" s="15" t="s">
        <v>139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5" t="s">
        <v>79</v>
      </c>
      <c r="BK296" s="228">
        <f>ROUND(I296*H296,2)</f>
        <v>0</v>
      </c>
      <c r="BL296" s="15" t="s">
        <v>146</v>
      </c>
      <c r="BM296" s="227" t="s">
        <v>488</v>
      </c>
    </row>
    <row r="297" s="12" customFormat="1">
      <c r="B297" s="229"/>
      <c r="C297" s="230"/>
      <c r="D297" s="231" t="s">
        <v>148</v>
      </c>
      <c r="E297" s="232" t="s">
        <v>1</v>
      </c>
      <c r="F297" s="233" t="s">
        <v>489</v>
      </c>
      <c r="G297" s="230"/>
      <c r="H297" s="234">
        <v>19.399999999999999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148</v>
      </c>
      <c r="AU297" s="240" t="s">
        <v>83</v>
      </c>
      <c r="AV297" s="12" t="s">
        <v>83</v>
      </c>
      <c r="AW297" s="12" t="s">
        <v>31</v>
      </c>
      <c r="AX297" s="12" t="s">
        <v>79</v>
      </c>
      <c r="AY297" s="240" t="s">
        <v>139</v>
      </c>
    </row>
    <row r="298" s="1" customFormat="1" ht="24" customHeight="1">
      <c r="B298" s="36"/>
      <c r="C298" s="216" t="s">
        <v>490</v>
      </c>
      <c r="D298" s="216" t="s">
        <v>141</v>
      </c>
      <c r="E298" s="217" t="s">
        <v>491</v>
      </c>
      <c r="F298" s="218" t="s">
        <v>492</v>
      </c>
      <c r="G298" s="219" t="s">
        <v>180</v>
      </c>
      <c r="H298" s="220">
        <v>5.5</v>
      </c>
      <c r="I298" s="221"/>
      <c r="J298" s="222">
        <f>ROUND(I298*H298,2)</f>
        <v>0</v>
      </c>
      <c r="K298" s="218" t="s">
        <v>145</v>
      </c>
      <c r="L298" s="41"/>
      <c r="M298" s="223" t="s">
        <v>1</v>
      </c>
      <c r="N298" s="224" t="s">
        <v>39</v>
      </c>
      <c r="O298" s="84"/>
      <c r="P298" s="225">
        <f>O298*H298</f>
        <v>0</v>
      </c>
      <c r="Q298" s="225">
        <v>0.0026700000000000001</v>
      </c>
      <c r="R298" s="225">
        <f>Q298*H298</f>
        <v>0.014685</v>
      </c>
      <c r="S298" s="225">
        <v>0</v>
      </c>
      <c r="T298" s="226">
        <f>S298*H298</f>
        <v>0</v>
      </c>
      <c r="AR298" s="227" t="s">
        <v>146</v>
      </c>
      <c r="AT298" s="227" t="s">
        <v>141</v>
      </c>
      <c r="AU298" s="227" t="s">
        <v>83</v>
      </c>
      <c r="AY298" s="15" t="s">
        <v>139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5" t="s">
        <v>79</v>
      </c>
      <c r="BK298" s="228">
        <f>ROUND(I298*H298,2)</f>
        <v>0</v>
      </c>
      <c r="BL298" s="15" t="s">
        <v>146</v>
      </c>
      <c r="BM298" s="227" t="s">
        <v>493</v>
      </c>
    </row>
    <row r="299" s="12" customFormat="1">
      <c r="B299" s="229"/>
      <c r="C299" s="230"/>
      <c r="D299" s="231" t="s">
        <v>148</v>
      </c>
      <c r="E299" s="232" t="s">
        <v>1</v>
      </c>
      <c r="F299" s="233" t="s">
        <v>494</v>
      </c>
      <c r="G299" s="230"/>
      <c r="H299" s="234">
        <v>5.5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148</v>
      </c>
      <c r="AU299" s="240" t="s">
        <v>83</v>
      </c>
      <c r="AV299" s="12" t="s">
        <v>83</v>
      </c>
      <c r="AW299" s="12" t="s">
        <v>31</v>
      </c>
      <c r="AX299" s="12" t="s">
        <v>79</v>
      </c>
      <c r="AY299" s="240" t="s">
        <v>139</v>
      </c>
    </row>
    <row r="300" s="1" customFormat="1" ht="24" customHeight="1">
      <c r="B300" s="36"/>
      <c r="C300" s="216" t="s">
        <v>495</v>
      </c>
      <c r="D300" s="216" t="s">
        <v>141</v>
      </c>
      <c r="E300" s="217" t="s">
        <v>496</v>
      </c>
      <c r="F300" s="218" t="s">
        <v>497</v>
      </c>
      <c r="G300" s="219" t="s">
        <v>180</v>
      </c>
      <c r="H300" s="220">
        <v>16</v>
      </c>
      <c r="I300" s="221"/>
      <c r="J300" s="222">
        <f>ROUND(I300*H300,2)</f>
        <v>0</v>
      </c>
      <c r="K300" s="218" t="s">
        <v>145</v>
      </c>
      <c r="L300" s="41"/>
      <c r="M300" s="223" t="s">
        <v>1</v>
      </c>
      <c r="N300" s="224" t="s">
        <v>39</v>
      </c>
      <c r="O300" s="84"/>
      <c r="P300" s="225">
        <f>O300*H300</f>
        <v>0</v>
      </c>
      <c r="Q300" s="225">
        <v>0.00035</v>
      </c>
      <c r="R300" s="225">
        <f>Q300*H300</f>
        <v>0.0055999999999999999</v>
      </c>
      <c r="S300" s="225">
        <v>0</v>
      </c>
      <c r="T300" s="226">
        <f>S300*H300</f>
        <v>0</v>
      </c>
      <c r="AR300" s="227" t="s">
        <v>146</v>
      </c>
      <c r="AT300" s="227" t="s">
        <v>141</v>
      </c>
      <c r="AU300" s="227" t="s">
        <v>83</v>
      </c>
      <c r="AY300" s="15" t="s">
        <v>139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5" t="s">
        <v>79</v>
      </c>
      <c r="BK300" s="228">
        <f>ROUND(I300*H300,2)</f>
        <v>0</v>
      </c>
      <c r="BL300" s="15" t="s">
        <v>146</v>
      </c>
      <c r="BM300" s="227" t="s">
        <v>498</v>
      </c>
    </row>
    <row r="301" s="12" customFormat="1">
      <c r="B301" s="229"/>
      <c r="C301" s="230"/>
      <c r="D301" s="231" t="s">
        <v>148</v>
      </c>
      <c r="E301" s="232" t="s">
        <v>1</v>
      </c>
      <c r="F301" s="233" t="s">
        <v>499</v>
      </c>
      <c r="G301" s="230"/>
      <c r="H301" s="234">
        <v>16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148</v>
      </c>
      <c r="AU301" s="240" t="s">
        <v>83</v>
      </c>
      <c r="AV301" s="12" t="s">
        <v>83</v>
      </c>
      <c r="AW301" s="12" t="s">
        <v>31</v>
      </c>
      <c r="AX301" s="12" t="s">
        <v>79</v>
      </c>
      <c r="AY301" s="240" t="s">
        <v>139</v>
      </c>
    </row>
    <row r="302" s="1" customFormat="1" ht="24" customHeight="1">
      <c r="B302" s="36"/>
      <c r="C302" s="216" t="s">
        <v>500</v>
      </c>
      <c r="D302" s="216" t="s">
        <v>141</v>
      </c>
      <c r="E302" s="217" t="s">
        <v>501</v>
      </c>
      <c r="F302" s="218" t="s">
        <v>502</v>
      </c>
      <c r="G302" s="219" t="s">
        <v>201</v>
      </c>
      <c r="H302" s="220">
        <v>18</v>
      </c>
      <c r="I302" s="221"/>
      <c r="J302" s="222">
        <f>ROUND(I302*H302,2)</f>
        <v>0</v>
      </c>
      <c r="K302" s="218" t="s">
        <v>145</v>
      </c>
      <c r="L302" s="41"/>
      <c r="M302" s="223" t="s">
        <v>1</v>
      </c>
      <c r="N302" s="224" t="s">
        <v>39</v>
      </c>
      <c r="O302" s="84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AR302" s="227" t="s">
        <v>146</v>
      </c>
      <c r="AT302" s="227" t="s">
        <v>141</v>
      </c>
      <c r="AU302" s="227" t="s">
        <v>83</v>
      </c>
      <c r="AY302" s="15" t="s">
        <v>139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5" t="s">
        <v>79</v>
      </c>
      <c r="BK302" s="228">
        <f>ROUND(I302*H302,2)</f>
        <v>0</v>
      </c>
      <c r="BL302" s="15" t="s">
        <v>146</v>
      </c>
      <c r="BM302" s="227" t="s">
        <v>503</v>
      </c>
    </row>
    <row r="303" s="1" customFormat="1" ht="24" customHeight="1">
      <c r="B303" s="36"/>
      <c r="C303" s="216" t="s">
        <v>504</v>
      </c>
      <c r="D303" s="216" t="s">
        <v>141</v>
      </c>
      <c r="E303" s="217" t="s">
        <v>505</v>
      </c>
      <c r="F303" s="218" t="s">
        <v>506</v>
      </c>
      <c r="G303" s="219" t="s">
        <v>201</v>
      </c>
      <c r="H303" s="220">
        <v>3</v>
      </c>
      <c r="I303" s="221"/>
      <c r="J303" s="222">
        <f>ROUND(I303*H303,2)</f>
        <v>0</v>
      </c>
      <c r="K303" s="218" t="s">
        <v>145</v>
      </c>
      <c r="L303" s="41"/>
      <c r="M303" s="223" t="s">
        <v>1</v>
      </c>
      <c r="N303" s="224" t="s">
        <v>39</v>
      </c>
      <c r="O303" s="84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AR303" s="227" t="s">
        <v>146</v>
      </c>
      <c r="AT303" s="227" t="s">
        <v>141</v>
      </c>
      <c r="AU303" s="227" t="s">
        <v>83</v>
      </c>
      <c r="AY303" s="15" t="s">
        <v>139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5" t="s">
        <v>79</v>
      </c>
      <c r="BK303" s="228">
        <f>ROUND(I303*H303,2)</f>
        <v>0</v>
      </c>
      <c r="BL303" s="15" t="s">
        <v>146</v>
      </c>
      <c r="BM303" s="227" t="s">
        <v>507</v>
      </c>
    </row>
    <row r="304" s="1" customFormat="1" ht="24" customHeight="1">
      <c r="B304" s="36"/>
      <c r="C304" s="216" t="s">
        <v>508</v>
      </c>
      <c r="D304" s="216" t="s">
        <v>141</v>
      </c>
      <c r="E304" s="217" t="s">
        <v>509</v>
      </c>
      <c r="F304" s="218" t="s">
        <v>510</v>
      </c>
      <c r="G304" s="219" t="s">
        <v>201</v>
      </c>
      <c r="H304" s="220">
        <v>15</v>
      </c>
      <c r="I304" s="221"/>
      <c r="J304" s="222">
        <f>ROUND(I304*H304,2)</f>
        <v>0</v>
      </c>
      <c r="K304" s="218" t="s">
        <v>145</v>
      </c>
      <c r="L304" s="41"/>
      <c r="M304" s="223" t="s">
        <v>1</v>
      </c>
      <c r="N304" s="224" t="s">
        <v>39</v>
      </c>
      <c r="O304" s="84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AR304" s="227" t="s">
        <v>146</v>
      </c>
      <c r="AT304" s="227" t="s">
        <v>141</v>
      </c>
      <c r="AU304" s="227" t="s">
        <v>83</v>
      </c>
      <c r="AY304" s="15" t="s">
        <v>139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5" t="s">
        <v>79</v>
      </c>
      <c r="BK304" s="228">
        <f>ROUND(I304*H304,2)</f>
        <v>0</v>
      </c>
      <c r="BL304" s="15" t="s">
        <v>146</v>
      </c>
      <c r="BM304" s="227" t="s">
        <v>511</v>
      </c>
    </row>
    <row r="305" s="1" customFormat="1" ht="24" customHeight="1">
      <c r="B305" s="36"/>
      <c r="C305" s="216" t="s">
        <v>512</v>
      </c>
      <c r="D305" s="216" t="s">
        <v>141</v>
      </c>
      <c r="E305" s="217" t="s">
        <v>513</v>
      </c>
      <c r="F305" s="218" t="s">
        <v>514</v>
      </c>
      <c r="G305" s="219" t="s">
        <v>201</v>
      </c>
      <c r="H305" s="220">
        <v>3</v>
      </c>
      <c r="I305" s="221"/>
      <c r="J305" s="222">
        <f>ROUND(I305*H305,2)</f>
        <v>0</v>
      </c>
      <c r="K305" s="218" t="s">
        <v>145</v>
      </c>
      <c r="L305" s="41"/>
      <c r="M305" s="223" t="s">
        <v>1</v>
      </c>
      <c r="N305" s="224" t="s">
        <v>39</v>
      </c>
      <c r="O305" s="84"/>
      <c r="P305" s="225">
        <f>O305*H305</f>
        <v>0</v>
      </c>
      <c r="Q305" s="225">
        <v>0.00089999999999999998</v>
      </c>
      <c r="R305" s="225">
        <f>Q305*H305</f>
        <v>0.0027000000000000001</v>
      </c>
      <c r="S305" s="225">
        <v>0</v>
      </c>
      <c r="T305" s="226">
        <f>S305*H305</f>
        <v>0</v>
      </c>
      <c r="AR305" s="227" t="s">
        <v>146</v>
      </c>
      <c r="AT305" s="227" t="s">
        <v>141</v>
      </c>
      <c r="AU305" s="227" t="s">
        <v>83</v>
      </c>
      <c r="AY305" s="15" t="s">
        <v>139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5" t="s">
        <v>79</v>
      </c>
      <c r="BK305" s="228">
        <f>ROUND(I305*H305,2)</f>
        <v>0</v>
      </c>
      <c r="BL305" s="15" t="s">
        <v>146</v>
      </c>
      <c r="BM305" s="227" t="s">
        <v>515</v>
      </c>
    </row>
    <row r="306" s="1" customFormat="1" ht="24" customHeight="1">
      <c r="B306" s="36"/>
      <c r="C306" s="216" t="s">
        <v>516</v>
      </c>
      <c r="D306" s="216" t="s">
        <v>141</v>
      </c>
      <c r="E306" s="217" t="s">
        <v>517</v>
      </c>
      <c r="F306" s="218" t="s">
        <v>518</v>
      </c>
      <c r="G306" s="219" t="s">
        <v>180</v>
      </c>
      <c r="H306" s="220">
        <v>66.599999999999994</v>
      </c>
      <c r="I306" s="221"/>
      <c r="J306" s="222">
        <f>ROUND(I306*H306,2)</f>
        <v>0</v>
      </c>
      <c r="K306" s="218" t="s">
        <v>145</v>
      </c>
      <c r="L306" s="41"/>
      <c r="M306" s="223" t="s">
        <v>1</v>
      </c>
      <c r="N306" s="224" t="s">
        <v>39</v>
      </c>
      <c r="O306" s="84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AR306" s="227" t="s">
        <v>146</v>
      </c>
      <c r="AT306" s="227" t="s">
        <v>141</v>
      </c>
      <c r="AU306" s="227" t="s">
        <v>83</v>
      </c>
      <c r="AY306" s="15" t="s">
        <v>139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5" t="s">
        <v>79</v>
      </c>
      <c r="BK306" s="228">
        <f>ROUND(I306*H306,2)</f>
        <v>0</v>
      </c>
      <c r="BL306" s="15" t="s">
        <v>146</v>
      </c>
      <c r="BM306" s="227" t="s">
        <v>519</v>
      </c>
    </row>
    <row r="307" s="12" customFormat="1">
      <c r="B307" s="229"/>
      <c r="C307" s="230"/>
      <c r="D307" s="231" t="s">
        <v>148</v>
      </c>
      <c r="E307" s="232" t="s">
        <v>1</v>
      </c>
      <c r="F307" s="233" t="s">
        <v>520</v>
      </c>
      <c r="G307" s="230"/>
      <c r="H307" s="234">
        <v>66.599999999999994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148</v>
      </c>
      <c r="AU307" s="240" t="s">
        <v>83</v>
      </c>
      <c r="AV307" s="12" t="s">
        <v>83</v>
      </c>
      <c r="AW307" s="12" t="s">
        <v>31</v>
      </c>
      <c r="AX307" s="12" t="s">
        <v>79</v>
      </c>
      <c r="AY307" s="240" t="s">
        <v>139</v>
      </c>
    </row>
    <row r="308" s="1" customFormat="1" ht="48" customHeight="1">
      <c r="B308" s="36"/>
      <c r="C308" s="216" t="s">
        <v>521</v>
      </c>
      <c r="D308" s="216" t="s">
        <v>141</v>
      </c>
      <c r="E308" s="217" t="s">
        <v>522</v>
      </c>
      <c r="F308" s="218" t="s">
        <v>523</v>
      </c>
      <c r="G308" s="219" t="s">
        <v>162</v>
      </c>
      <c r="H308" s="220">
        <v>0.088999999999999996</v>
      </c>
      <c r="I308" s="221"/>
      <c r="J308" s="222">
        <f>ROUND(I308*H308,2)</f>
        <v>0</v>
      </c>
      <c r="K308" s="218" t="s">
        <v>145</v>
      </c>
      <c r="L308" s="41"/>
      <c r="M308" s="223" t="s">
        <v>1</v>
      </c>
      <c r="N308" s="224" t="s">
        <v>39</v>
      </c>
      <c r="O308" s="84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AR308" s="227" t="s">
        <v>146</v>
      </c>
      <c r="AT308" s="227" t="s">
        <v>141</v>
      </c>
      <c r="AU308" s="227" t="s">
        <v>83</v>
      </c>
      <c r="AY308" s="15" t="s">
        <v>139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5" t="s">
        <v>79</v>
      </c>
      <c r="BK308" s="228">
        <f>ROUND(I308*H308,2)</f>
        <v>0</v>
      </c>
      <c r="BL308" s="15" t="s">
        <v>146</v>
      </c>
      <c r="BM308" s="227" t="s">
        <v>524</v>
      </c>
    </row>
    <row r="309" s="1" customFormat="1" ht="24" customHeight="1">
      <c r="B309" s="36"/>
      <c r="C309" s="216" t="s">
        <v>525</v>
      </c>
      <c r="D309" s="216" t="s">
        <v>141</v>
      </c>
      <c r="E309" s="217" t="s">
        <v>526</v>
      </c>
      <c r="F309" s="218" t="s">
        <v>527</v>
      </c>
      <c r="G309" s="219" t="s">
        <v>180</v>
      </c>
      <c r="H309" s="220">
        <v>6</v>
      </c>
      <c r="I309" s="221"/>
      <c r="J309" s="222">
        <f>ROUND(I309*H309,2)</f>
        <v>0</v>
      </c>
      <c r="K309" s="218" t="s">
        <v>1</v>
      </c>
      <c r="L309" s="41"/>
      <c r="M309" s="223" t="s">
        <v>1</v>
      </c>
      <c r="N309" s="224" t="s">
        <v>39</v>
      </c>
      <c r="O309" s="84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AR309" s="227" t="s">
        <v>146</v>
      </c>
      <c r="AT309" s="227" t="s">
        <v>141</v>
      </c>
      <c r="AU309" s="227" t="s">
        <v>83</v>
      </c>
      <c r="AY309" s="15" t="s">
        <v>139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5" t="s">
        <v>79</v>
      </c>
      <c r="BK309" s="228">
        <f>ROUND(I309*H309,2)</f>
        <v>0</v>
      </c>
      <c r="BL309" s="15" t="s">
        <v>146</v>
      </c>
      <c r="BM309" s="227" t="s">
        <v>528</v>
      </c>
    </row>
    <row r="310" s="1" customFormat="1" ht="48" customHeight="1">
      <c r="B310" s="36"/>
      <c r="C310" s="216" t="s">
        <v>529</v>
      </c>
      <c r="D310" s="216" t="s">
        <v>141</v>
      </c>
      <c r="E310" s="217" t="s">
        <v>530</v>
      </c>
      <c r="F310" s="218" t="s">
        <v>531</v>
      </c>
      <c r="G310" s="219" t="s">
        <v>201</v>
      </c>
      <c r="H310" s="220">
        <v>4</v>
      </c>
      <c r="I310" s="221"/>
      <c r="J310" s="222">
        <f>ROUND(I310*H310,2)</f>
        <v>0</v>
      </c>
      <c r="K310" s="218" t="s">
        <v>1</v>
      </c>
      <c r="L310" s="41"/>
      <c r="M310" s="223" t="s">
        <v>1</v>
      </c>
      <c r="N310" s="224" t="s">
        <v>39</v>
      </c>
      <c r="O310" s="84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AR310" s="227" t="s">
        <v>146</v>
      </c>
      <c r="AT310" s="227" t="s">
        <v>141</v>
      </c>
      <c r="AU310" s="227" t="s">
        <v>83</v>
      </c>
      <c r="AY310" s="15" t="s">
        <v>139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5" t="s">
        <v>79</v>
      </c>
      <c r="BK310" s="228">
        <f>ROUND(I310*H310,2)</f>
        <v>0</v>
      </c>
      <c r="BL310" s="15" t="s">
        <v>146</v>
      </c>
      <c r="BM310" s="227" t="s">
        <v>532</v>
      </c>
    </row>
    <row r="311" s="1" customFormat="1" ht="24" customHeight="1">
      <c r="B311" s="36"/>
      <c r="C311" s="216" t="s">
        <v>533</v>
      </c>
      <c r="D311" s="216" t="s">
        <v>141</v>
      </c>
      <c r="E311" s="217" t="s">
        <v>534</v>
      </c>
      <c r="F311" s="218" t="s">
        <v>535</v>
      </c>
      <c r="G311" s="219" t="s">
        <v>201</v>
      </c>
      <c r="H311" s="220">
        <v>2</v>
      </c>
      <c r="I311" s="221"/>
      <c r="J311" s="222">
        <f>ROUND(I311*H311,2)</f>
        <v>0</v>
      </c>
      <c r="K311" s="218" t="s">
        <v>1</v>
      </c>
      <c r="L311" s="41"/>
      <c r="M311" s="223" t="s">
        <v>1</v>
      </c>
      <c r="N311" s="224" t="s">
        <v>39</v>
      </c>
      <c r="O311" s="84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AR311" s="227" t="s">
        <v>146</v>
      </c>
      <c r="AT311" s="227" t="s">
        <v>141</v>
      </c>
      <c r="AU311" s="227" t="s">
        <v>83</v>
      </c>
      <c r="AY311" s="15" t="s">
        <v>139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5" t="s">
        <v>79</v>
      </c>
      <c r="BK311" s="228">
        <f>ROUND(I311*H311,2)</f>
        <v>0</v>
      </c>
      <c r="BL311" s="15" t="s">
        <v>146</v>
      </c>
      <c r="BM311" s="227" t="s">
        <v>536</v>
      </c>
    </row>
    <row r="312" s="11" customFormat="1" ht="22.8" customHeight="1">
      <c r="B312" s="200"/>
      <c r="C312" s="201"/>
      <c r="D312" s="202" t="s">
        <v>73</v>
      </c>
      <c r="E312" s="214" t="s">
        <v>537</v>
      </c>
      <c r="F312" s="214" t="s">
        <v>538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SUM(P313:P352)</f>
        <v>0</v>
      </c>
      <c r="Q312" s="208"/>
      <c r="R312" s="209">
        <f>SUM(R313:R352)</f>
        <v>0.13089500000000001</v>
      </c>
      <c r="S312" s="208"/>
      <c r="T312" s="210">
        <f>SUM(T313:T352)</f>
        <v>0.040180500000000001</v>
      </c>
      <c r="AR312" s="211" t="s">
        <v>83</v>
      </c>
      <c r="AT312" s="212" t="s">
        <v>73</v>
      </c>
      <c r="AU312" s="212" t="s">
        <v>79</v>
      </c>
      <c r="AY312" s="211" t="s">
        <v>139</v>
      </c>
      <c r="BK312" s="213">
        <f>SUM(BK313:BK352)</f>
        <v>0</v>
      </c>
    </row>
    <row r="313" s="1" customFormat="1" ht="24" customHeight="1">
      <c r="B313" s="36"/>
      <c r="C313" s="216" t="s">
        <v>539</v>
      </c>
      <c r="D313" s="216" t="s">
        <v>141</v>
      </c>
      <c r="E313" s="217" t="s">
        <v>540</v>
      </c>
      <c r="F313" s="218" t="s">
        <v>541</v>
      </c>
      <c r="G313" s="219" t="s">
        <v>180</v>
      </c>
      <c r="H313" s="220">
        <v>5.5</v>
      </c>
      <c r="I313" s="221"/>
      <c r="J313" s="222">
        <f>ROUND(I313*H313,2)</f>
        <v>0</v>
      </c>
      <c r="K313" s="218" t="s">
        <v>145</v>
      </c>
      <c r="L313" s="41"/>
      <c r="M313" s="223" t="s">
        <v>1</v>
      </c>
      <c r="N313" s="224" t="s">
        <v>39</v>
      </c>
      <c r="O313" s="84"/>
      <c r="P313" s="225">
        <f>O313*H313</f>
        <v>0</v>
      </c>
      <c r="Q313" s="225">
        <v>0</v>
      </c>
      <c r="R313" s="225">
        <f>Q313*H313</f>
        <v>0</v>
      </c>
      <c r="S313" s="225">
        <v>0.0021299999999999999</v>
      </c>
      <c r="T313" s="226">
        <f>S313*H313</f>
        <v>0.011715</v>
      </c>
      <c r="AR313" s="227" t="s">
        <v>146</v>
      </c>
      <c r="AT313" s="227" t="s">
        <v>141</v>
      </c>
      <c r="AU313" s="227" t="s">
        <v>83</v>
      </c>
      <c r="AY313" s="15" t="s">
        <v>139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5" t="s">
        <v>79</v>
      </c>
      <c r="BK313" s="228">
        <f>ROUND(I313*H313,2)</f>
        <v>0</v>
      </c>
      <c r="BL313" s="15" t="s">
        <v>146</v>
      </c>
      <c r="BM313" s="227" t="s">
        <v>542</v>
      </c>
    </row>
    <row r="314" s="12" customFormat="1">
      <c r="B314" s="229"/>
      <c r="C314" s="230"/>
      <c r="D314" s="231" t="s">
        <v>148</v>
      </c>
      <c r="E314" s="232" t="s">
        <v>1</v>
      </c>
      <c r="F314" s="233" t="s">
        <v>543</v>
      </c>
      <c r="G314" s="230"/>
      <c r="H314" s="234">
        <v>2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148</v>
      </c>
      <c r="AU314" s="240" t="s">
        <v>83</v>
      </c>
      <c r="AV314" s="12" t="s">
        <v>83</v>
      </c>
      <c r="AW314" s="12" t="s">
        <v>31</v>
      </c>
      <c r="AX314" s="12" t="s">
        <v>74</v>
      </c>
      <c r="AY314" s="240" t="s">
        <v>139</v>
      </c>
    </row>
    <row r="315" s="12" customFormat="1">
      <c r="B315" s="229"/>
      <c r="C315" s="230"/>
      <c r="D315" s="231" t="s">
        <v>148</v>
      </c>
      <c r="E315" s="232" t="s">
        <v>1</v>
      </c>
      <c r="F315" s="233" t="s">
        <v>544</v>
      </c>
      <c r="G315" s="230"/>
      <c r="H315" s="234">
        <v>3.5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148</v>
      </c>
      <c r="AU315" s="240" t="s">
        <v>83</v>
      </c>
      <c r="AV315" s="12" t="s">
        <v>83</v>
      </c>
      <c r="AW315" s="12" t="s">
        <v>31</v>
      </c>
      <c r="AX315" s="12" t="s">
        <v>74</v>
      </c>
      <c r="AY315" s="240" t="s">
        <v>139</v>
      </c>
    </row>
    <row r="316" s="13" customFormat="1">
      <c r="B316" s="251"/>
      <c r="C316" s="252"/>
      <c r="D316" s="231" t="s">
        <v>148</v>
      </c>
      <c r="E316" s="253" t="s">
        <v>1</v>
      </c>
      <c r="F316" s="254" t="s">
        <v>176</v>
      </c>
      <c r="G316" s="252"/>
      <c r="H316" s="255">
        <v>5.5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AT316" s="261" t="s">
        <v>148</v>
      </c>
      <c r="AU316" s="261" t="s">
        <v>83</v>
      </c>
      <c r="AV316" s="13" t="s">
        <v>154</v>
      </c>
      <c r="AW316" s="13" t="s">
        <v>31</v>
      </c>
      <c r="AX316" s="13" t="s">
        <v>79</v>
      </c>
      <c r="AY316" s="261" t="s">
        <v>139</v>
      </c>
    </row>
    <row r="317" s="1" customFormat="1" ht="16.5" customHeight="1">
      <c r="B317" s="36"/>
      <c r="C317" s="216" t="s">
        <v>545</v>
      </c>
      <c r="D317" s="216" t="s">
        <v>141</v>
      </c>
      <c r="E317" s="217" t="s">
        <v>546</v>
      </c>
      <c r="F317" s="218" t="s">
        <v>547</v>
      </c>
      <c r="G317" s="219" t="s">
        <v>180</v>
      </c>
      <c r="H317" s="220">
        <v>52.950000000000003</v>
      </c>
      <c r="I317" s="221"/>
      <c r="J317" s="222">
        <f>ROUND(I317*H317,2)</f>
        <v>0</v>
      </c>
      <c r="K317" s="218" t="s">
        <v>145</v>
      </c>
      <c r="L317" s="41"/>
      <c r="M317" s="223" t="s">
        <v>1</v>
      </c>
      <c r="N317" s="224" t="s">
        <v>39</v>
      </c>
      <c r="O317" s="84"/>
      <c r="P317" s="225">
        <f>O317*H317</f>
        <v>0</v>
      </c>
      <c r="Q317" s="225">
        <v>0</v>
      </c>
      <c r="R317" s="225">
        <f>Q317*H317</f>
        <v>0</v>
      </c>
      <c r="S317" s="225">
        <v>0.00029</v>
      </c>
      <c r="T317" s="226">
        <f>S317*H317</f>
        <v>0.015355500000000001</v>
      </c>
      <c r="AR317" s="227" t="s">
        <v>146</v>
      </c>
      <c r="AT317" s="227" t="s">
        <v>141</v>
      </c>
      <c r="AU317" s="227" t="s">
        <v>83</v>
      </c>
      <c r="AY317" s="15" t="s">
        <v>139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5" t="s">
        <v>79</v>
      </c>
      <c r="BK317" s="228">
        <f>ROUND(I317*H317,2)</f>
        <v>0</v>
      </c>
      <c r="BL317" s="15" t="s">
        <v>146</v>
      </c>
      <c r="BM317" s="227" t="s">
        <v>548</v>
      </c>
    </row>
    <row r="318" s="12" customFormat="1">
      <c r="B318" s="229"/>
      <c r="C318" s="230"/>
      <c r="D318" s="231" t="s">
        <v>148</v>
      </c>
      <c r="E318" s="232" t="s">
        <v>1</v>
      </c>
      <c r="F318" s="233" t="s">
        <v>549</v>
      </c>
      <c r="G318" s="230"/>
      <c r="H318" s="234">
        <v>31.300000000000001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148</v>
      </c>
      <c r="AU318" s="240" t="s">
        <v>83</v>
      </c>
      <c r="AV318" s="12" t="s">
        <v>83</v>
      </c>
      <c r="AW318" s="12" t="s">
        <v>31</v>
      </c>
      <c r="AX318" s="12" t="s">
        <v>74</v>
      </c>
      <c r="AY318" s="240" t="s">
        <v>139</v>
      </c>
    </row>
    <row r="319" s="12" customFormat="1">
      <c r="B319" s="229"/>
      <c r="C319" s="230"/>
      <c r="D319" s="231" t="s">
        <v>148</v>
      </c>
      <c r="E319" s="232" t="s">
        <v>1</v>
      </c>
      <c r="F319" s="233" t="s">
        <v>550</v>
      </c>
      <c r="G319" s="230"/>
      <c r="H319" s="234">
        <v>21.649999999999999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148</v>
      </c>
      <c r="AU319" s="240" t="s">
        <v>83</v>
      </c>
      <c r="AV319" s="12" t="s">
        <v>83</v>
      </c>
      <c r="AW319" s="12" t="s">
        <v>31</v>
      </c>
      <c r="AX319" s="12" t="s">
        <v>74</v>
      </c>
      <c r="AY319" s="240" t="s">
        <v>139</v>
      </c>
    </row>
    <row r="320" s="13" customFormat="1">
      <c r="B320" s="251"/>
      <c r="C320" s="252"/>
      <c r="D320" s="231" t="s">
        <v>148</v>
      </c>
      <c r="E320" s="253" t="s">
        <v>1</v>
      </c>
      <c r="F320" s="254" t="s">
        <v>176</v>
      </c>
      <c r="G320" s="252"/>
      <c r="H320" s="255">
        <v>52.950000000000003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AT320" s="261" t="s">
        <v>148</v>
      </c>
      <c r="AU320" s="261" t="s">
        <v>83</v>
      </c>
      <c r="AV320" s="13" t="s">
        <v>154</v>
      </c>
      <c r="AW320" s="13" t="s">
        <v>31</v>
      </c>
      <c r="AX320" s="13" t="s">
        <v>79</v>
      </c>
      <c r="AY320" s="261" t="s">
        <v>139</v>
      </c>
    </row>
    <row r="321" s="1" customFormat="1" ht="24" customHeight="1">
      <c r="B321" s="36"/>
      <c r="C321" s="216" t="s">
        <v>551</v>
      </c>
      <c r="D321" s="216" t="s">
        <v>141</v>
      </c>
      <c r="E321" s="217" t="s">
        <v>552</v>
      </c>
      <c r="F321" s="218" t="s">
        <v>553</v>
      </c>
      <c r="G321" s="219" t="s">
        <v>180</v>
      </c>
      <c r="H321" s="220">
        <v>65</v>
      </c>
      <c r="I321" s="221"/>
      <c r="J321" s="222">
        <f>ROUND(I321*H321,2)</f>
        <v>0</v>
      </c>
      <c r="K321" s="218" t="s">
        <v>145</v>
      </c>
      <c r="L321" s="41"/>
      <c r="M321" s="223" t="s">
        <v>1</v>
      </c>
      <c r="N321" s="224" t="s">
        <v>39</v>
      </c>
      <c r="O321" s="84"/>
      <c r="P321" s="225">
        <f>O321*H321</f>
        <v>0</v>
      </c>
      <c r="Q321" s="225">
        <v>0.00077999999999999999</v>
      </c>
      <c r="R321" s="225">
        <f>Q321*H321</f>
        <v>0.050700000000000002</v>
      </c>
      <c r="S321" s="225">
        <v>0</v>
      </c>
      <c r="T321" s="226">
        <f>S321*H321</f>
        <v>0</v>
      </c>
      <c r="AR321" s="227" t="s">
        <v>146</v>
      </c>
      <c r="AT321" s="227" t="s">
        <v>141</v>
      </c>
      <c r="AU321" s="227" t="s">
        <v>83</v>
      </c>
      <c r="AY321" s="15" t="s">
        <v>139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5" t="s">
        <v>79</v>
      </c>
      <c r="BK321" s="228">
        <f>ROUND(I321*H321,2)</f>
        <v>0</v>
      </c>
      <c r="BL321" s="15" t="s">
        <v>146</v>
      </c>
      <c r="BM321" s="227" t="s">
        <v>554</v>
      </c>
    </row>
    <row r="322" s="12" customFormat="1">
      <c r="B322" s="229"/>
      <c r="C322" s="230"/>
      <c r="D322" s="231" t="s">
        <v>148</v>
      </c>
      <c r="E322" s="232" t="s">
        <v>1</v>
      </c>
      <c r="F322" s="233" t="s">
        <v>555</v>
      </c>
      <c r="G322" s="230"/>
      <c r="H322" s="234">
        <v>21.050000000000001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148</v>
      </c>
      <c r="AU322" s="240" t="s">
        <v>83</v>
      </c>
      <c r="AV322" s="12" t="s">
        <v>83</v>
      </c>
      <c r="AW322" s="12" t="s">
        <v>31</v>
      </c>
      <c r="AX322" s="12" t="s">
        <v>74</v>
      </c>
      <c r="AY322" s="240" t="s">
        <v>139</v>
      </c>
    </row>
    <row r="323" s="12" customFormat="1">
      <c r="B323" s="229"/>
      <c r="C323" s="230"/>
      <c r="D323" s="231" t="s">
        <v>148</v>
      </c>
      <c r="E323" s="232" t="s">
        <v>1</v>
      </c>
      <c r="F323" s="233" t="s">
        <v>556</v>
      </c>
      <c r="G323" s="230"/>
      <c r="H323" s="234">
        <v>27.5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148</v>
      </c>
      <c r="AU323" s="240" t="s">
        <v>83</v>
      </c>
      <c r="AV323" s="12" t="s">
        <v>83</v>
      </c>
      <c r="AW323" s="12" t="s">
        <v>31</v>
      </c>
      <c r="AX323" s="12" t="s">
        <v>74</v>
      </c>
      <c r="AY323" s="240" t="s">
        <v>139</v>
      </c>
    </row>
    <row r="324" s="12" customFormat="1">
      <c r="B324" s="229"/>
      <c r="C324" s="230"/>
      <c r="D324" s="231" t="s">
        <v>148</v>
      </c>
      <c r="E324" s="232" t="s">
        <v>1</v>
      </c>
      <c r="F324" s="233" t="s">
        <v>557</v>
      </c>
      <c r="G324" s="230"/>
      <c r="H324" s="234">
        <v>16.449999999999999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148</v>
      </c>
      <c r="AU324" s="240" t="s">
        <v>83</v>
      </c>
      <c r="AV324" s="12" t="s">
        <v>83</v>
      </c>
      <c r="AW324" s="12" t="s">
        <v>31</v>
      </c>
      <c r="AX324" s="12" t="s">
        <v>74</v>
      </c>
      <c r="AY324" s="240" t="s">
        <v>139</v>
      </c>
    </row>
    <row r="325" s="13" customFormat="1">
      <c r="B325" s="251"/>
      <c r="C325" s="252"/>
      <c r="D325" s="231" t="s">
        <v>148</v>
      </c>
      <c r="E325" s="253" t="s">
        <v>1</v>
      </c>
      <c r="F325" s="254" t="s">
        <v>176</v>
      </c>
      <c r="G325" s="252"/>
      <c r="H325" s="255">
        <v>65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AT325" s="261" t="s">
        <v>148</v>
      </c>
      <c r="AU325" s="261" t="s">
        <v>83</v>
      </c>
      <c r="AV325" s="13" t="s">
        <v>154</v>
      </c>
      <c r="AW325" s="13" t="s">
        <v>31</v>
      </c>
      <c r="AX325" s="13" t="s">
        <v>79</v>
      </c>
      <c r="AY325" s="261" t="s">
        <v>139</v>
      </c>
    </row>
    <row r="326" s="1" customFormat="1" ht="24" customHeight="1">
      <c r="B326" s="36"/>
      <c r="C326" s="216" t="s">
        <v>558</v>
      </c>
      <c r="D326" s="216" t="s">
        <v>141</v>
      </c>
      <c r="E326" s="217" t="s">
        <v>559</v>
      </c>
      <c r="F326" s="218" t="s">
        <v>560</v>
      </c>
      <c r="G326" s="219" t="s">
        <v>180</v>
      </c>
      <c r="H326" s="220">
        <v>32.899999999999999</v>
      </c>
      <c r="I326" s="221"/>
      <c r="J326" s="222">
        <f>ROUND(I326*H326,2)</f>
        <v>0</v>
      </c>
      <c r="K326" s="218" t="s">
        <v>145</v>
      </c>
      <c r="L326" s="41"/>
      <c r="M326" s="223" t="s">
        <v>1</v>
      </c>
      <c r="N326" s="224" t="s">
        <v>39</v>
      </c>
      <c r="O326" s="84"/>
      <c r="P326" s="225">
        <f>O326*H326</f>
        <v>0</v>
      </c>
      <c r="Q326" s="225">
        <v>0.00096000000000000002</v>
      </c>
      <c r="R326" s="225">
        <f>Q326*H326</f>
        <v>0.031584000000000001</v>
      </c>
      <c r="S326" s="225">
        <v>0</v>
      </c>
      <c r="T326" s="226">
        <f>S326*H326</f>
        <v>0</v>
      </c>
      <c r="AR326" s="227" t="s">
        <v>146</v>
      </c>
      <c r="AT326" s="227" t="s">
        <v>141</v>
      </c>
      <c r="AU326" s="227" t="s">
        <v>83</v>
      </c>
      <c r="AY326" s="15" t="s">
        <v>139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5" t="s">
        <v>79</v>
      </c>
      <c r="BK326" s="228">
        <f>ROUND(I326*H326,2)</f>
        <v>0</v>
      </c>
      <c r="BL326" s="15" t="s">
        <v>146</v>
      </c>
      <c r="BM326" s="227" t="s">
        <v>561</v>
      </c>
    </row>
    <row r="327" s="12" customFormat="1">
      <c r="B327" s="229"/>
      <c r="C327" s="230"/>
      <c r="D327" s="231" t="s">
        <v>148</v>
      </c>
      <c r="E327" s="232" t="s">
        <v>1</v>
      </c>
      <c r="F327" s="233" t="s">
        <v>562</v>
      </c>
      <c r="G327" s="230"/>
      <c r="H327" s="234">
        <v>14.300000000000001</v>
      </c>
      <c r="I327" s="235"/>
      <c r="J327" s="230"/>
      <c r="K327" s="230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148</v>
      </c>
      <c r="AU327" s="240" t="s">
        <v>83</v>
      </c>
      <c r="AV327" s="12" t="s">
        <v>83</v>
      </c>
      <c r="AW327" s="12" t="s">
        <v>31</v>
      </c>
      <c r="AX327" s="12" t="s">
        <v>74</v>
      </c>
      <c r="AY327" s="240" t="s">
        <v>139</v>
      </c>
    </row>
    <row r="328" s="12" customFormat="1">
      <c r="B328" s="229"/>
      <c r="C328" s="230"/>
      <c r="D328" s="231" t="s">
        <v>148</v>
      </c>
      <c r="E328" s="232" t="s">
        <v>1</v>
      </c>
      <c r="F328" s="233" t="s">
        <v>563</v>
      </c>
      <c r="G328" s="230"/>
      <c r="H328" s="234">
        <v>18.600000000000001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148</v>
      </c>
      <c r="AU328" s="240" t="s">
        <v>83</v>
      </c>
      <c r="AV328" s="12" t="s">
        <v>83</v>
      </c>
      <c r="AW328" s="12" t="s">
        <v>31</v>
      </c>
      <c r="AX328" s="12" t="s">
        <v>74</v>
      </c>
      <c r="AY328" s="240" t="s">
        <v>139</v>
      </c>
    </row>
    <row r="329" s="13" customFormat="1">
      <c r="B329" s="251"/>
      <c r="C329" s="252"/>
      <c r="D329" s="231" t="s">
        <v>148</v>
      </c>
      <c r="E329" s="253" t="s">
        <v>1</v>
      </c>
      <c r="F329" s="254" t="s">
        <v>176</v>
      </c>
      <c r="G329" s="252"/>
      <c r="H329" s="255">
        <v>32.899999999999999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AT329" s="261" t="s">
        <v>148</v>
      </c>
      <c r="AU329" s="261" t="s">
        <v>83</v>
      </c>
      <c r="AV329" s="13" t="s">
        <v>154</v>
      </c>
      <c r="AW329" s="13" t="s">
        <v>31</v>
      </c>
      <c r="AX329" s="13" t="s">
        <v>79</v>
      </c>
      <c r="AY329" s="261" t="s">
        <v>139</v>
      </c>
    </row>
    <row r="330" s="1" customFormat="1" ht="24" customHeight="1">
      <c r="B330" s="36"/>
      <c r="C330" s="216" t="s">
        <v>564</v>
      </c>
      <c r="D330" s="216" t="s">
        <v>141</v>
      </c>
      <c r="E330" s="217" t="s">
        <v>565</v>
      </c>
      <c r="F330" s="218" t="s">
        <v>566</v>
      </c>
      <c r="G330" s="219" t="s">
        <v>180</v>
      </c>
      <c r="H330" s="220">
        <v>8.3000000000000007</v>
      </c>
      <c r="I330" s="221"/>
      <c r="J330" s="222">
        <f>ROUND(I330*H330,2)</f>
        <v>0</v>
      </c>
      <c r="K330" s="218" t="s">
        <v>145</v>
      </c>
      <c r="L330" s="41"/>
      <c r="M330" s="223" t="s">
        <v>1</v>
      </c>
      <c r="N330" s="224" t="s">
        <v>39</v>
      </c>
      <c r="O330" s="84"/>
      <c r="P330" s="225">
        <f>O330*H330</f>
        <v>0</v>
      </c>
      <c r="Q330" s="225">
        <v>0.00125</v>
      </c>
      <c r="R330" s="225">
        <f>Q330*H330</f>
        <v>0.010375000000000001</v>
      </c>
      <c r="S330" s="225">
        <v>0</v>
      </c>
      <c r="T330" s="226">
        <f>S330*H330</f>
        <v>0</v>
      </c>
      <c r="AR330" s="227" t="s">
        <v>146</v>
      </c>
      <c r="AT330" s="227" t="s">
        <v>141</v>
      </c>
      <c r="AU330" s="227" t="s">
        <v>83</v>
      </c>
      <c r="AY330" s="15" t="s">
        <v>139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5" t="s">
        <v>79</v>
      </c>
      <c r="BK330" s="228">
        <f>ROUND(I330*H330,2)</f>
        <v>0</v>
      </c>
      <c r="BL330" s="15" t="s">
        <v>146</v>
      </c>
      <c r="BM330" s="227" t="s">
        <v>567</v>
      </c>
    </row>
    <row r="331" s="12" customFormat="1">
      <c r="B331" s="229"/>
      <c r="C331" s="230"/>
      <c r="D331" s="231" t="s">
        <v>148</v>
      </c>
      <c r="E331" s="232" t="s">
        <v>1</v>
      </c>
      <c r="F331" s="233" t="s">
        <v>568</v>
      </c>
      <c r="G331" s="230"/>
      <c r="H331" s="234">
        <v>8.3000000000000007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148</v>
      </c>
      <c r="AU331" s="240" t="s">
        <v>83</v>
      </c>
      <c r="AV331" s="12" t="s">
        <v>83</v>
      </c>
      <c r="AW331" s="12" t="s">
        <v>31</v>
      </c>
      <c r="AX331" s="12" t="s">
        <v>79</v>
      </c>
      <c r="AY331" s="240" t="s">
        <v>139</v>
      </c>
    </row>
    <row r="332" s="1" customFormat="1" ht="48" customHeight="1">
      <c r="B332" s="36"/>
      <c r="C332" s="216" t="s">
        <v>569</v>
      </c>
      <c r="D332" s="216" t="s">
        <v>141</v>
      </c>
      <c r="E332" s="217" t="s">
        <v>570</v>
      </c>
      <c r="F332" s="218" t="s">
        <v>571</v>
      </c>
      <c r="G332" s="219" t="s">
        <v>180</v>
      </c>
      <c r="H332" s="220">
        <v>65</v>
      </c>
      <c r="I332" s="221"/>
      <c r="J332" s="222">
        <f>ROUND(I332*H332,2)</f>
        <v>0</v>
      </c>
      <c r="K332" s="218" t="s">
        <v>145</v>
      </c>
      <c r="L332" s="41"/>
      <c r="M332" s="223" t="s">
        <v>1</v>
      </c>
      <c r="N332" s="224" t="s">
        <v>39</v>
      </c>
      <c r="O332" s="84"/>
      <c r="P332" s="225">
        <f>O332*H332</f>
        <v>0</v>
      </c>
      <c r="Q332" s="225">
        <v>6.9999999999999994E-05</v>
      </c>
      <c r="R332" s="225">
        <f>Q332*H332</f>
        <v>0.0045499999999999994</v>
      </c>
      <c r="S332" s="225">
        <v>0</v>
      </c>
      <c r="T332" s="226">
        <f>S332*H332</f>
        <v>0</v>
      </c>
      <c r="AR332" s="227" t="s">
        <v>146</v>
      </c>
      <c r="AT332" s="227" t="s">
        <v>141</v>
      </c>
      <c r="AU332" s="227" t="s">
        <v>83</v>
      </c>
      <c r="AY332" s="15" t="s">
        <v>139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5" t="s">
        <v>79</v>
      </c>
      <c r="BK332" s="228">
        <f>ROUND(I332*H332,2)</f>
        <v>0</v>
      </c>
      <c r="BL332" s="15" t="s">
        <v>146</v>
      </c>
      <c r="BM332" s="227" t="s">
        <v>572</v>
      </c>
    </row>
    <row r="333" s="1" customFormat="1" ht="48" customHeight="1">
      <c r="B333" s="36"/>
      <c r="C333" s="216" t="s">
        <v>573</v>
      </c>
      <c r="D333" s="216" t="s">
        <v>141</v>
      </c>
      <c r="E333" s="217" t="s">
        <v>574</v>
      </c>
      <c r="F333" s="218" t="s">
        <v>575</v>
      </c>
      <c r="G333" s="219" t="s">
        <v>180</v>
      </c>
      <c r="H333" s="220">
        <v>41.200000000000003</v>
      </c>
      <c r="I333" s="221"/>
      <c r="J333" s="222">
        <f>ROUND(I333*H333,2)</f>
        <v>0</v>
      </c>
      <c r="K333" s="218" t="s">
        <v>145</v>
      </c>
      <c r="L333" s="41"/>
      <c r="M333" s="223" t="s">
        <v>1</v>
      </c>
      <c r="N333" s="224" t="s">
        <v>39</v>
      </c>
      <c r="O333" s="84"/>
      <c r="P333" s="225">
        <f>O333*H333</f>
        <v>0</v>
      </c>
      <c r="Q333" s="225">
        <v>9.0000000000000006E-05</v>
      </c>
      <c r="R333" s="225">
        <f>Q333*H333</f>
        <v>0.0037080000000000004</v>
      </c>
      <c r="S333" s="225">
        <v>0</v>
      </c>
      <c r="T333" s="226">
        <f>S333*H333</f>
        <v>0</v>
      </c>
      <c r="AR333" s="227" t="s">
        <v>146</v>
      </c>
      <c r="AT333" s="227" t="s">
        <v>141</v>
      </c>
      <c r="AU333" s="227" t="s">
        <v>83</v>
      </c>
      <c r="AY333" s="15" t="s">
        <v>139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5" t="s">
        <v>79</v>
      </c>
      <c r="BK333" s="228">
        <f>ROUND(I333*H333,2)</f>
        <v>0</v>
      </c>
      <c r="BL333" s="15" t="s">
        <v>146</v>
      </c>
      <c r="BM333" s="227" t="s">
        <v>576</v>
      </c>
    </row>
    <row r="334" s="12" customFormat="1">
      <c r="B334" s="229"/>
      <c r="C334" s="230"/>
      <c r="D334" s="231" t="s">
        <v>148</v>
      </c>
      <c r="E334" s="232" t="s">
        <v>1</v>
      </c>
      <c r="F334" s="233" t="s">
        <v>577</v>
      </c>
      <c r="G334" s="230"/>
      <c r="H334" s="234">
        <v>41.200000000000003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148</v>
      </c>
      <c r="AU334" s="240" t="s">
        <v>83</v>
      </c>
      <c r="AV334" s="12" t="s">
        <v>83</v>
      </c>
      <c r="AW334" s="12" t="s">
        <v>31</v>
      </c>
      <c r="AX334" s="12" t="s">
        <v>79</v>
      </c>
      <c r="AY334" s="240" t="s">
        <v>139</v>
      </c>
    </row>
    <row r="335" s="1" customFormat="1" ht="16.5" customHeight="1">
      <c r="B335" s="36"/>
      <c r="C335" s="216" t="s">
        <v>578</v>
      </c>
      <c r="D335" s="216" t="s">
        <v>141</v>
      </c>
      <c r="E335" s="217" t="s">
        <v>579</v>
      </c>
      <c r="F335" s="218" t="s">
        <v>580</v>
      </c>
      <c r="G335" s="219" t="s">
        <v>180</v>
      </c>
      <c r="H335" s="220">
        <v>12.300000000000001</v>
      </c>
      <c r="I335" s="221"/>
      <c r="J335" s="222">
        <f>ROUND(I335*H335,2)</f>
        <v>0</v>
      </c>
      <c r="K335" s="218" t="s">
        <v>145</v>
      </c>
      <c r="L335" s="41"/>
      <c r="M335" s="223" t="s">
        <v>1</v>
      </c>
      <c r="N335" s="224" t="s">
        <v>39</v>
      </c>
      <c r="O335" s="84"/>
      <c r="P335" s="225">
        <f>O335*H335</f>
        <v>0</v>
      </c>
      <c r="Q335" s="225">
        <v>0.00025999999999999998</v>
      </c>
      <c r="R335" s="225">
        <f>Q335*H335</f>
        <v>0.0031979999999999999</v>
      </c>
      <c r="S335" s="225">
        <v>0</v>
      </c>
      <c r="T335" s="226">
        <f>S335*H335</f>
        <v>0</v>
      </c>
      <c r="AR335" s="227" t="s">
        <v>146</v>
      </c>
      <c r="AT335" s="227" t="s">
        <v>141</v>
      </c>
      <c r="AU335" s="227" t="s">
        <v>83</v>
      </c>
      <c r="AY335" s="15" t="s">
        <v>139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5" t="s">
        <v>79</v>
      </c>
      <c r="BK335" s="228">
        <f>ROUND(I335*H335,2)</f>
        <v>0</v>
      </c>
      <c r="BL335" s="15" t="s">
        <v>146</v>
      </c>
      <c r="BM335" s="227" t="s">
        <v>581</v>
      </c>
    </row>
    <row r="336" s="12" customFormat="1">
      <c r="B336" s="229"/>
      <c r="C336" s="230"/>
      <c r="D336" s="231" t="s">
        <v>148</v>
      </c>
      <c r="E336" s="232" t="s">
        <v>1</v>
      </c>
      <c r="F336" s="233" t="s">
        <v>582</v>
      </c>
      <c r="G336" s="230"/>
      <c r="H336" s="234">
        <v>7.7999999999999998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148</v>
      </c>
      <c r="AU336" s="240" t="s">
        <v>83</v>
      </c>
      <c r="AV336" s="12" t="s">
        <v>83</v>
      </c>
      <c r="AW336" s="12" t="s">
        <v>31</v>
      </c>
      <c r="AX336" s="12" t="s">
        <v>74</v>
      </c>
      <c r="AY336" s="240" t="s">
        <v>139</v>
      </c>
    </row>
    <row r="337" s="12" customFormat="1">
      <c r="B337" s="229"/>
      <c r="C337" s="230"/>
      <c r="D337" s="231" t="s">
        <v>148</v>
      </c>
      <c r="E337" s="232" t="s">
        <v>1</v>
      </c>
      <c r="F337" s="233" t="s">
        <v>583</v>
      </c>
      <c r="G337" s="230"/>
      <c r="H337" s="234">
        <v>4.5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148</v>
      </c>
      <c r="AU337" s="240" t="s">
        <v>83</v>
      </c>
      <c r="AV337" s="12" t="s">
        <v>83</v>
      </c>
      <c r="AW337" s="12" t="s">
        <v>31</v>
      </c>
      <c r="AX337" s="12" t="s">
        <v>74</v>
      </c>
      <c r="AY337" s="240" t="s">
        <v>139</v>
      </c>
    </row>
    <row r="338" s="13" customFormat="1">
      <c r="B338" s="251"/>
      <c r="C338" s="252"/>
      <c r="D338" s="231" t="s">
        <v>148</v>
      </c>
      <c r="E338" s="253" t="s">
        <v>1</v>
      </c>
      <c r="F338" s="254" t="s">
        <v>176</v>
      </c>
      <c r="G338" s="252"/>
      <c r="H338" s="255">
        <v>12.300000000000001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AT338" s="261" t="s">
        <v>148</v>
      </c>
      <c r="AU338" s="261" t="s">
        <v>83</v>
      </c>
      <c r="AV338" s="13" t="s">
        <v>154</v>
      </c>
      <c r="AW338" s="13" t="s">
        <v>31</v>
      </c>
      <c r="AX338" s="13" t="s">
        <v>79</v>
      </c>
      <c r="AY338" s="261" t="s">
        <v>139</v>
      </c>
    </row>
    <row r="339" s="1" customFormat="1" ht="24" customHeight="1">
      <c r="B339" s="36"/>
      <c r="C339" s="216" t="s">
        <v>584</v>
      </c>
      <c r="D339" s="216" t="s">
        <v>141</v>
      </c>
      <c r="E339" s="217" t="s">
        <v>585</v>
      </c>
      <c r="F339" s="218" t="s">
        <v>586</v>
      </c>
      <c r="G339" s="219" t="s">
        <v>201</v>
      </c>
      <c r="H339" s="220">
        <v>52</v>
      </c>
      <c r="I339" s="221"/>
      <c r="J339" s="222">
        <f>ROUND(I339*H339,2)</f>
        <v>0</v>
      </c>
      <c r="K339" s="218" t="s">
        <v>145</v>
      </c>
      <c r="L339" s="41"/>
      <c r="M339" s="223" t="s">
        <v>1</v>
      </c>
      <c r="N339" s="224" t="s">
        <v>39</v>
      </c>
      <c r="O339" s="84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AR339" s="227" t="s">
        <v>146</v>
      </c>
      <c r="AT339" s="227" t="s">
        <v>141</v>
      </c>
      <c r="AU339" s="227" t="s">
        <v>83</v>
      </c>
      <c r="AY339" s="15" t="s">
        <v>139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5" t="s">
        <v>79</v>
      </c>
      <c r="BK339" s="228">
        <f>ROUND(I339*H339,2)</f>
        <v>0</v>
      </c>
      <c r="BL339" s="15" t="s">
        <v>146</v>
      </c>
      <c r="BM339" s="227" t="s">
        <v>587</v>
      </c>
    </row>
    <row r="340" s="1" customFormat="1" ht="24" customHeight="1">
      <c r="B340" s="36"/>
      <c r="C340" s="216" t="s">
        <v>588</v>
      </c>
      <c r="D340" s="216" t="s">
        <v>141</v>
      </c>
      <c r="E340" s="217" t="s">
        <v>589</v>
      </c>
      <c r="F340" s="218" t="s">
        <v>590</v>
      </c>
      <c r="G340" s="219" t="s">
        <v>201</v>
      </c>
      <c r="H340" s="220">
        <v>19</v>
      </c>
      <c r="I340" s="221"/>
      <c r="J340" s="222">
        <f>ROUND(I340*H340,2)</f>
        <v>0</v>
      </c>
      <c r="K340" s="218" t="s">
        <v>145</v>
      </c>
      <c r="L340" s="41"/>
      <c r="M340" s="223" t="s">
        <v>1</v>
      </c>
      <c r="N340" s="224" t="s">
        <v>39</v>
      </c>
      <c r="O340" s="84"/>
      <c r="P340" s="225">
        <f>O340*H340</f>
        <v>0</v>
      </c>
      <c r="Q340" s="225">
        <v>0</v>
      </c>
      <c r="R340" s="225">
        <f>Q340*H340</f>
        <v>0</v>
      </c>
      <c r="S340" s="225">
        <v>0.00068999999999999997</v>
      </c>
      <c r="T340" s="226">
        <f>S340*H340</f>
        <v>0.01311</v>
      </c>
      <c r="AR340" s="227" t="s">
        <v>146</v>
      </c>
      <c r="AT340" s="227" t="s">
        <v>141</v>
      </c>
      <c r="AU340" s="227" t="s">
        <v>83</v>
      </c>
      <c r="AY340" s="15" t="s">
        <v>139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5" t="s">
        <v>79</v>
      </c>
      <c r="BK340" s="228">
        <f>ROUND(I340*H340,2)</f>
        <v>0</v>
      </c>
      <c r="BL340" s="15" t="s">
        <v>146</v>
      </c>
      <c r="BM340" s="227" t="s">
        <v>591</v>
      </c>
    </row>
    <row r="341" s="1" customFormat="1" ht="16.5" customHeight="1">
      <c r="B341" s="36"/>
      <c r="C341" s="216" t="s">
        <v>592</v>
      </c>
      <c r="D341" s="216" t="s">
        <v>141</v>
      </c>
      <c r="E341" s="217" t="s">
        <v>593</v>
      </c>
      <c r="F341" s="218" t="s">
        <v>594</v>
      </c>
      <c r="G341" s="219" t="s">
        <v>201</v>
      </c>
      <c r="H341" s="220">
        <v>1</v>
      </c>
      <c r="I341" s="221"/>
      <c r="J341" s="222">
        <f>ROUND(I341*H341,2)</f>
        <v>0</v>
      </c>
      <c r="K341" s="218" t="s">
        <v>145</v>
      </c>
      <c r="L341" s="41"/>
      <c r="M341" s="223" t="s">
        <v>1</v>
      </c>
      <c r="N341" s="224" t="s">
        <v>39</v>
      </c>
      <c r="O341" s="84"/>
      <c r="P341" s="225">
        <f>O341*H341</f>
        <v>0</v>
      </c>
      <c r="Q341" s="225">
        <v>0.00076000000000000004</v>
      </c>
      <c r="R341" s="225">
        <f>Q341*H341</f>
        <v>0.00076000000000000004</v>
      </c>
      <c r="S341" s="225">
        <v>0</v>
      </c>
      <c r="T341" s="226">
        <f>S341*H341</f>
        <v>0</v>
      </c>
      <c r="AR341" s="227" t="s">
        <v>146</v>
      </c>
      <c r="AT341" s="227" t="s">
        <v>141</v>
      </c>
      <c r="AU341" s="227" t="s">
        <v>83</v>
      </c>
      <c r="AY341" s="15" t="s">
        <v>139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5" t="s">
        <v>79</v>
      </c>
      <c r="BK341" s="228">
        <f>ROUND(I341*H341,2)</f>
        <v>0</v>
      </c>
      <c r="BL341" s="15" t="s">
        <v>146</v>
      </c>
      <c r="BM341" s="227" t="s">
        <v>595</v>
      </c>
    </row>
    <row r="342" s="12" customFormat="1">
      <c r="B342" s="229"/>
      <c r="C342" s="230"/>
      <c r="D342" s="231" t="s">
        <v>148</v>
      </c>
      <c r="E342" s="232" t="s">
        <v>1</v>
      </c>
      <c r="F342" s="233" t="s">
        <v>596</v>
      </c>
      <c r="G342" s="230"/>
      <c r="H342" s="234">
        <v>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148</v>
      </c>
      <c r="AU342" s="240" t="s">
        <v>83</v>
      </c>
      <c r="AV342" s="12" t="s">
        <v>83</v>
      </c>
      <c r="AW342" s="12" t="s">
        <v>31</v>
      </c>
      <c r="AX342" s="12" t="s">
        <v>79</v>
      </c>
      <c r="AY342" s="240" t="s">
        <v>139</v>
      </c>
    </row>
    <row r="343" s="1" customFormat="1" ht="16.5" customHeight="1">
      <c r="B343" s="36"/>
      <c r="C343" s="216" t="s">
        <v>597</v>
      </c>
      <c r="D343" s="216" t="s">
        <v>141</v>
      </c>
      <c r="E343" s="217" t="s">
        <v>598</v>
      </c>
      <c r="F343" s="218" t="s">
        <v>599</v>
      </c>
      <c r="G343" s="219" t="s">
        <v>201</v>
      </c>
      <c r="H343" s="220">
        <v>2</v>
      </c>
      <c r="I343" s="221"/>
      <c r="J343" s="222">
        <f>ROUND(I343*H343,2)</f>
        <v>0</v>
      </c>
      <c r="K343" s="218" t="s">
        <v>145</v>
      </c>
      <c r="L343" s="41"/>
      <c r="M343" s="223" t="s">
        <v>1</v>
      </c>
      <c r="N343" s="224" t="s">
        <v>39</v>
      </c>
      <c r="O343" s="84"/>
      <c r="P343" s="225">
        <f>O343*H343</f>
        <v>0</v>
      </c>
      <c r="Q343" s="225">
        <v>0.0010300000000000001</v>
      </c>
      <c r="R343" s="225">
        <f>Q343*H343</f>
        <v>0.0020600000000000002</v>
      </c>
      <c r="S343" s="225">
        <v>0</v>
      </c>
      <c r="T343" s="226">
        <f>S343*H343</f>
        <v>0</v>
      </c>
      <c r="AR343" s="227" t="s">
        <v>146</v>
      </c>
      <c r="AT343" s="227" t="s">
        <v>141</v>
      </c>
      <c r="AU343" s="227" t="s">
        <v>83</v>
      </c>
      <c r="AY343" s="15" t="s">
        <v>139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5" t="s">
        <v>79</v>
      </c>
      <c r="BK343" s="228">
        <f>ROUND(I343*H343,2)</f>
        <v>0</v>
      </c>
      <c r="BL343" s="15" t="s">
        <v>146</v>
      </c>
      <c r="BM343" s="227" t="s">
        <v>600</v>
      </c>
    </row>
    <row r="344" s="12" customFormat="1">
      <c r="B344" s="229"/>
      <c r="C344" s="230"/>
      <c r="D344" s="231" t="s">
        <v>148</v>
      </c>
      <c r="E344" s="232" t="s">
        <v>1</v>
      </c>
      <c r="F344" s="233" t="s">
        <v>601</v>
      </c>
      <c r="G344" s="230"/>
      <c r="H344" s="234">
        <v>2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148</v>
      </c>
      <c r="AU344" s="240" t="s">
        <v>83</v>
      </c>
      <c r="AV344" s="12" t="s">
        <v>83</v>
      </c>
      <c r="AW344" s="12" t="s">
        <v>31</v>
      </c>
      <c r="AX344" s="12" t="s">
        <v>79</v>
      </c>
      <c r="AY344" s="240" t="s">
        <v>139</v>
      </c>
    </row>
    <row r="345" s="1" customFormat="1" ht="16.5" customHeight="1">
      <c r="B345" s="36"/>
      <c r="C345" s="216" t="s">
        <v>602</v>
      </c>
      <c r="D345" s="216" t="s">
        <v>141</v>
      </c>
      <c r="E345" s="217" t="s">
        <v>603</v>
      </c>
      <c r="F345" s="218" t="s">
        <v>604</v>
      </c>
      <c r="G345" s="219" t="s">
        <v>201</v>
      </c>
      <c r="H345" s="220">
        <v>2</v>
      </c>
      <c r="I345" s="221"/>
      <c r="J345" s="222">
        <f>ROUND(I345*H345,2)</f>
        <v>0</v>
      </c>
      <c r="K345" s="218" t="s">
        <v>145</v>
      </c>
      <c r="L345" s="41"/>
      <c r="M345" s="223" t="s">
        <v>1</v>
      </c>
      <c r="N345" s="224" t="s">
        <v>39</v>
      </c>
      <c r="O345" s="84"/>
      <c r="P345" s="225">
        <f>O345*H345</f>
        <v>0</v>
      </c>
      <c r="Q345" s="225">
        <v>0.0013600000000000001</v>
      </c>
      <c r="R345" s="225">
        <f>Q345*H345</f>
        <v>0.0027200000000000002</v>
      </c>
      <c r="S345" s="225">
        <v>0</v>
      </c>
      <c r="T345" s="226">
        <f>S345*H345</f>
        <v>0</v>
      </c>
      <c r="AR345" s="227" t="s">
        <v>146</v>
      </c>
      <c r="AT345" s="227" t="s">
        <v>141</v>
      </c>
      <c r="AU345" s="227" t="s">
        <v>83</v>
      </c>
      <c r="AY345" s="15" t="s">
        <v>139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5" t="s">
        <v>79</v>
      </c>
      <c r="BK345" s="228">
        <f>ROUND(I345*H345,2)</f>
        <v>0</v>
      </c>
      <c r="BL345" s="15" t="s">
        <v>146</v>
      </c>
      <c r="BM345" s="227" t="s">
        <v>605</v>
      </c>
    </row>
    <row r="346" s="12" customFormat="1">
      <c r="B346" s="229"/>
      <c r="C346" s="230"/>
      <c r="D346" s="231" t="s">
        <v>148</v>
      </c>
      <c r="E346" s="232" t="s">
        <v>1</v>
      </c>
      <c r="F346" s="233" t="s">
        <v>606</v>
      </c>
      <c r="G346" s="230"/>
      <c r="H346" s="234">
        <v>2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148</v>
      </c>
      <c r="AU346" s="240" t="s">
        <v>83</v>
      </c>
      <c r="AV346" s="12" t="s">
        <v>83</v>
      </c>
      <c r="AW346" s="12" t="s">
        <v>31</v>
      </c>
      <c r="AX346" s="12" t="s">
        <v>79</v>
      </c>
      <c r="AY346" s="240" t="s">
        <v>139</v>
      </c>
    </row>
    <row r="347" s="1" customFormat="1" ht="36" customHeight="1">
      <c r="B347" s="36"/>
      <c r="C347" s="216" t="s">
        <v>607</v>
      </c>
      <c r="D347" s="216" t="s">
        <v>141</v>
      </c>
      <c r="E347" s="217" t="s">
        <v>608</v>
      </c>
      <c r="F347" s="218" t="s">
        <v>609</v>
      </c>
      <c r="G347" s="219" t="s">
        <v>180</v>
      </c>
      <c r="H347" s="220">
        <v>106.2</v>
      </c>
      <c r="I347" s="221"/>
      <c r="J347" s="222">
        <f>ROUND(I347*H347,2)</f>
        <v>0</v>
      </c>
      <c r="K347" s="218" t="s">
        <v>145</v>
      </c>
      <c r="L347" s="41"/>
      <c r="M347" s="223" t="s">
        <v>1</v>
      </c>
      <c r="N347" s="224" t="s">
        <v>39</v>
      </c>
      <c r="O347" s="84"/>
      <c r="P347" s="225">
        <f>O347*H347</f>
        <v>0</v>
      </c>
      <c r="Q347" s="225">
        <v>0.00019000000000000001</v>
      </c>
      <c r="R347" s="225">
        <f>Q347*H347</f>
        <v>0.020178000000000001</v>
      </c>
      <c r="S347" s="225">
        <v>0</v>
      </c>
      <c r="T347" s="226">
        <f>S347*H347</f>
        <v>0</v>
      </c>
      <c r="AR347" s="227" t="s">
        <v>146</v>
      </c>
      <c r="AT347" s="227" t="s">
        <v>141</v>
      </c>
      <c r="AU347" s="227" t="s">
        <v>83</v>
      </c>
      <c r="AY347" s="15" t="s">
        <v>139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5" t="s">
        <v>79</v>
      </c>
      <c r="BK347" s="228">
        <f>ROUND(I347*H347,2)</f>
        <v>0</v>
      </c>
      <c r="BL347" s="15" t="s">
        <v>146</v>
      </c>
      <c r="BM347" s="227" t="s">
        <v>610</v>
      </c>
    </row>
    <row r="348" s="1" customFormat="1" ht="24" customHeight="1">
      <c r="B348" s="36"/>
      <c r="C348" s="216" t="s">
        <v>611</v>
      </c>
      <c r="D348" s="216" t="s">
        <v>141</v>
      </c>
      <c r="E348" s="217" t="s">
        <v>612</v>
      </c>
      <c r="F348" s="218" t="s">
        <v>613</v>
      </c>
      <c r="G348" s="219" t="s">
        <v>180</v>
      </c>
      <c r="H348" s="220">
        <v>106.2</v>
      </c>
      <c r="I348" s="221"/>
      <c r="J348" s="222">
        <f>ROUND(I348*H348,2)</f>
        <v>0</v>
      </c>
      <c r="K348" s="218" t="s">
        <v>145</v>
      </c>
      <c r="L348" s="41"/>
      <c r="M348" s="223" t="s">
        <v>1</v>
      </c>
      <c r="N348" s="224" t="s">
        <v>39</v>
      </c>
      <c r="O348" s="84"/>
      <c r="P348" s="225">
        <f>O348*H348</f>
        <v>0</v>
      </c>
      <c r="Q348" s="225">
        <v>1.0000000000000001E-05</v>
      </c>
      <c r="R348" s="225">
        <f>Q348*H348</f>
        <v>0.001062</v>
      </c>
      <c r="S348" s="225">
        <v>0</v>
      </c>
      <c r="T348" s="226">
        <f>S348*H348</f>
        <v>0</v>
      </c>
      <c r="AR348" s="227" t="s">
        <v>146</v>
      </c>
      <c r="AT348" s="227" t="s">
        <v>141</v>
      </c>
      <c r="AU348" s="227" t="s">
        <v>83</v>
      </c>
      <c r="AY348" s="15" t="s">
        <v>139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5" t="s">
        <v>79</v>
      </c>
      <c r="BK348" s="228">
        <f>ROUND(I348*H348,2)</f>
        <v>0</v>
      </c>
      <c r="BL348" s="15" t="s">
        <v>146</v>
      </c>
      <c r="BM348" s="227" t="s">
        <v>614</v>
      </c>
    </row>
    <row r="349" s="12" customFormat="1">
      <c r="B349" s="229"/>
      <c r="C349" s="230"/>
      <c r="D349" s="231" t="s">
        <v>148</v>
      </c>
      <c r="E349" s="232" t="s">
        <v>1</v>
      </c>
      <c r="F349" s="233" t="s">
        <v>615</v>
      </c>
      <c r="G349" s="230"/>
      <c r="H349" s="234">
        <v>106.2</v>
      </c>
      <c r="I349" s="235"/>
      <c r="J349" s="230"/>
      <c r="K349" s="230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148</v>
      </c>
      <c r="AU349" s="240" t="s">
        <v>83</v>
      </c>
      <c r="AV349" s="12" t="s">
        <v>83</v>
      </c>
      <c r="AW349" s="12" t="s">
        <v>31</v>
      </c>
      <c r="AX349" s="12" t="s">
        <v>79</v>
      </c>
      <c r="AY349" s="240" t="s">
        <v>139</v>
      </c>
    </row>
    <row r="350" s="1" customFormat="1" ht="36" customHeight="1">
      <c r="B350" s="36"/>
      <c r="C350" s="216" t="s">
        <v>616</v>
      </c>
      <c r="D350" s="216" t="s">
        <v>141</v>
      </c>
      <c r="E350" s="217" t="s">
        <v>617</v>
      </c>
      <c r="F350" s="218" t="s">
        <v>618</v>
      </c>
      <c r="G350" s="219" t="s">
        <v>162</v>
      </c>
      <c r="H350" s="220">
        <v>37</v>
      </c>
      <c r="I350" s="221"/>
      <c r="J350" s="222">
        <f>ROUND(I350*H350,2)</f>
        <v>0</v>
      </c>
      <c r="K350" s="218" t="s">
        <v>145</v>
      </c>
      <c r="L350" s="41"/>
      <c r="M350" s="223" t="s">
        <v>1</v>
      </c>
      <c r="N350" s="224" t="s">
        <v>39</v>
      </c>
      <c r="O350" s="84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AR350" s="227" t="s">
        <v>146</v>
      </c>
      <c r="AT350" s="227" t="s">
        <v>141</v>
      </c>
      <c r="AU350" s="227" t="s">
        <v>83</v>
      </c>
      <c r="AY350" s="15" t="s">
        <v>139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5" t="s">
        <v>79</v>
      </c>
      <c r="BK350" s="228">
        <f>ROUND(I350*H350,2)</f>
        <v>0</v>
      </c>
      <c r="BL350" s="15" t="s">
        <v>146</v>
      </c>
      <c r="BM350" s="227" t="s">
        <v>619</v>
      </c>
    </row>
    <row r="351" s="1" customFormat="1" ht="48" customHeight="1">
      <c r="B351" s="36"/>
      <c r="C351" s="216" t="s">
        <v>620</v>
      </c>
      <c r="D351" s="216" t="s">
        <v>141</v>
      </c>
      <c r="E351" s="217" t="s">
        <v>621</v>
      </c>
      <c r="F351" s="218" t="s">
        <v>622</v>
      </c>
      <c r="G351" s="219" t="s">
        <v>162</v>
      </c>
      <c r="H351" s="220">
        <v>0.13100000000000001</v>
      </c>
      <c r="I351" s="221"/>
      <c r="J351" s="222">
        <f>ROUND(I351*H351,2)</f>
        <v>0</v>
      </c>
      <c r="K351" s="218" t="s">
        <v>145</v>
      </c>
      <c r="L351" s="41"/>
      <c r="M351" s="223" t="s">
        <v>1</v>
      </c>
      <c r="N351" s="224" t="s">
        <v>39</v>
      </c>
      <c r="O351" s="84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AR351" s="227" t="s">
        <v>146</v>
      </c>
      <c r="AT351" s="227" t="s">
        <v>141</v>
      </c>
      <c r="AU351" s="227" t="s">
        <v>83</v>
      </c>
      <c r="AY351" s="15" t="s">
        <v>139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5" t="s">
        <v>79</v>
      </c>
      <c r="BK351" s="228">
        <f>ROUND(I351*H351,2)</f>
        <v>0</v>
      </c>
      <c r="BL351" s="15" t="s">
        <v>146</v>
      </c>
      <c r="BM351" s="227" t="s">
        <v>623</v>
      </c>
    </row>
    <row r="352" s="1" customFormat="1" ht="16.5" customHeight="1">
      <c r="B352" s="36"/>
      <c r="C352" s="216" t="s">
        <v>624</v>
      </c>
      <c r="D352" s="216" t="s">
        <v>141</v>
      </c>
      <c r="E352" s="217" t="s">
        <v>625</v>
      </c>
      <c r="F352" s="218" t="s">
        <v>626</v>
      </c>
      <c r="G352" s="219" t="s">
        <v>201</v>
      </c>
      <c r="H352" s="220">
        <v>5</v>
      </c>
      <c r="I352" s="221"/>
      <c r="J352" s="222">
        <f>ROUND(I352*H352,2)</f>
        <v>0</v>
      </c>
      <c r="K352" s="218" t="s">
        <v>1</v>
      </c>
      <c r="L352" s="41"/>
      <c r="M352" s="223" t="s">
        <v>1</v>
      </c>
      <c r="N352" s="224" t="s">
        <v>39</v>
      </c>
      <c r="O352" s="84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AR352" s="227" t="s">
        <v>146</v>
      </c>
      <c r="AT352" s="227" t="s">
        <v>141</v>
      </c>
      <c r="AU352" s="227" t="s">
        <v>83</v>
      </c>
      <c r="AY352" s="15" t="s">
        <v>139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5" t="s">
        <v>79</v>
      </c>
      <c r="BK352" s="228">
        <f>ROUND(I352*H352,2)</f>
        <v>0</v>
      </c>
      <c r="BL352" s="15" t="s">
        <v>146</v>
      </c>
      <c r="BM352" s="227" t="s">
        <v>627</v>
      </c>
    </row>
    <row r="353" s="11" customFormat="1" ht="22.8" customHeight="1">
      <c r="B353" s="200"/>
      <c r="C353" s="201"/>
      <c r="D353" s="202" t="s">
        <v>73</v>
      </c>
      <c r="E353" s="214" t="s">
        <v>628</v>
      </c>
      <c r="F353" s="214" t="s">
        <v>629</v>
      </c>
      <c r="G353" s="201"/>
      <c r="H353" s="201"/>
      <c r="I353" s="204"/>
      <c r="J353" s="215">
        <f>BK353</f>
        <v>0</v>
      </c>
      <c r="K353" s="201"/>
      <c r="L353" s="206"/>
      <c r="M353" s="207"/>
      <c r="N353" s="208"/>
      <c r="O353" s="208"/>
      <c r="P353" s="209">
        <f>SUM(P354:P383)</f>
        <v>0</v>
      </c>
      <c r="Q353" s="208"/>
      <c r="R353" s="209">
        <f>SUM(R354:R383)</f>
        <v>0.72971999999999992</v>
      </c>
      <c r="S353" s="208"/>
      <c r="T353" s="210">
        <f>SUM(T354:T383)</f>
        <v>0.92646000000000017</v>
      </c>
      <c r="AR353" s="211" t="s">
        <v>83</v>
      </c>
      <c r="AT353" s="212" t="s">
        <v>73</v>
      </c>
      <c r="AU353" s="212" t="s">
        <v>79</v>
      </c>
      <c r="AY353" s="211" t="s">
        <v>139</v>
      </c>
      <c r="BK353" s="213">
        <f>SUM(BK354:BK383)</f>
        <v>0</v>
      </c>
    </row>
    <row r="354" s="1" customFormat="1" ht="24" customHeight="1">
      <c r="B354" s="36"/>
      <c r="C354" s="216" t="s">
        <v>630</v>
      </c>
      <c r="D354" s="216" t="s">
        <v>141</v>
      </c>
      <c r="E354" s="217" t="s">
        <v>631</v>
      </c>
      <c r="F354" s="218" t="s">
        <v>632</v>
      </c>
      <c r="G354" s="219" t="s">
        <v>201</v>
      </c>
      <c r="H354" s="220">
        <v>3</v>
      </c>
      <c r="I354" s="221"/>
      <c r="J354" s="222">
        <f>ROUND(I354*H354,2)</f>
        <v>0</v>
      </c>
      <c r="K354" s="218" t="s">
        <v>1</v>
      </c>
      <c r="L354" s="41"/>
      <c r="M354" s="223" t="s">
        <v>1</v>
      </c>
      <c r="N354" s="224" t="s">
        <v>39</v>
      </c>
      <c r="O354" s="84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AR354" s="227" t="s">
        <v>146</v>
      </c>
      <c r="AT354" s="227" t="s">
        <v>141</v>
      </c>
      <c r="AU354" s="227" t="s">
        <v>83</v>
      </c>
      <c r="AY354" s="15" t="s">
        <v>139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5" t="s">
        <v>79</v>
      </c>
      <c r="BK354" s="228">
        <f>ROUND(I354*H354,2)</f>
        <v>0</v>
      </c>
      <c r="BL354" s="15" t="s">
        <v>146</v>
      </c>
      <c r="BM354" s="227" t="s">
        <v>633</v>
      </c>
    </row>
    <row r="355" s="1" customFormat="1" ht="24" customHeight="1">
      <c r="B355" s="36"/>
      <c r="C355" s="216" t="s">
        <v>634</v>
      </c>
      <c r="D355" s="216" t="s">
        <v>141</v>
      </c>
      <c r="E355" s="217" t="s">
        <v>635</v>
      </c>
      <c r="F355" s="218" t="s">
        <v>636</v>
      </c>
      <c r="G355" s="219" t="s">
        <v>201</v>
      </c>
      <c r="H355" s="220">
        <v>2</v>
      </c>
      <c r="I355" s="221"/>
      <c r="J355" s="222">
        <f>ROUND(I355*H355,2)</f>
        <v>0</v>
      </c>
      <c r="K355" s="218" t="s">
        <v>1</v>
      </c>
      <c r="L355" s="41"/>
      <c r="M355" s="223" t="s">
        <v>1</v>
      </c>
      <c r="N355" s="224" t="s">
        <v>39</v>
      </c>
      <c r="O355" s="84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AR355" s="227" t="s">
        <v>146</v>
      </c>
      <c r="AT355" s="227" t="s">
        <v>141</v>
      </c>
      <c r="AU355" s="227" t="s">
        <v>83</v>
      </c>
      <c r="AY355" s="15" t="s">
        <v>139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5" t="s">
        <v>79</v>
      </c>
      <c r="BK355" s="228">
        <f>ROUND(I355*H355,2)</f>
        <v>0</v>
      </c>
      <c r="BL355" s="15" t="s">
        <v>146</v>
      </c>
      <c r="BM355" s="227" t="s">
        <v>637</v>
      </c>
    </row>
    <row r="356" s="1" customFormat="1" ht="24" customHeight="1">
      <c r="B356" s="36"/>
      <c r="C356" s="216" t="s">
        <v>638</v>
      </c>
      <c r="D356" s="216" t="s">
        <v>141</v>
      </c>
      <c r="E356" s="217" t="s">
        <v>639</v>
      </c>
      <c r="F356" s="218" t="s">
        <v>640</v>
      </c>
      <c r="G356" s="219" t="s">
        <v>641</v>
      </c>
      <c r="H356" s="220">
        <v>15</v>
      </c>
      <c r="I356" s="221"/>
      <c r="J356" s="222">
        <f>ROUND(I356*H356,2)</f>
        <v>0</v>
      </c>
      <c r="K356" s="218" t="s">
        <v>145</v>
      </c>
      <c r="L356" s="41"/>
      <c r="M356" s="223" t="s">
        <v>1</v>
      </c>
      <c r="N356" s="224" t="s">
        <v>39</v>
      </c>
      <c r="O356" s="84"/>
      <c r="P356" s="225">
        <f>O356*H356</f>
        <v>0</v>
      </c>
      <c r="Q356" s="225">
        <v>0</v>
      </c>
      <c r="R356" s="225">
        <f>Q356*H356</f>
        <v>0</v>
      </c>
      <c r="S356" s="225">
        <v>0.01933</v>
      </c>
      <c r="T356" s="226">
        <f>S356*H356</f>
        <v>0.28994999999999999</v>
      </c>
      <c r="AR356" s="227" t="s">
        <v>146</v>
      </c>
      <c r="AT356" s="227" t="s">
        <v>141</v>
      </c>
      <c r="AU356" s="227" t="s">
        <v>83</v>
      </c>
      <c r="AY356" s="15" t="s">
        <v>139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5" t="s">
        <v>79</v>
      </c>
      <c r="BK356" s="228">
        <f>ROUND(I356*H356,2)</f>
        <v>0</v>
      </c>
      <c r="BL356" s="15" t="s">
        <v>146</v>
      </c>
      <c r="BM356" s="227" t="s">
        <v>642</v>
      </c>
    </row>
    <row r="357" s="1" customFormat="1" ht="24" customHeight="1">
      <c r="B357" s="36"/>
      <c r="C357" s="216" t="s">
        <v>643</v>
      </c>
      <c r="D357" s="216" t="s">
        <v>141</v>
      </c>
      <c r="E357" s="217" t="s">
        <v>644</v>
      </c>
      <c r="F357" s="218" t="s">
        <v>645</v>
      </c>
      <c r="G357" s="219" t="s">
        <v>641</v>
      </c>
      <c r="H357" s="220">
        <v>12</v>
      </c>
      <c r="I357" s="221"/>
      <c r="J357" s="222">
        <f>ROUND(I357*H357,2)</f>
        <v>0</v>
      </c>
      <c r="K357" s="218" t="s">
        <v>145</v>
      </c>
      <c r="L357" s="41"/>
      <c r="M357" s="223" t="s">
        <v>1</v>
      </c>
      <c r="N357" s="224" t="s">
        <v>39</v>
      </c>
      <c r="O357" s="84"/>
      <c r="P357" s="225">
        <f>O357*H357</f>
        <v>0</v>
      </c>
      <c r="Q357" s="225">
        <v>0.016920000000000001</v>
      </c>
      <c r="R357" s="225">
        <f>Q357*H357</f>
        <v>0.20304</v>
      </c>
      <c r="S357" s="225">
        <v>0</v>
      </c>
      <c r="T357" s="226">
        <f>S357*H357</f>
        <v>0</v>
      </c>
      <c r="AR357" s="227" t="s">
        <v>146</v>
      </c>
      <c r="AT357" s="227" t="s">
        <v>141</v>
      </c>
      <c r="AU357" s="227" t="s">
        <v>83</v>
      </c>
      <c r="AY357" s="15" t="s">
        <v>139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5" t="s">
        <v>79</v>
      </c>
      <c r="BK357" s="228">
        <f>ROUND(I357*H357,2)</f>
        <v>0</v>
      </c>
      <c r="BL357" s="15" t="s">
        <v>146</v>
      </c>
      <c r="BM357" s="227" t="s">
        <v>646</v>
      </c>
    </row>
    <row r="358" s="1" customFormat="1" ht="24" customHeight="1">
      <c r="B358" s="36"/>
      <c r="C358" s="216" t="s">
        <v>647</v>
      </c>
      <c r="D358" s="216" t="s">
        <v>141</v>
      </c>
      <c r="E358" s="217" t="s">
        <v>648</v>
      </c>
      <c r="F358" s="218" t="s">
        <v>649</v>
      </c>
      <c r="G358" s="219" t="s">
        <v>641</v>
      </c>
      <c r="H358" s="220">
        <v>36</v>
      </c>
      <c r="I358" s="221"/>
      <c r="J358" s="222">
        <f>ROUND(I358*H358,2)</f>
        <v>0</v>
      </c>
      <c r="K358" s="218" t="s">
        <v>145</v>
      </c>
      <c r="L358" s="41"/>
      <c r="M358" s="223" t="s">
        <v>1</v>
      </c>
      <c r="N358" s="224" t="s">
        <v>39</v>
      </c>
      <c r="O358" s="84"/>
      <c r="P358" s="225">
        <f>O358*H358</f>
        <v>0</v>
      </c>
      <c r="Q358" s="225">
        <v>0.00029999999999999997</v>
      </c>
      <c r="R358" s="225">
        <f>Q358*H358</f>
        <v>0.010799999999999999</v>
      </c>
      <c r="S358" s="225">
        <v>0</v>
      </c>
      <c r="T358" s="226">
        <f>S358*H358</f>
        <v>0</v>
      </c>
      <c r="AR358" s="227" t="s">
        <v>146</v>
      </c>
      <c r="AT358" s="227" t="s">
        <v>141</v>
      </c>
      <c r="AU358" s="227" t="s">
        <v>83</v>
      </c>
      <c r="AY358" s="15" t="s">
        <v>139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5" t="s">
        <v>79</v>
      </c>
      <c r="BK358" s="228">
        <f>ROUND(I358*H358,2)</f>
        <v>0</v>
      </c>
      <c r="BL358" s="15" t="s">
        <v>146</v>
      </c>
      <c r="BM358" s="227" t="s">
        <v>650</v>
      </c>
    </row>
    <row r="359" s="12" customFormat="1">
      <c r="B359" s="229"/>
      <c r="C359" s="230"/>
      <c r="D359" s="231" t="s">
        <v>148</v>
      </c>
      <c r="E359" s="232" t="s">
        <v>1</v>
      </c>
      <c r="F359" s="233" t="s">
        <v>651</v>
      </c>
      <c r="G359" s="230"/>
      <c r="H359" s="234">
        <v>36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148</v>
      </c>
      <c r="AU359" s="240" t="s">
        <v>83</v>
      </c>
      <c r="AV359" s="12" t="s">
        <v>83</v>
      </c>
      <c r="AW359" s="12" t="s">
        <v>31</v>
      </c>
      <c r="AX359" s="12" t="s">
        <v>79</v>
      </c>
      <c r="AY359" s="240" t="s">
        <v>139</v>
      </c>
    </row>
    <row r="360" s="1" customFormat="1" ht="36" customHeight="1">
      <c r="B360" s="36"/>
      <c r="C360" s="216" t="s">
        <v>652</v>
      </c>
      <c r="D360" s="216" t="s">
        <v>141</v>
      </c>
      <c r="E360" s="217" t="s">
        <v>653</v>
      </c>
      <c r="F360" s="218" t="s">
        <v>654</v>
      </c>
      <c r="G360" s="219" t="s">
        <v>201</v>
      </c>
      <c r="H360" s="220">
        <v>3</v>
      </c>
      <c r="I360" s="221"/>
      <c r="J360" s="222">
        <f>ROUND(I360*H360,2)</f>
        <v>0</v>
      </c>
      <c r="K360" s="218" t="s">
        <v>145</v>
      </c>
      <c r="L360" s="41"/>
      <c r="M360" s="223" t="s">
        <v>1</v>
      </c>
      <c r="N360" s="224" t="s">
        <v>39</v>
      </c>
      <c r="O360" s="84"/>
      <c r="P360" s="225">
        <f>O360*H360</f>
        <v>0</v>
      </c>
      <c r="Q360" s="225">
        <v>0.00046999999999999999</v>
      </c>
      <c r="R360" s="225">
        <f>Q360*H360</f>
        <v>0.00141</v>
      </c>
      <c r="S360" s="225">
        <v>0</v>
      </c>
      <c r="T360" s="226">
        <f>S360*H360</f>
        <v>0</v>
      </c>
      <c r="AR360" s="227" t="s">
        <v>146</v>
      </c>
      <c r="AT360" s="227" t="s">
        <v>141</v>
      </c>
      <c r="AU360" s="227" t="s">
        <v>83</v>
      </c>
      <c r="AY360" s="15" t="s">
        <v>139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5" t="s">
        <v>79</v>
      </c>
      <c r="BK360" s="228">
        <f>ROUND(I360*H360,2)</f>
        <v>0</v>
      </c>
      <c r="BL360" s="15" t="s">
        <v>146</v>
      </c>
      <c r="BM360" s="227" t="s">
        <v>655</v>
      </c>
    </row>
    <row r="361" s="1" customFormat="1" ht="16.5" customHeight="1">
      <c r="B361" s="36"/>
      <c r="C361" s="216" t="s">
        <v>656</v>
      </c>
      <c r="D361" s="216" t="s">
        <v>141</v>
      </c>
      <c r="E361" s="217" t="s">
        <v>657</v>
      </c>
      <c r="F361" s="218" t="s">
        <v>658</v>
      </c>
      <c r="G361" s="219" t="s">
        <v>201</v>
      </c>
      <c r="H361" s="220">
        <v>12</v>
      </c>
      <c r="I361" s="221"/>
      <c r="J361" s="222">
        <f>ROUND(I361*H361,2)</f>
        <v>0</v>
      </c>
      <c r="K361" s="218" t="s">
        <v>1</v>
      </c>
      <c r="L361" s="41"/>
      <c r="M361" s="223" t="s">
        <v>1</v>
      </c>
      <c r="N361" s="224" t="s">
        <v>39</v>
      </c>
      <c r="O361" s="84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AR361" s="227" t="s">
        <v>146</v>
      </c>
      <c r="AT361" s="227" t="s">
        <v>141</v>
      </c>
      <c r="AU361" s="227" t="s">
        <v>83</v>
      </c>
      <c r="AY361" s="15" t="s">
        <v>139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5" t="s">
        <v>79</v>
      </c>
      <c r="BK361" s="228">
        <f>ROUND(I361*H361,2)</f>
        <v>0</v>
      </c>
      <c r="BL361" s="15" t="s">
        <v>146</v>
      </c>
      <c r="BM361" s="227" t="s">
        <v>659</v>
      </c>
    </row>
    <row r="362" s="1" customFormat="1" ht="36" customHeight="1">
      <c r="B362" s="36"/>
      <c r="C362" s="216" t="s">
        <v>660</v>
      </c>
      <c r="D362" s="216" t="s">
        <v>141</v>
      </c>
      <c r="E362" s="217" t="s">
        <v>661</v>
      </c>
      <c r="F362" s="218" t="s">
        <v>662</v>
      </c>
      <c r="G362" s="219" t="s">
        <v>641</v>
      </c>
      <c r="H362" s="220">
        <v>18</v>
      </c>
      <c r="I362" s="221"/>
      <c r="J362" s="222">
        <f>ROUND(I362*H362,2)</f>
        <v>0</v>
      </c>
      <c r="K362" s="218" t="s">
        <v>145</v>
      </c>
      <c r="L362" s="41"/>
      <c r="M362" s="223" t="s">
        <v>1</v>
      </c>
      <c r="N362" s="224" t="s">
        <v>39</v>
      </c>
      <c r="O362" s="84"/>
      <c r="P362" s="225">
        <f>O362*H362</f>
        <v>0</v>
      </c>
      <c r="Q362" s="225">
        <v>0.016750000000000001</v>
      </c>
      <c r="R362" s="225">
        <f>Q362*H362</f>
        <v>0.30149999999999999</v>
      </c>
      <c r="S362" s="225">
        <v>0</v>
      </c>
      <c r="T362" s="226">
        <f>S362*H362</f>
        <v>0</v>
      </c>
      <c r="AR362" s="227" t="s">
        <v>146</v>
      </c>
      <c r="AT362" s="227" t="s">
        <v>141</v>
      </c>
      <c r="AU362" s="227" t="s">
        <v>83</v>
      </c>
      <c r="AY362" s="15" t="s">
        <v>139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5" t="s">
        <v>79</v>
      </c>
      <c r="BK362" s="228">
        <f>ROUND(I362*H362,2)</f>
        <v>0</v>
      </c>
      <c r="BL362" s="15" t="s">
        <v>146</v>
      </c>
      <c r="BM362" s="227" t="s">
        <v>663</v>
      </c>
    </row>
    <row r="363" s="1" customFormat="1" ht="24" customHeight="1">
      <c r="B363" s="36"/>
      <c r="C363" s="216" t="s">
        <v>664</v>
      </c>
      <c r="D363" s="216" t="s">
        <v>141</v>
      </c>
      <c r="E363" s="217" t="s">
        <v>665</v>
      </c>
      <c r="F363" s="218" t="s">
        <v>666</v>
      </c>
      <c r="G363" s="219" t="s">
        <v>201</v>
      </c>
      <c r="H363" s="220">
        <v>15</v>
      </c>
      <c r="I363" s="221"/>
      <c r="J363" s="222">
        <f>ROUND(I363*H363,2)</f>
        <v>0</v>
      </c>
      <c r="K363" s="218" t="s">
        <v>1</v>
      </c>
      <c r="L363" s="41"/>
      <c r="M363" s="223" t="s">
        <v>1</v>
      </c>
      <c r="N363" s="224" t="s">
        <v>39</v>
      </c>
      <c r="O363" s="84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AR363" s="227" t="s">
        <v>146</v>
      </c>
      <c r="AT363" s="227" t="s">
        <v>141</v>
      </c>
      <c r="AU363" s="227" t="s">
        <v>83</v>
      </c>
      <c r="AY363" s="15" t="s">
        <v>139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5" t="s">
        <v>79</v>
      </c>
      <c r="BK363" s="228">
        <f>ROUND(I363*H363,2)</f>
        <v>0</v>
      </c>
      <c r="BL363" s="15" t="s">
        <v>146</v>
      </c>
      <c r="BM363" s="227" t="s">
        <v>667</v>
      </c>
    </row>
    <row r="364" s="1" customFormat="1" ht="24" customHeight="1">
      <c r="B364" s="36"/>
      <c r="C364" s="216" t="s">
        <v>668</v>
      </c>
      <c r="D364" s="216" t="s">
        <v>141</v>
      </c>
      <c r="E364" s="217" t="s">
        <v>669</v>
      </c>
      <c r="F364" s="218" t="s">
        <v>670</v>
      </c>
      <c r="G364" s="219" t="s">
        <v>641</v>
      </c>
      <c r="H364" s="220">
        <v>3</v>
      </c>
      <c r="I364" s="221"/>
      <c r="J364" s="222">
        <f>ROUND(I364*H364,2)</f>
        <v>0</v>
      </c>
      <c r="K364" s="218" t="s">
        <v>145</v>
      </c>
      <c r="L364" s="41"/>
      <c r="M364" s="223" t="s">
        <v>1</v>
      </c>
      <c r="N364" s="224" t="s">
        <v>39</v>
      </c>
      <c r="O364" s="84"/>
      <c r="P364" s="225">
        <f>O364*H364</f>
        <v>0</v>
      </c>
      <c r="Q364" s="225">
        <v>0.034860000000000002</v>
      </c>
      <c r="R364" s="225">
        <f>Q364*H364</f>
        <v>0.10458000000000001</v>
      </c>
      <c r="S364" s="225">
        <v>0</v>
      </c>
      <c r="T364" s="226">
        <f>S364*H364</f>
        <v>0</v>
      </c>
      <c r="AR364" s="227" t="s">
        <v>146</v>
      </c>
      <c r="AT364" s="227" t="s">
        <v>141</v>
      </c>
      <c r="AU364" s="227" t="s">
        <v>83</v>
      </c>
      <c r="AY364" s="15" t="s">
        <v>139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5" t="s">
        <v>79</v>
      </c>
      <c r="BK364" s="228">
        <f>ROUND(I364*H364,2)</f>
        <v>0</v>
      </c>
      <c r="BL364" s="15" t="s">
        <v>146</v>
      </c>
      <c r="BM364" s="227" t="s">
        <v>671</v>
      </c>
    </row>
    <row r="365" s="1" customFormat="1" ht="16.5" customHeight="1">
      <c r="B365" s="36"/>
      <c r="C365" s="216" t="s">
        <v>672</v>
      </c>
      <c r="D365" s="216" t="s">
        <v>141</v>
      </c>
      <c r="E365" s="217" t="s">
        <v>673</v>
      </c>
      <c r="F365" s="218" t="s">
        <v>674</v>
      </c>
      <c r="G365" s="219" t="s">
        <v>641</v>
      </c>
      <c r="H365" s="220">
        <v>15</v>
      </c>
      <c r="I365" s="221"/>
      <c r="J365" s="222">
        <f>ROUND(I365*H365,2)</f>
        <v>0</v>
      </c>
      <c r="K365" s="218" t="s">
        <v>145</v>
      </c>
      <c r="L365" s="41"/>
      <c r="M365" s="223" t="s">
        <v>1</v>
      </c>
      <c r="N365" s="224" t="s">
        <v>39</v>
      </c>
      <c r="O365" s="84"/>
      <c r="P365" s="225">
        <f>O365*H365</f>
        <v>0</v>
      </c>
      <c r="Q365" s="225">
        <v>0.0018</v>
      </c>
      <c r="R365" s="225">
        <f>Q365*H365</f>
        <v>0.027</v>
      </c>
      <c r="S365" s="225">
        <v>0</v>
      </c>
      <c r="T365" s="226">
        <f>S365*H365</f>
        <v>0</v>
      </c>
      <c r="AR365" s="227" t="s">
        <v>146</v>
      </c>
      <c r="AT365" s="227" t="s">
        <v>141</v>
      </c>
      <c r="AU365" s="227" t="s">
        <v>83</v>
      </c>
      <c r="AY365" s="15" t="s">
        <v>139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5" t="s">
        <v>79</v>
      </c>
      <c r="BK365" s="228">
        <f>ROUND(I365*H365,2)</f>
        <v>0</v>
      </c>
      <c r="BL365" s="15" t="s">
        <v>146</v>
      </c>
      <c r="BM365" s="227" t="s">
        <v>675</v>
      </c>
    </row>
    <row r="366" s="1" customFormat="1" ht="16.5" customHeight="1">
      <c r="B366" s="36"/>
      <c r="C366" s="216" t="s">
        <v>676</v>
      </c>
      <c r="D366" s="216" t="s">
        <v>141</v>
      </c>
      <c r="E366" s="217" t="s">
        <v>677</v>
      </c>
      <c r="F366" s="218" t="s">
        <v>678</v>
      </c>
      <c r="G366" s="219" t="s">
        <v>641</v>
      </c>
      <c r="H366" s="220">
        <v>3</v>
      </c>
      <c r="I366" s="221"/>
      <c r="J366" s="222">
        <f>ROUND(I366*H366,2)</f>
        <v>0</v>
      </c>
      <c r="K366" s="218" t="s">
        <v>145</v>
      </c>
      <c r="L366" s="41"/>
      <c r="M366" s="223" t="s">
        <v>1</v>
      </c>
      <c r="N366" s="224" t="s">
        <v>39</v>
      </c>
      <c r="O366" s="84"/>
      <c r="P366" s="225">
        <f>O366*H366</f>
        <v>0</v>
      </c>
      <c r="Q366" s="225">
        <v>0.0018400000000000001</v>
      </c>
      <c r="R366" s="225">
        <f>Q366*H366</f>
        <v>0.0055200000000000006</v>
      </c>
      <c r="S366" s="225">
        <v>0</v>
      </c>
      <c r="T366" s="226">
        <f>S366*H366</f>
        <v>0</v>
      </c>
      <c r="AR366" s="227" t="s">
        <v>146</v>
      </c>
      <c r="AT366" s="227" t="s">
        <v>141</v>
      </c>
      <c r="AU366" s="227" t="s">
        <v>83</v>
      </c>
      <c r="AY366" s="15" t="s">
        <v>139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5" t="s">
        <v>79</v>
      </c>
      <c r="BK366" s="228">
        <f>ROUND(I366*H366,2)</f>
        <v>0</v>
      </c>
      <c r="BL366" s="15" t="s">
        <v>146</v>
      </c>
      <c r="BM366" s="227" t="s">
        <v>679</v>
      </c>
    </row>
    <row r="367" s="1" customFormat="1" ht="16.5" customHeight="1">
      <c r="B367" s="36"/>
      <c r="C367" s="216" t="s">
        <v>680</v>
      </c>
      <c r="D367" s="216" t="s">
        <v>141</v>
      </c>
      <c r="E367" s="217" t="s">
        <v>681</v>
      </c>
      <c r="F367" s="218" t="s">
        <v>682</v>
      </c>
      <c r="G367" s="219" t="s">
        <v>641</v>
      </c>
      <c r="H367" s="220">
        <v>3</v>
      </c>
      <c r="I367" s="221"/>
      <c r="J367" s="222">
        <f>ROUND(I367*H367,2)</f>
        <v>0</v>
      </c>
      <c r="K367" s="218" t="s">
        <v>145</v>
      </c>
      <c r="L367" s="41"/>
      <c r="M367" s="223" t="s">
        <v>1</v>
      </c>
      <c r="N367" s="224" t="s">
        <v>39</v>
      </c>
      <c r="O367" s="84"/>
      <c r="P367" s="225">
        <f>O367*H367</f>
        <v>0</v>
      </c>
      <c r="Q367" s="225">
        <v>0.0018400000000000001</v>
      </c>
      <c r="R367" s="225">
        <f>Q367*H367</f>
        <v>0.0055200000000000006</v>
      </c>
      <c r="S367" s="225">
        <v>0</v>
      </c>
      <c r="T367" s="226">
        <f>S367*H367</f>
        <v>0</v>
      </c>
      <c r="AR367" s="227" t="s">
        <v>146</v>
      </c>
      <c r="AT367" s="227" t="s">
        <v>141</v>
      </c>
      <c r="AU367" s="227" t="s">
        <v>83</v>
      </c>
      <c r="AY367" s="15" t="s">
        <v>139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5" t="s">
        <v>79</v>
      </c>
      <c r="BK367" s="228">
        <f>ROUND(I367*H367,2)</f>
        <v>0</v>
      </c>
      <c r="BL367" s="15" t="s">
        <v>146</v>
      </c>
      <c r="BM367" s="227" t="s">
        <v>683</v>
      </c>
    </row>
    <row r="368" s="1" customFormat="1" ht="16.5" customHeight="1">
      <c r="B368" s="36"/>
      <c r="C368" s="216" t="s">
        <v>684</v>
      </c>
      <c r="D368" s="216" t="s">
        <v>141</v>
      </c>
      <c r="E368" s="217" t="s">
        <v>685</v>
      </c>
      <c r="F368" s="218" t="s">
        <v>682</v>
      </c>
      <c r="G368" s="219" t="s">
        <v>641</v>
      </c>
      <c r="H368" s="220">
        <v>3</v>
      </c>
      <c r="I368" s="221"/>
      <c r="J368" s="222">
        <f>ROUND(I368*H368,2)</f>
        <v>0</v>
      </c>
      <c r="K368" s="218" t="s">
        <v>1</v>
      </c>
      <c r="L368" s="41"/>
      <c r="M368" s="223" t="s">
        <v>1</v>
      </c>
      <c r="N368" s="224" t="s">
        <v>39</v>
      </c>
      <c r="O368" s="84"/>
      <c r="P368" s="225">
        <f>O368*H368</f>
        <v>0</v>
      </c>
      <c r="Q368" s="225">
        <v>0.0018400000000000001</v>
      </c>
      <c r="R368" s="225">
        <f>Q368*H368</f>
        <v>0.0055200000000000006</v>
      </c>
      <c r="S368" s="225">
        <v>0</v>
      </c>
      <c r="T368" s="226">
        <f>S368*H368</f>
        <v>0</v>
      </c>
      <c r="AR368" s="227" t="s">
        <v>146</v>
      </c>
      <c r="AT368" s="227" t="s">
        <v>141</v>
      </c>
      <c r="AU368" s="227" t="s">
        <v>83</v>
      </c>
      <c r="AY368" s="15" t="s">
        <v>139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5" t="s">
        <v>79</v>
      </c>
      <c r="BK368" s="228">
        <f>ROUND(I368*H368,2)</f>
        <v>0</v>
      </c>
      <c r="BL368" s="15" t="s">
        <v>146</v>
      </c>
      <c r="BM368" s="227" t="s">
        <v>686</v>
      </c>
    </row>
    <row r="369" s="1" customFormat="1" ht="24" customHeight="1">
      <c r="B369" s="36"/>
      <c r="C369" s="216" t="s">
        <v>687</v>
      </c>
      <c r="D369" s="216" t="s">
        <v>141</v>
      </c>
      <c r="E369" s="217" t="s">
        <v>688</v>
      </c>
      <c r="F369" s="218" t="s">
        <v>689</v>
      </c>
      <c r="G369" s="219" t="s">
        <v>201</v>
      </c>
      <c r="H369" s="220">
        <v>15</v>
      </c>
      <c r="I369" s="221"/>
      <c r="J369" s="222">
        <f>ROUND(I369*H369,2)</f>
        <v>0</v>
      </c>
      <c r="K369" s="218" t="s">
        <v>145</v>
      </c>
      <c r="L369" s="41"/>
      <c r="M369" s="223" t="s">
        <v>1</v>
      </c>
      <c r="N369" s="224" t="s">
        <v>39</v>
      </c>
      <c r="O369" s="84"/>
      <c r="P369" s="225">
        <f>O369*H369</f>
        <v>0</v>
      </c>
      <c r="Q369" s="225">
        <v>0.00023000000000000001</v>
      </c>
      <c r="R369" s="225">
        <f>Q369*H369</f>
        <v>0.0034499999999999999</v>
      </c>
      <c r="S369" s="225">
        <v>0</v>
      </c>
      <c r="T369" s="226">
        <f>S369*H369</f>
        <v>0</v>
      </c>
      <c r="AR369" s="227" t="s">
        <v>146</v>
      </c>
      <c r="AT369" s="227" t="s">
        <v>141</v>
      </c>
      <c r="AU369" s="227" t="s">
        <v>83</v>
      </c>
      <c r="AY369" s="15" t="s">
        <v>139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5" t="s">
        <v>79</v>
      </c>
      <c r="BK369" s="228">
        <f>ROUND(I369*H369,2)</f>
        <v>0</v>
      </c>
      <c r="BL369" s="15" t="s">
        <v>146</v>
      </c>
      <c r="BM369" s="227" t="s">
        <v>690</v>
      </c>
    </row>
    <row r="370" s="1" customFormat="1" ht="24" customHeight="1">
      <c r="B370" s="36"/>
      <c r="C370" s="216" t="s">
        <v>691</v>
      </c>
      <c r="D370" s="216" t="s">
        <v>141</v>
      </c>
      <c r="E370" s="217" t="s">
        <v>692</v>
      </c>
      <c r="F370" s="218" t="s">
        <v>693</v>
      </c>
      <c r="G370" s="219" t="s">
        <v>201</v>
      </c>
      <c r="H370" s="220">
        <v>3</v>
      </c>
      <c r="I370" s="221"/>
      <c r="J370" s="222">
        <f>ROUND(I370*H370,2)</f>
        <v>0</v>
      </c>
      <c r="K370" s="218" t="s">
        <v>145</v>
      </c>
      <c r="L370" s="41"/>
      <c r="M370" s="223" t="s">
        <v>1</v>
      </c>
      <c r="N370" s="224" t="s">
        <v>39</v>
      </c>
      <c r="O370" s="84"/>
      <c r="P370" s="225">
        <f>O370*H370</f>
        <v>0</v>
      </c>
      <c r="Q370" s="225">
        <v>0.00027999999999999998</v>
      </c>
      <c r="R370" s="225">
        <f>Q370*H370</f>
        <v>0.00083999999999999993</v>
      </c>
      <c r="S370" s="225">
        <v>0</v>
      </c>
      <c r="T370" s="226">
        <f>S370*H370</f>
        <v>0</v>
      </c>
      <c r="AR370" s="227" t="s">
        <v>146</v>
      </c>
      <c r="AT370" s="227" t="s">
        <v>141</v>
      </c>
      <c r="AU370" s="227" t="s">
        <v>83</v>
      </c>
      <c r="AY370" s="15" t="s">
        <v>139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5" t="s">
        <v>79</v>
      </c>
      <c r="BK370" s="228">
        <f>ROUND(I370*H370,2)</f>
        <v>0</v>
      </c>
      <c r="BL370" s="15" t="s">
        <v>146</v>
      </c>
      <c r="BM370" s="227" t="s">
        <v>694</v>
      </c>
    </row>
    <row r="371" s="1" customFormat="1" ht="24" customHeight="1">
      <c r="B371" s="36"/>
      <c r="C371" s="216" t="s">
        <v>695</v>
      </c>
      <c r="D371" s="216" t="s">
        <v>141</v>
      </c>
      <c r="E371" s="217" t="s">
        <v>696</v>
      </c>
      <c r="F371" s="218" t="s">
        <v>697</v>
      </c>
      <c r="G371" s="219" t="s">
        <v>641</v>
      </c>
      <c r="H371" s="220">
        <v>3</v>
      </c>
      <c r="I371" s="221"/>
      <c r="J371" s="222">
        <f>ROUND(I371*H371,2)</f>
        <v>0</v>
      </c>
      <c r="K371" s="218" t="s">
        <v>145</v>
      </c>
      <c r="L371" s="41"/>
      <c r="M371" s="223" t="s">
        <v>1</v>
      </c>
      <c r="N371" s="224" t="s">
        <v>39</v>
      </c>
      <c r="O371" s="84"/>
      <c r="P371" s="225">
        <f>O371*H371</f>
        <v>0</v>
      </c>
      <c r="Q371" s="225">
        <v>0.016080000000000001</v>
      </c>
      <c r="R371" s="225">
        <f>Q371*H371</f>
        <v>0.048240000000000005</v>
      </c>
      <c r="S371" s="225">
        <v>0</v>
      </c>
      <c r="T371" s="226">
        <f>S371*H371</f>
        <v>0</v>
      </c>
      <c r="AR371" s="227" t="s">
        <v>146</v>
      </c>
      <c r="AT371" s="227" t="s">
        <v>141</v>
      </c>
      <c r="AU371" s="227" t="s">
        <v>83</v>
      </c>
      <c r="AY371" s="15" t="s">
        <v>139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5" t="s">
        <v>79</v>
      </c>
      <c r="BK371" s="228">
        <f>ROUND(I371*H371,2)</f>
        <v>0</v>
      </c>
      <c r="BL371" s="15" t="s">
        <v>146</v>
      </c>
      <c r="BM371" s="227" t="s">
        <v>698</v>
      </c>
    </row>
    <row r="372" s="1" customFormat="1" ht="16.5" customHeight="1">
      <c r="B372" s="36"/>
      <c r="C372" s="216" t="s">
        <v>699</v>
      </c>
      <c r="D372" s="216" t="s">
        <v>141</v>
      </c>
      <c r="E372" s="217" t="s">
        <v>700</v>
      </c>
      <c r="F372" s="218" t="s">
        <v>701</v>
      </c>
      <c r="G372" s="219" t="s">
        <v>201</v>
      </c>
      <c r="H372" s="220">
        <v>3</v>
      </c>
      <c r="I372" s="221"/>
      <c r="J372" s="222">
        <f>ROUND(I372*H372,2)</f>
        <v>0</v>
      </c>
      <c r="K372" s="218" t="s">
        <v>1</v>
      </c>
      <c r="L372" s="41"/>
      <c r="M372" s="223" t="s">
        <v>1</v>
      </c>
      <c r="N372" s="224" t="s">
        <v>39</v>
      </c>
      <c r="O372" s="84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AR372" s="227" t="s">
        <v>146</v>
      </c>
      <c r="AT372" s="227" t="s">
        <v>141</v>
      </c>
      <c r="AU372" s="227" t="s">
        <v>83</v>
      </c>
      <c r="AY372" s="15" t="s">
        <v>139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5" t="s">
        <v>79</v>
      </c>
      <c r="BK372" s="228">
        <f>ROUND(I372*H372,2)</f>
        <v>0</v>
      </c>
      <c r="BL372" s="15" t="s">
        <v>146</v>
      </c>
      <c r="BM372" s="227" t="s">
        <v>702</v>
      </c>
    </row>
    <row r="373" s="1" customFormat="1" ht="24" customHeight="1">
      <c r="B373" s="36"/>
      <c r="C373" s="216" t="s">
        <v>703</v>
      </c>
      <c r="D373" s="216" t="s">
        <v>141</v>
      </c>
      <c r="E373" s="217" t="s">
        <v>704</v>
      </c>
      <c r="F373" s="218" t="s">
        <v>705</v>
      </c>
      <c r="G373" s="219" t="s">
        <v>641</v>
      </c>
      <c r="H373" s="220">
        <v>3</v>
      </c>
      <c r="I373" s="221"/>
      <c r="J373" s="222">
        <f>ROUND(I373*H373,2)</f>
        <v>0</v>
      </c>
      <c r="K373" s="218" t="s">
        <v>145</v>
      </c>
      <c r="L373" s="41"/>
      <c r="M373" s="223" t="s">
        <v>1</v>
      </c>
      <c r="N373" s="224" t="s">
        <v>39</v>
      </c>
      <c r="O373" s="84"/>
      <c r="P373" s="225">
        <f>O373*H373</f>
        <v>0</v>
      </c>
      <c r="Q373" s="225">
        <v>0.0011000000000000001</v>
      </c>
      <c r="R373" s="225">
        <f>Q373*H373</f>
        <v>0.0033</v>
      </c>
      <c r="S373" s="225">
        <v>0</v>
      </c>
      <c r="T373" s="226">
        <f>S373*H373</f>
        <v>0</v>
      </c>
      <c r="AR373" s="227" t="s">
        <v>146</v>
      </c>
      <c r="AT373" s="227" t="s">
        <v>141</v>
      </c>
      <c r="AU373" s="227" t="s">
        <v>83</v>
      </c>
      <c r="AY373" s="15" t="s">
        <v>139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5" t="s">
        <v>79</v>
      </c>
      <c r="BK373" s="228">
        <f>ROUND(I373*H373,2)</f>
        <v>0</v>
      </c>
      <c r="BL373" s="15" t="s">
        <v>146</v>
      </c>
      <c r="BM373" s="227" t="s">
        <v>706</v>
      </c>
    </row>
    <row r="374" s="1" customFormat="1" ht="24" customHeight="1">
      <c r="B374" s="36"/>
      <c r="C374" s="216" t="s">
        <v>707</v>
      </c>
      <c r="D374" s="216" t="s">
        <v>141</v>
      </c>
      <c r="E374" s="217" t="s">
        <v>708</v>
      </c>
      <c r="F374" s="218" t="s">
        <v>709</v>
      </c>
      <c r="G374" s="219" t="s">
        <v>641</v>
      </c>
      <c r="H374" s="220">
        <v>3</v>
      </c>
      <c r="I374" s="221"/>
      <c r="J374" s="222">
        <f>ROUND(I374*H374,2)</f>
        <v>0</v>
      </c>
      <c r="K374" s="218" t="s">
        <v>145</v>
      </c>
      <c r="L374" s="41"/>
      <c r="M374" s="223" t="s">
        <v>1</v>
      </c>
      <c r="N374" s="224" t="s">
        <v>39</v>
      </c>
      <c r="O374" s="84"/>
      <c r="P374" s="225">
        <f>O374*H374</f>
        <v>0</v>
      </c>
      <c r="Q374" s="225">
        <v>0.0030000000000000001</v>
      </c>
      <c r="R374" s="225">
        <f>Q374*H374</f>
        <v>0.0090000000000000011</v>
      </c>
      <c r="S374" s="225">
        <v>0</v>
      </c>
      <c r="T374" s="226">
        <f>S374*H374</f>
        <v>0</v>
      </c>
      <c r="AR374" s="227" t="s">
        <v>146</v>
      </c>
      <c r="AT374" s="227" t="s">
        <v>141</v>
      </c>
      <c r="AU374" s="227" t="s">
        <v>83</v>
      </c>
      <c r="AY374" s="15" t="s">
        <v>139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5" t="s">
        <v>79</v>
      </c>
      <c r="BK374" s="228">
        <f>ROUND(I374*H374,2)</f>
        <v>0</v>
      </c>
      <c r="BL374" s="15" t="s">
        <v>146</v>
      </c>
      <c r="BM374" s="227" t="s">
        <v>710</v>
      </c>
    </row>
    <row r="375" s="1" customFormat="1" ht="16.5" customHeight="1">
      <c r="B375" s="36"/>
      <c r="C375" s="216" t="s">
        <v>711</v>
      </c>
      <c r="D375" s="216" t="s">
        <v>141</v>
      </c>
      <c r="E375" s="217" t="s">
        <v>712</v>
      </c>
      <c r="F375" s="218" t="s">
        <v>713</v>
      </c>
      <c r="G375" s="219" t="s">
        <v>641</v>
      </c>
      <c r="H375" s="220">
        <v>18</v>
      </c>
      <c r="I375" s="221"/>
      <c r="J375" s="222">
        <f>ROUND(I375*H375,2)</f>
        <v>0</v>
      </c>
      <c r="K375" s="218" t="s">
        <v>145</v>
      </c>
      <c r="L375" s="41"/>
      <c r="M375" s="223" t="s">
        <v>1</v>
      </c>
      <c r="N375" s="224" t="s">
        <v>39</v>
      </c>
      <c r="O375" s="84"/>
      <c r="P375" s="225">
        <f>O375*H375</f>
        <v>0</v>
      </c>
      <c r="Q375" s="225">
        <v>0</v>
      </c>
      <c r="R375" s="225">
        <f>Q375*H375</f>
        <v>0</v>
      </c>
      <c r="S375" s="225">
        <v>0.019460000000000002</v>
      </c>
      <c r="T375" s="226">
        <f>S375*H375</f>
        <v>0.35028000000000004</v>
      </c>
      <c r="AR375" s="227" t="s">
        <v>146</v>
      </c>
      <c r="AT375" s="227" t="s">
        <v>141</v>
      </c>
      <c r="AU375" s="227" t="s">
        <v>83</v>
      </c>
      <c r="AY375" s="15" t="s">
        <v>139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5" t="s">
        <v>79</v>
      </c>
      <c r="BK375" s="228">
        <f>ROUND(I375*H375,2)</f>
        <v>0</v>
      </c>
      <c r="BL375" s="15" t="s">
        <v>146</v>
      </c>
      <c r="BM375" s="227" t="s">
        <v>714</v>
      </c>
    </row>
    <row r="376" s="1" customFormat="1" ht="24" customHeight="1">
      <c r="B376" s="36"/>
      <c r="C376" s="216" t="s">
        <v>715</v>
      </c>
      <c r="D376" s="216" t="s">
        <v>141</v>
      </c>
      <c r="E376" s="217" t="s">
        <v>716</v>
      </c>
      <c r="F376" s="218" t="s">
        <v>717</v>
      </c>
      <c r="G376" s="219" t="s">
        <v>641</v>
      </c>
      <c r="H376" s="220">
        <v>3</v>
      </c>
      <c r="I376" s="221"/>
      <c r="J376" s="222">
        <f>ROUND(I376*H376,2)</f>
        <v>0</v>
      </c>
      <c r="K376" s="218" t="s">
        <v>145</v>
      </c>
      <c r="L376" s="41"/>
      <c r="M376" s="223" t="s">
        <v>1</v>
      </c>
      <c r="N376" s="224" t="s">
        <v>39</v>
      </c>
      <c r="O376" s="84"/>
      <c r="P376" s="225">
        <f>O376*H376</f>
        <v>0</v>
      </c>
      <c r="Q376" s="225">
        <v>0</v>
      </c>
      <c r="R376" s="225">
        <f>Q376*H376</f>
        <v>0</v>
      </c>
      <c r="S376" s="225">
        <v>0.087999999999999995</v>
      </c>
      <c r="T376" s="226">
        <f>S376*H376</f>
        <v>0.26400000000000001</v>
      </c>
      <c r="AR376" s="227" t="s">
        <v>146</v>
      </c>
      <c r="AT376" s="227" t="s">
        <v>141</v>
      </c>
      <c r="AU376" s="227" t="s">
        <v>83</v>
      </c>
      <c r="AY376" s="15" t="s">
        <v>139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5" t="s">
        <v>79</v>
      </c>
      <c r="BK376" s="228">
        <f>ROUND(I376*H376,2)</f>
        <v>0</v>
      </c>
      <c r="BL376" s="15" t="s">
        <v>146</v>
      </c>
      <c r="BM376" s="227" t="s">
        <v>718</v>
      </c>
    </row>
    <row r="377" s="1" customFormat="1" ht="16.5" customHeight="1">
      <c r="B377" s="36"/>
      <c r="C377" s="216" t="s">
        <v>719</v>
      </c>
      <c r="D377" s="216" t="s">
        <v>141</v>
      </c>
      <c r="E377" s="217" t="s">
        <v>720</v>
      </c>
      <c r="F377" s="218" t="s">
        <v>721</v>
      </c>
      <c r="G377" s="219" t="s">
        <v>641</v>
      </c>
      <c r="H377" s="220">
        <v>18</v>
      </c>
      <c r="I377" s="221"/>
      <c r="J377" s="222">
        <f>ROUND(I377*H377,2)</f>
        <v>0</v>
      </c>
      <c r="K377" s="218" t="s">
        <v>145</v>
      </c>
      <c r="L377" s="41"/>
      <c r="M377" s="223" t="s">
        <v>1</v>
      </c>
      <c r="N377" s="224" t="s">
        <v>39</v>
      </c>
      <c r="O377" s="84"/>
      <c r="P377" s="225">
        <f>O377*H377</f>
        <v>0</v>
      </c>
      <c r="Q377" s="225">
        <v>0</v>
      </c>
      <c r="R377" s="225">
        <f>Q377*H377</f>
        <v>0</v>
      </c>
      <c r="S377" s="225">
        <v>0.00085999999999999998</v>
      </c>
      <c r="T377" s="226">
        <f>S377*H377</f>
        <v>0.015479999999999999</v>
      </c>
      <c r="AR377" s="227" t="s">
        <v>146</v>
      </c>
      <c r="AT377" s="227" t="s">
        <v>141</v>
      </c>
      <c r="AU377" s="227" t="s">
        <v>83</v>
      </c>
      <c r="AY377" s="15" t="s">
        <v>139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5" t="s">
        <v>79</v>
      </c>
      <c r="BK377" s="228">
        <f>ROUND(I377*H377,2)</f>
        <v>0</v>
      </c>
      <c r="BL377" s="15" t="s">
        <v>146</v>
      </c>
      <c r="BM377" s="227" t="s">
        <v>722</v>
      </c>
    </row>
    <row r="378" s="1" customFormat="1" ht="24" customHeight="1">
      <c r="B378" s="36"/>
      <c r="C378" s="216" t="s">
        <v>723</v>
      </c>
      <c r="D378" s="216" t="s">
        <v>141</v>
      </c>
      <c r="E378" s="217" t="s">
        <v>724</v>
      </c>
      <c r="F378" s="218" t="s">
        <v>725</v>
      </c>
      <c r="G378" s="219" t="s">
        <v>201</v>
      </c>
      <c r="H378" s="220">
        <v>3</v>
      </c>
      <c r="I378" s="221"/>
      <c r="J378" s="222">
        <f>ROUND(I378*H378,2)</f>
        <v>0</v>
      </c>
      <c r="K378" s="218" t="s">
        <v>145</v>
      </c>
      <c r="L378" s="41"/>
      <c r="M378" s="223" t="s">
        <v>1</v>
      </c>
      <c r="N378" s="224" t="s">
        <v>39</v>
      </c>
      <c r="O378" s="84"/>
      <c r="P378" s="225">
        <f>O378*H378</f>
        <v>0</v>
      </c>
      <c r="Q378" s="225">
        <v>0</v>
      </c>
      <c r="R378" s="225">
        <f>Q378*H378</f>
        <v>0</v>
      </c>
      <c r="S378" s="225">
        <v>0.0022499999999999998</v>
      </c>
      <c r="T378" s="226">
        <f>S378*H378</f>
        <v>0.0067499999999999991</v>
      </c>
      <c r="AR378" s="227" t="s">
        <v>146</v>
      </c>
      <c r="AT378" s="227" t="s">
        <v>141</v>
      </c>
      <c r="AU378" s="227" t="s">
        <v>83</v>
      </c>
      <c r="AY378" s="15" t="s">
        <v>139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5" t="s">
        <v>79</v>
      </c>
      <c r="BK378" s="228">
        <f>ROUND(I378*H378,2)</f>
        <v>0</v>
      </c>
      <c r="BL378" s="15" t="s">
        <v>146</v>
      </c>
      <c r="BM378" s="227" t="s">
        <v>726</v>
      </c>
    </row>
    <row r="379" s="1" customFormat="1" ht="16.5" customHeight="1">
      <c r="B379" s="36"/>
      <c r="C379" s="216" t="s">
        <v>727</v>
      </c>
      <c r="D379" s="216" t="s">
        <v>141</v>
      </c>
      <c r="E379" s="217" t="s">
        <v>728</v>
      </c>
      <c r="F379" s="218" t="s">
        <v>729</v>
      </c>
      <c r="G379" s="219" t="s">
        <v>201</v>
      </c>
      <c r="H379" s="220">
        <v>18</v>
      </c>
      <c r="I379" s="221"/>
      <c r="J379" s="222">
        <f>ROUND(I379*H379,2)</f>
        <v>0</v>
      </c>
      <c r="K379" s="218" t="s">
        <v>1</v>
      </c>
      <c r="L379" s="41"/>
      <c r="M379" s="223" t="s">
        <v>1</v>
      </c>
      <c r="N379" s="224" t="s">
        <v>39</v>
      </c>
      <c r="O379" s="84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AR379" s="227" t="s">
        <v>146</v>
      </c>
      <c r="AT379" s="227" t="s">
        <v>141</v>
      </c>
      <c r="AU379" s="227" t="s">
        <v>83</v>
      </c>
      <c r="AY379" s="15" t="s">
        <v>139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5" t="s">
        <v>79</v>
      </c>
      <c r="BK379" s="228">
        <f>ROUND(I379*H379,2)</f>
        <v>0</v>
      </c>
      <c r="BL379" s="15" t="s">
        <v>146</v>
      </c>
      <c r="BM379" s="227" t="s">
        <v>730</v>
      </c>
    </row>
    <row r="380" s="1" customFormat="1" ht="24" customHeight="1">
      <c r="B380" s="36"/>
      <c r="C380" s="216" t="s">
        <v>731</v>
      </c>
      <c r="D380" s="216" t="s">
        <v>141</v>
      </c>
      <c r="E380" s="217" t="s">
        <v>732</v>
      </c>
      <c r="F380" s="218" t="s">
        <v>733</v>
      </c>
      <c r="G380" s="219" t="s">
        <v>201</v>
      </c>
      <c r="H380" s="220">
        <v>18</v>
      </c>
      <c r="I380" s="221"/>
      <c r="J380" s="222">
        <f>ROUND(I380*H380,2)</f>
        <v>0</v>
      </c>
      <c r="K380" s="218" t="s">
        <v>1</v>
      </c>
      <c r="L380" s="41"/>
      <c r="M380" s="223" t="s">
        <v>1</v>
      </c>
      <c r="N380" s="224" t="s">
        <v>39</v>
      </c>
      <c r="O380" s="84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AR380" s="227" t="s">
        <v>146</v>
      </c>
      <c r="AT380" s="227" t="s">
        <v>141</v>
      </c>
      <c r="AU380" s="227" t="s">
        <v>83</v>
      </c>
      <c r="AY380" s="15" t="s">
        <v>139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5" t="s">
        <v>79</v>
      </c>
      <c r="BK380" s="228">
        <f>ROUND(I380*H380,2)</f>
        <v>0</v>
      </c>
      <c r="BL380" s="15" t="s">
        <v>146</v>
      </c>
      <c r="BM380" s="227" t="s">
        <v>734</v>
      </c>
    </row>
    <row r="381" s="1" customFormat="1" ht="16.5" customHeight="1">
      <c r="B381" s="36"/>
      <c r="C381" s="216" t="s">
        <v>735</v>
      </c>
      <c r="D381" s="216" t="s">
        <v>141</v>
      </c>
      <c r="E381" s="217" t="s">
        <v>736</v>
      </c>
      <c r="F381" s="218" t="s">
        <v>737</v>
      </c>
      <c r="G381" s="219" t="s">
        <v>201</v>
      </c>
      <c r="H381" s="220">
        <v>12</v>
      </c>
      <c r="I381" s="221"/>
      <c r="J381" s="222">
        <f>ROUND(I381*H381,2)</f>
        <v>0</v>
      </c>
      <c r="K381" s="218" t="s">
        <v>1</v>
      </c>
      <c r="L381" s="41"/>
      <c r="M381" s="223" t="s">
        <v>1</v>
      </c>
      <c r="N381" s="224" t="s">
        <v>39</v>
      </c>
      <c r="O381" s="84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AR381" s="227" t="s">
        <v>146</v>
      </c>
      <c r="AT381" s="227" t="s">
        <v>141</v>
      </c>
      <c r="AU381" s="227" t="s">
        <v>83</v>
      </c>
      <c r="AY381" s="15" t="s">
        <v>139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5" t="s">
        <v>79</v>
      </c>
      <c r="BK381" s="228">
        <f>ROUND(I381*H381,2)</f>
        <v>0</v>
      </c>
      <c r="BL381" s="15" t="s">
        <v>146</v>
      </c>
      <c r="BM381" s="227" t="s">
        <v>738</v>
      </c>
    </row>
    <row r="382" s="1" customFormat="1" ht="24" customHeight="1">
      <c r="B382" s="36"/>
      <c r="C382" s="216" t="s">
        <v>739</v>
      </c>
      <c r="D382" s="216" t="s">
        <v>141</v>
      </c>
      <c r="E382" s="217" t="s">
        <v>740</v>
      </c>
      <c r="F382" s="218" t="s">
        <v>741</v>
      </c>
      <c r="G382" s="219" t="s">
        <v>201</v>
      </c>
      <c r="H382" s="220">
        <v>12</v>
      </c>
      <c r="I382" s="221"/>
      <c r="J382" s="222">
        <f>ROUND(I382*H382,2)</f>
        <v>0</v>
      </c>
      <c r="K382" s="218" t="s">
        <v>1</v>
      </c>
      <c r="L382" s="41"/>
      <c r="M382" s="223" t="s">
        <v>1</v>
      </c>
      <c r="N382" s="224" t="s">
        <v>39</v>
      </c>
      <c r="O382" s="84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AR382" s="227" t="s">
        <v>146</v>
      </c>
      <c r="AT382" s="227" t="s">
        <v>141</v>
      </c>
      <c r="AU382" s="227" t="s">
        <v>83</v>
      </c>
      <c r="AY382" s="15" t="s">
        <v>139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5" t="s">
        <v>79</v>
      </c>
      <c r="BK382" s="228">
        <f>ROUND(I382*H382,2)</f>
        <v>0</v>
      </c>
      <c r="BL382" s="15" t="s">
        <v>146</v>
      </c>
      <c r="BM382" s="227" t="s">
        <v>742</v>
      </c>
    </row>
    <row r="383" s="1" customFormat="1" ht="24" customHeight="1">
      <c r="B383" s="36"/>
      <c r="C383" s="216" t="s">
        <v>743</v>
      </c>
      <c r="D383" s="216" t="s">
        <v>141</v>
      </c>
      <c r="E383" s="217" t="s">
        <v>744</v>
      </c>
      <c r="F383" s="218" t="s">
        <v>745</v>
      </c>
      <c r="G383" s="219" t="s">
        <v>201</v>
      </c>
      <c r="H383" s="220">
        <v>12</v>
      </c>
      <c r="I383" s="221"/>
      <c r="J383" s="222">
        <f>ROUND(I383*H383,2)</f>
        <v>0</v>
      </c>
      <c r="K383" s="218" t="s">
        <v>1</v>
      </c>
      <c r="L383" s="41"/>
      <c r="M383" s="223" t="s">
        <v>1</v>
      </c>
      <c r="N383" s="224" t="s">
        <v>39</v>
      </c>
      <c r="O383" s="84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AR383" s="227" t="s">
        <v>146</v>
      </c>
      <c r="AT383" s="227" t="s">
        <v>141</v>
      </c>
      <c r="AU383" s="227" t="s">
        <v>83</v>
      </c>
      <c r="AY383" s="15" t="s">
        <v>139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5" t="s">
        <v>79</v>
      </c>
      <c r="BK383" s="228">
        <f>ROUND(I383*H383,2)</f>
        <v>0</v>
      </c>
      <c r="BL383" s="15" t="s">
        <v>146</v>
      </c>
      <c r="BM383" s="227" t="s">
        <v>746</v>
      </c>
    </row>
    <row r="384" s="11" customFormat="1" ht="22.8" customHeight="1">
      <c r="B384" s="200"/>
      <c r="C384" s="201"/>
      <c r="D384" s="202" t="s">
        <v>73</v>
      </c>
      <c r="E384" s="214" t="s">
        <v>747</v>
      </c>
      <c r="F384" s="214" t="s">
        <v>748</v>
      </c>
      <c r="G384" s="201"/>
      <c r="H384" s="201"/>
      <c r="I384" s="204"/>
      <c r="J384" s="215">
        <f>BK384</f>
        <v>0</v>
      </c>
      <c r="K384" s="201"/>
      <c r="L384" s="206"/>
      <c r="M384" s="207"/>
      <c r="N384" s="208"/>
      <c r="O384" s="208"/>
      <c r="P384" s="209">
        <f>SUM(P385:P413)</f>
        <v>0</v>
      </c>
      <c r="Q384" s="208"/>
      <c r="R384" s="209">
        <f>SUM(R385:R413)</f>
        <v>0.058590799999999998</v>
      </c>
      <c r="S384" s="208"/>
      <c r="T384" s="210">
        <f>SUM(T385:T413)</f>
        <v>0.12649199999999999</v>
      </c>
      <c r="AR384" s="211" t="s">
        <v>83</v>
      </c>
      <c r="AT384" s="212" t="s">
        <v>73</v>
      </c>
      <c r="AU384" s="212" t="s">
        <v>79</v>
      </c>
      <c r="AY384" s="211" t="s">
        <v>139</v>
      </c>
      <c r="BK384" s="213">
        <f>SUM(BK385:BK413)</f>
        <v>0</v>
      </c>
    </row>
    <row r="385" s="1" customFormat="1" ht="24" customHeight="1">
      <c r="B385" s="36"/>
      <c r="C385" s="216" t="s">
        <v>749</v>
      </c>
      <c r="D385" s="216" t="s">
        <v>141</v>
      </c>
      <c r="E385" s="217" t="s">
        <v>750</v>
      </c>
      <c r="F385" s="218" t="s">
        <v>751</v>
      </c>
      <c r="G385" s="219" t="s">
        <v>180</v>
      </c>
      <c r="H385" s="220">
        <v>56.859999999999999</v>
      </c>
      <c r="I385" s="221"/>
      <c r="J385" s="222">
        <f>ROUND(I385*H385,2)</f>
        <v>0</v>
      </c>
      <c r="K385" s="218" t="s">
        <v>145</v>
      </c>
      <c r="L385" s="41"/>
      <c r="M385" s="223" t="s">
        <v>1</v>
      </c>
      <c r="N385" s="224" t="s">
        <v>39</v>
      </c>
      <c r="O385" s="84"/>
      <c r="P385" s="225">
        <f>O385*H385</f>
        <v>0</v>
      </c>
      <c r="Q385" s="225">
        <v>8.0000000000000007E-05</v>
      </c>
      <c r="R385" s="225">
        <f>Q385*H385</f>
        <v>0.0045488000000000004</v>
      </c>
      <c r="S385" s="225">
        <v>0</v>
      </c>
      <c r="T385" s="226">
        <f>S385*H385</f>
        <v>0</v>
      </c>
      <c r="AR385" s="227" t="s">
        <v>146</v>
      </c>
      <c r="AT385" s="227" t="s">
        <v>141</v>
      </c>
      <c r="AU385" s="227" t="s">
        <v>83</v>
      </c>
      <c r="AY385" s="15" t="s">
        <v>139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5" t="s">
        <v>79</v>
      </c>
      <c r="BK385" s="228">
        <f>ROUND(I385*H385,2)</f>
        <v>0</v>
      </c>
      <c r="BL385" s="15" t="s">
        <v>146</v>
      </c>
      <c r="BM385" s="227" t="s">
        <v>752</v>
      </c>
    </row>
    <row r="386" s="12" customFormat="1">
      <c r="B386" s="229"/>
      <c r="C386" s="230"/>
      <c r="D386" s="231" t="s">
        <v>148</v>
      </c>
      <c r="E386" s="232" t="s">
        <v>1</v>
      </c>
      <c r="F386" s="233" t="s">
        <v>753</v>
      </c>
      <c r="G386" s="230"/>
      <c r="H386" s="234">
        <v>56.859999999999999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148</v>
      </c>
      <c r="AU386" s="240" t="s">
        <v>83</v>
      </c>
      <c r="AV386" s="12" t="s">
        <v>83</v>
      </c>
      <c r="AW386" s="12" t="s">
        <v>31</v>
      </c>
      <c r="AX386" s="12" t="s">
        <v>79</v>
      </c>
      <c r="AY386" s="240" t="s">
        <v>139</v>
      </c>
    </row>
    <row r="387" s="1" customFormat="1" ht="16.5" customHeight="1">
      <c r="B387" s="36"/>
      <c r="C387" s="216" t="s">
        <v>754</v>
      </c>
      <c r="D387" s="216" t="s">
        <v>141</v>
      </c>
      <c r="E387" s="217" t="s">
        <v>755</v>
      </c>
      <c r="F387" s="218" t="s">
        <v>756</v>
      </c>
      <c r="G387" s="219" t="s">
        <v>180</v>
      </c>
      <c r="H387" s="220">
        <v>49.799999999999997</v>
      </c>
      <c r="I387" s="221"/>
      <c r="J387" s="222">
        <f>ROUND(I387*H387,2)</f>
        <v>0</v>
      </c>
      <c r="K387" s="218" t="s">
        <v>145</v>
      </c>
      <c r="L387" s="41"/>
      <c r="M387" s="223" t="s">
        <v>1</v>
      </c>
      <c r="N387" s="224" t="s">
        <v>39</v>
      </c>
      <c r="O387" s="84"/>
      <c r="P387" s="225">
        <f>O387*H387</f>
        <v>0</v>
      </c>
      <c r="Q387" s="225">
        <v>4.0000000000000003E-05</v>
      </c>
      <c r="R387" s="225">
        <f>Q387*H387</f>
        <v>0.0019919999999999998</v>
      </c>
      <c r="S387" s="225">
        <v>0.0025400000000000002</v>
      </c>
      <c r="T387" s="226">
        <f>S387*H387</f>
        <v>0.12649199999999999</v>
      </c>
      <c r="AR387" s="227" t="s">
        <v>146</v>
      </c>
      <c r="AT387" s="227" t="s">
        <v>141</v>
      </c>
      <c r="AU387" s="227" t="s">
        <v>83</v>
      </c>
      <c r="AY387" s="15" t="s">
        <v>139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5" t="s">
        <v>79</v>
      </c>
      <c r="BK387" s="228">
        <f>ROUND(I387*H387,2)</f>
        <v>0</v>
      </c>
      <c r="BL387" s="15" t="s">
        <v>146</v>
      </c>
      <c r="BM387" s="227" t="s">
        <v>757</v>
      </c>
    </row>
    <row r="388" s="12" customFormat="1">
      <c r="B388" s="229"/>
      <c r="C388" s="230"/>
      <c r="D388" s="231" t="s">
        <v>148</v>
      </c>
      <c r="E388" s="232" t="s">
        <v>1</v>
      </c>
      <c r="F388" s="233" t="s">
        <v>758</v>
      </c>
      <c r="G388" s="230"/>
      <c r="H388" s="234">
        <v>49.799999999999997</v>
      </c>
      <c r="I388" s="235"/>
      <c r="J388" s="230"/>
      <c r="K388" s="230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148</v>
      </c>
      <c r="AU388" s="240" t="s">
        <v>83</v>
      </c>
      <c r="AV388" s="12" t="s">
        <v>83</v>
      </c>
      <c r="AW388" s="12" t="s">
        <v>31</v>
      </c>
      <c r="AX388" s="12" t="s">
        <v>79</v>
      </c>
      <c r="AY388" s="240" t="s">
        <v>139</v>
      </c>
    </row>
    <row r="389" s="1" customFormat="1" ht="24" customHeight="1">
      <c r="B389" s="36"/>
      <c r="C389" s="216" t="s">
        <v>759</v>
      </c>
      <c r="D389" s="216" t="s">
        <v>141</v>
      </c>
      <c r="E389" s="217" t="s">
        <v>760</v>
      </c>
      <c r="F389" s="218" t="s">
        <v>761</v>
      </c>
      <c r="G389" s="219" t="s">
        <v>180</v>
      </c>
      <c r="H389" s="220">
        <v>2</v>
      </c>
      <c r="I389" s="221"/>
      <c r="J389" s="222">
        <f>ROUND(I389*H389,2)</f>
        <v>0</v>
      </c>
      <c r="K389" s="218" t="s">
        <v>145</v>
      </c>
      <c r="L389" s="41"/>
      <c r="M389" s="223" t="s">
        <v>1</v>
      </c>
      <c r="N389" s="224" t="s">
        <v>39</v>
      </c>
      <c r="O389" s="84"/>
      <c r="P389" s="225">
        <f>O389*H389</f>
        <v>0</v>
      </c>
      <c r="Q389" s="225">
        <v>0.00031</v>
      </c>
      <c r="R389" s="225">
        <f>Q389*H389</f>
        <v>0.00062</v>
      </c>
      <c r="S389" s="225">
        <v>0</v>
      </c>
      <c r="T389" s="226">
        <f>S389*H389</f>
        <v>0</v>
      </c>
      <c r="AR389" s="227" t="s">
        <v>146</v>
      </c>
      <c r="AT389" s="227" t="s">
        <v>141</v>
      </c>
      <c r="AU389" s="227" t="s">
        <v>83</v>
      </c>
      <c r="AY389" s="15" t="s">
        <v>139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5" t="s">
        <v>79</v>
      </c>
      <c r="BK389" s="228">
        <f>ROUND(I389*H389,2)</f>
        <v>0</v>
      </c>
      <c r="BL389" s="15" t="s">
        <v>146</v>
      </c>
      <c r="BM389" s="227" t="s">
        <v>762</v>
      </c>
    </row>
    <row r="390" s="1" customFormat="1" ht="36" customHeight="1">
      <c r="B390" s="36"/>
      <c r="C390" s="216" t="s">
        <v>763</v>
      </c>
      <c r="D390" s="216" t="s">
        <v>141</v>
      </c>
      <c r="E390" s="217" t="s">
        <v>764</v>
      </c>
      <c r="F390" s="218" t="s">
        <v>765</v>
      </c>
      <c r="G390" s="219" t="s">
        <v>201</v>
      </c>
      <c r="H390" s="220">
        <v>2</v>
      </c>
      <c r="I390" s="221"/>
      <c r="J390" s="222">
        <f>ROUND(I390*H390,2)</f>
        <v>0</v>
      </c>
      <c r="K390" s="218" t="s">
        <v>145</v>
      </c>
      <c r="L390" s="41"/>
      <c r="M390" s="223" t="s">
        <v>1</v>
      </c>
      <c r="N390" s="224" t="s">
        <v>39</v>
      </c>
      <c r="O390" s="84"/>
      <c r="P390" s="225">
        <f>O390*H390</f>
        <v>0</v>
      </c>
      <c r="Q390" s="225">
        <v>0.00029999999999999997</v>
      </c>
      <c r="R390" s="225">
        <f>Q390*H390</f>
        <v>0.00059999999999999995</v>
      </c>
      <c r="S390" s="225">
        <v>0</v>
      </c>
      <c r="T390" s="226">
        <f>S390*H390</f>
        <v>0</v>
      </c>
      <c r="AR390" s="227" t="s">
        <v>146</v>
      </c>
      <c r="AT390" s="227" t="s">
        <v>141</v>
      </c>
      <c r="AU390" s="227" t="s">
        <v>83</v>
      </c>
      <c r="AY390" s="15" t="s">
        <v>139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5" t="s">
        <v>79</v>
      </c>
      <c r="BK390" s="228">
        <f>ROUND(I390*H390,2)</f>
        <v>0</v>
      </c>
      <c r="BL390" s="15" t="s">
        <v>146</v>
      </c>
      <c r="BM390" s="227" t="s">
        <v>766</v>
      </c>
    </row>
    <row r="391" s="1" customFormat="1" ht="36" customHeight="1">
      <c r="B391" s="36"/>
      <c r="C391" s="216" t="s">
        <v>767</v>
      </c>
      <c r="D391" s="216" t="s">
        <v>141</v>
      </c>
      <c r="E391" s="217" t="s">
        <v>768</v>
      </c>
      <c r="F391" s="218" t="s">
        <v>769</v>
      </c>
      <c r="G391" s="219" t="s">
        <v>201</v>
      </c>
      <c r="H391" s="220">
        <v>4</v>
      </c>
      <c r="I391" s="221"/>
      <c r="J391" s="222">
        <f>ROUND(I391*H391,2)</f>
        <v>0</v>
      </c>
      <c r="K391" s="218" t="s">
        <v>145</v>
      </c>
      <c r="L391" s="41"/>
      <c r="M391" s="223" t="s">
        <v>1</v>
      </c>
      <c r="N391" s="224" t="s">
        <v>39</v>
      </c>
      <c r="O391" s="84"/>
      <c r="P391" s="225">
        <f>O391*H391</f>
        <v>0</v>
      </c>
      <c r="Q391" s="225">
        <v>0.00054000000000000001</v>
      </c>
      <c r="R391" s="225">
        <f>Q391*H391</f>
        <v>0.00216</v>
      </c>
      <c r="S391" s="225">
        <v>0</v>
      </c>
      <c r="T391" s="226">
        <f>S391*H391</f>
        <v>0</v>
      </c>
      <c r="AR391" s="227" t="s">
        <v>146</v>
      </c>
      <c r="AT391" s="227" t="s">
        <v>141</v>
      </c>
      <c r="AU391" s="227" t="s">
        <v>83</v>
      </c>
      <c r="AY391" s="15" t="s">
        <v>139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5" t="s">
        <v>79</v>
      </c>
      <c r="BK391" s="228">
        <f>ROUND(I391*H391,2)</f>
        <v>0</v>
      </c>
      <c r="BL391" s="15" t="s">
        <v>146</v>
      </c>
      <c r="BM391" s="227" t="s">
        <v>770</v>
      </c>
    </row>
    <row r="392" s="1" customFormat="1" ht="24" customHeight="1">
      <c r="B392" s="36"/>
      <c r="C392" s="216" t="s">
        <v>771</v>
      </c>
      <c r="D392" s="216" t="s">
        <v>141</v>
      </c>
      <c r="E392" s="217" t="s">
        <v>772</v>
      </c>
      <c r="F392" s="218" t="s">
        <v>773</v>
      </c>
      <c r="G392" s="219" t="s">
        <v>180</v>
      </c>
      <c r="H392" s="220">
        <v>30.600000000000001</v>
      </c>
      <c r="I392" s="221"/>
      <c r="J392" s="222">
        <f>ROUND(I392*H392,2)</f>
        <v>0</v>
      </c>
      <c r="K392" s="218" t="s">
        <v>145</v>
      </c>
      <c r="L392" s="41"/>
      <c r="M392" s="223" t="s">
        <v>1</v>
      </c>
      <c r="N392" s="224" t="s">
        <v>39</v>
      </c>
      <c r="O392" s="84"/>
      <c r="P392" s="225">
        <f>O392*H392</f>
        <v>0</v>
      </c>
      <c r="Q392" s="225">
        <v>0.00044999999999999999</v>
      </c>
      <c r="R392" s="225">
        <f>Q392*H392</f>
        <v>0.013770000000000001</v>
      </c>
      <c r="S392" s="225">
        <v>0</v>
      </c>
      <c r="T392" s="226">
        <f>S392*H392</f>
        <v>0</v>
      </c>
      <c r="AR392" s="227" t="s">
        <v>146</v>
      </c>
      <c r="AT392" s="227" t="s">
        <v>141</v>
      </c>
      <c r="AU392" s="227" t="s">
        <v>83</v>
      </c>
      <c r="AY392" s="15" t="s">
        <v>139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5" t="s">
        <v>79</v>
      </c>
      <c r="BK392" s="228">
        <f>ROUND(I392*H392,2)</f>
        <v>0</v>
      </c>
      <c r="BL392" s="15" t="s">
        <v>146</v>
      </c>
      <c r="BM392" s="227" t="s">
        <v>774</v>
      </c>
    </row>
    <row r="393" s="12" customFormat="1">
      <c r="B393" s="229"/>
      <c r="C393" s="230"/>
      <c r="D393" s="231" t="s">
        <v>148</v>
      </c>
      <c r="E393" s="232" t="s">
        <v>1</v>
      </c>
      <c r="F393" s="233" t="s">
        <v>775</v>
      </c>
      <c r="G393" s="230"/>
      <c r="H393" s="234">
        <v>19.600000000000001</v>
      </c>
      <c r="I393" s="235"/>
      <c r="J393" s="230"/>
      <c r="K393" s="230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148</v>
      </c>
      <c r="AU393" s="240" t="s">
        <v>83</v>
      </c>
      <c r="AV393" s="12" t="s">
        <v>83</v>
      </c>
      <c r="AW393" s="12" t="s">
        <v>31</v>
      </c>
      <c r="AX393" s="12" t="s">
        <v>74</v>
      </c>
      <c r="AY393" s="240" t="s">
        <v>139</v>
      </c>
    </row>
    <row r="394" s="12" customFormat="1">
      <c r="B394" s="229"/>
      <c r="C394" s="230"/>
      <c r="D394" s="231" t="s">
        <v>148</v>
      </c>
      <c r="E394" s="232" t="s">
        <v>1</v>
      </c>
      <c r="F394" s="233" t="s">
        <v>776</v>
      </c>
      <c r="G394" s="230"/>
      <c r="H394" s="234">
        <v>9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148</v>
      </c>
      <c r="AU394" s="240" t="s">
        <v>83</v>
      </c>
      <c r="AV394" s="12" t="s">
        <v>83</v>
      </c>
      <c r="AW394" s="12" t="s">
        <v>31</v>
      </c>
      <c r="AX394" s="12" t="s">
        <v>74</v>
      </c>
      <c r="AY394" s="240" t="s">
        <v>139</v>
      </c>
    </row>
    <row r="395" s="12" customFormat="1">
      <c r="B395" s="229"/>
      <c r="C395" s="230"/>
      <c r="D395" s="231" t="s">
        <v>148</v>
      </c>
      <c r="E395" s="232" t="s">
        <v>1</v>
      </c>
      <c r="F395" s="233" t="s">
        <v>777</v>
      </c>
      <c r="G395" s="230"/>
      <c r="H395" s="234">
        <v>2</v>
      </c>
      <c r="I395" s="235"/>
      <c r="J395" s="230"/>
      <c r="K395" s="230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148</v>
      </c>
      <c r="AU395" s="240" t="s">
        <v>83</v>
      </c>
      <c r="AV395" s="12" t="s">
        <v>83</v>
      </c>
      <c r="AW395" s="12" t="s">
        <v>31</v>
      </c>
      <c r="AX395" s="12" t="s">
        <v>74</v>
      </c>
      <c r="AY395" s="240" t="s">
        <v>139</v>
      </c>
    </row>
    <row r="396" s="13" customFormat="1">
      <c r="B396" s="251"/>
      <c r="C396" s="252"/>
      <c r="D396" s="231" t="s">
        <v>148</v>
      </c>
      <c r="E396" s="253" t="s">
        <v>1</v>
      </c>
      <c r="F396" s="254" t="s">
        <v>176</v>
      </c>
      <c r="G396" s="252"/>
      <c r="H396" s="255">
        <v>30.600000000000001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AT396" s="261" t="s">
        <v>148</v>
      </c>
      <c r="AU396" s="261" t="s">
        <v>83</v>
      </c>
      <c r="AV396" s="13" t="s">
        <v>154</v>
      </c>
      <c r="AW396" s="13" t="s">
        <v>31</v>
      </c>
      <c r="AX396" s="13" t="s">
        <v>79</v>
      </c>
      <c r="AY396" s="261" t="s">
        <v>139</v>
      </c>
    </row>
    <row r="397" s="1" customFormat="1" ht="24" customHeight="1">
      <c r="B397" s="36"/>
      <c r="C397" s="216" t="s">
        <v>778</v>
      </c>
      <c r="D397" s="216" t="s">
        <v>141</v>
      </c>
      <c r="E397" s="217" t="s">
        <v>779</v>
      </c>
      <c r="F397" s="218" t="s">
        <v>780</v>
      </c>
      <c r="G397" s="219" t="s">
        <v>180</v>
      </c>
      <c r="H397" s="220">
        <v>13.9</v>
      </c>
      <c r="I397" s="221"/>
      <c r="J397" s="222">
        <f>ROUND(I397*H397,2)</f>
        <v>0</v>
      </c>
      <c r="K397" s="218" t="s">
        <v>145</v>
      </c>
      <c r="L397" s="41"/>
      <c r="M397" s="223" t="s">
        <v>1</v>
      </c>
      <c r="N397" s="224" t="s">
        <v>39</v>
      </c>
      <c r="O397" s="84"/>
      <c r="P397" s="225">
        <f>O397*H397</f>
        <v>0</v>
      </c>
      <c r="Q397" s="225">
        <v>0.00069999999999999999</v>
      </c>
      <c r="R397" s="225">
        <f>Q397*H397</f>
        <v>0.0097300000000000008</v>
      </c>
      <c r="S397" s="225">
        <v>0</v>
      </c>
      <c r="T397" s="226">
        <f>S397*H397</f>
        <v>0</v>
      </c>
      <c r="AR397" s="227" t="s">
        <v>146</v>
      </c>
      <c r="AT397" s="227" t="s">
        <v>141</v>
      </c>
      <c r="AU397" s="227" t="s">
        <v>83</v>
      </c>
      <c r="AY397" s="15" t="s">
        <v>139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5" t="s">
        <v>79</v>
      </c>
      <c r="BK397" s="228">
        <f>ROUND(I397*H397,2)</f>
        <v>0</v>
      </c>
      <c r="BL397" s="15" t="s">
        <v>146</v>
      </c>
      <c r="BM397" s="227" t="s">
        <v>781</v>
      </c>
    </row>
    <row r="398" s="12" customFormat="1">
      <c r="B398" s="229"/>
      <c r="C398" s="230"/>
      <c r="D398" s="231" t="s">
        <v>148</v>
      </c>
      <c r="E398" s="232" t="s">
        <v>1</v>
      </c>
      <c r="F398" s="233" t="s">
        <v>782</v>
      </c>
      <c r="G398" s="230"/>
      <c r="H398" s="234">
        <v>13.9</v>
      </c>
      <c r="I398" s="235"/>
      <c r="J398" s="230"/>
      <c r="K398" s="230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148</v>
      </c>
      <c r="AU398" s="240" t="s">
        <v>83</v>
      </c>
      <c r="AV398" s="12" t="s">
        <v>83</v>
      </c>
      <c r="AW398" s="12" t="s">
        <v>31</v>
      </c>
      <c r="AX398" s="12" t="s">
        <v>79</v>
      </c>
      <c r="AY398" s="240" t="s">
        <v>139</v>
      </c>
    </row>
    <row r="399" s="1" customFormat="1" ht="24" customHeight="1">
      <c r="B399" s="36"/>
      <c r="C399" s="216" t="s">
        <v>783</v>
      </c>
      <c r="D399" s="216" t="s">
        <v>141</v>
      </c>
      <c r="E399" s="217" t="s">
        <v>784</v>
      </c>
      <c r="F399" s="218" t="s">
        <v>785</v>
      </c>
      <c r="G399" s="219" t="s">
        <v>180</v>
      </c>
      <c r="H399" s="220">
        <v>11</v>
      </c>
      <c r="I399" s="221"/>
      <c r="J399" s="222">
        <f>ROUND(I399*H399,2)</f>
        <v>0</v>
      </c>
      <c r="K399" s="218" t="s">
        <v>145</v>
      </c>
      <c r="L399" s="41"/>
      <c r="M399" s="223" t="s">
        <v>1</v>
      </c>
      <c r="N399" s="224" t="s">
        <v>39</v>
      </c>
      <c r="O399" s="84"/>
      <c r="P399" s="225">
        <f>O399*H399</f>
        <v>0</v>
      </c>
      <c r="Q399" s="225">
        <v>0.00068999999999999997</v>
      </c>
      <c r="R399" s="225">
        <f>Q399*H399</f>
        <v>0.0075899999999999995</v>
      </c>
      <c r="S399" s="225">
        <v>0</v>
      </c>
      <c r="T399" s="226">
        <f>S399*H399</f>
        <v>0</v>
      </c>
      <c r="AR399" s="227" t="s">
        <v>146</v>
      </c>
      <c r="AT399" s="227" t="s">
        <v>141</v>
      </c>
      <c r="AU399" s="227" t="s">
        <v>83</v>
      </c>
      <c r="AY399" s="15" t="s">
        <v>139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5" t="s">
        <v>79</v>
      </c>
      <c r="BK399" s="228">
        <f>ROUND(I399*H399,2)</f>
        <v>0</v>
      </c>
      <c r="BL399" s="15" t="s">
        <v>146</v>
      </c>
      <c r="BM399" s="227" t="s">
        <v>786</v>
      </c>
    </row>
    <row r="400" s="12" customFormat="1">
      <c r="B400" s="229"/>
      <c r="C400" s="230"/>
      <c r="D400" s="231" t="s">
        <v>148</v>
      </c>
      <c r="E400" s="232" t="s">
        <v>1</v>
      </c>
      <c r="F400" s="233" t="s">
        <v>787</v>
      </c>
      <c r="G400" s="230"/>
      <c r="H400" s="234">
        <v>11</v>
      </c>
      <c r="I400" s="235"/>
      <c r="J400" s="230"/>
      <c r="K400" s="230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148</v>
      </c>
      <c r="AU400" s="240" t="s">
        <v>83</v>
      </c>
      <c r="AV400" s="12" t="s">
        <v>83</v>
      </c>
      <c r="AW400" s="12" t="s">
        <v>31</v>
      </c>
      <c r="AX400" s="12" t="s">
        <v>79</v>
      </c>
      <c r="AY400" s="240" t="s">
        <v>139</v>
      </c>
    </row>
    <row r="401" s="1" customFormat="1" ht="24" customHeight="1">
      <c r="B401" s="36"/>
      <c r="C401" s="216" t="s">
        <v>788</v>
      </c>
      <c r="D401" s="216" t="s">
        <v>141</v>
      </c>
      <c r="E401" s="217" t="s">
        <v>789</v>
      </c>
      <c r="F401" s="218" t="s">
        <v>790</v>
      </c>
      <c r="G401" s="219" t="s">
        <v>180</v>
      </c>
      <c r="H401" s="220">
        <v>5.5999999999999996</v>
      </c>
      <c r="I401" s="221"/>
      <c r="J401" s="222">
        <f>ROUND(I401*H401,2)</f>
        <v>0</v>
      </c>
      <c r="K401" s="218" t="s">
        <v>145</v>
      </c>
      <c r="L401" s="41"/>
      <c r="M401" s="223" t="s">
        <v>1</v>
      </c>
      <c r="N401" s="224" t="s">
        <v>39</v>
      </c>
      <c r="O401" s="84"/>
      <c r="P401" s="225">
        <f>O401*H401</f>
        <v>0</v>
      </c>
      <c r="Q401" s="225">
        <v>0.0012600000000000001</v>
      </c>
      <c r="R401" s="225">
        <f>Q401*H401</f>
        <v>0.0070559999999999998</v>
      </c>
      <c r="S401" s="225">
        <v>0</v>
      </c>
      <c r="T401" s="226">
        <f>S401*H401</f>
        <v>0</v>
      </c>
      <c r="AR401" s="227" t="s">
        <v>146</v>
      </c>
      <c r="AT401" s="227" t="s">
        <v>141</v>
      </c>
      <c r="AU401" s="227" t="s">
        <v>83</v>
      </c>
      <c r="AY401" s="15" t="s">
        <v>139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5" t="s">
        <v>79</v>
      </c>
      <c r="BK401" s="228">
        <f>ROUND(I401*H401,2)</f>
        <v>0</v>
      </c>
      <c r="BL401" s="15" t="s">
        <v>146</v>
      </c>
      <c r="BM401" s="227" t="s">
        <v>791</v>
      </c>
    </row>
    <row r="402" s="12" customFormat="1">
      <c r="B402" s="229"/>
      <c r="C402" s="230"/>
      <c r="D402" s="231" t="s">
        <v>148</v>
      </c>
      <c r="E402" s="232" t="s">
        <v>1</v>
      </c>
      <c r="F402" s="233" t="s">
        <v>792</v>
      </c>
      <c r="G402" s="230"/>
      <c r="H402" s="234">
        <v>5.5999999999999996</v>
      </c>
      <c r="I402" s="235"/>
      <c r="J402" s="230"/>
      <c r="K402" s="230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148</v>
      </c>
      <c r="AU402" s="240" t="s">
        <v>83</v>
      </c>
      <c r="AV402" s="12" t="s">
        <v>83</v>
      </c>
      <c r="AW402" s="12" t="s">
        <v>31</v>
      </c>
      <c r="AX402" s="12" t="s">
        <v>79</v>
      </c>
      <c r="AY402" s="240" t="s">
        <v>139</v>
      </c>
    </row>
    <row r="403" s="1" customFormat="1" ht="24" customHeight="1">
      <c r="B403" s="36"/>
      <c r="C403" s="216" t="s">
        <v>793</v>
      </c>
      <c r="D403" s="216" t="s">
        <v>141</v>
      </c>
      <c r="E403" s="217" t="s">
        <v>794</v>
      </c>
      <c r="F403" s="218" t="s">
        <v>795</v>
      </c>
      <c r="G403" s="219" t="s">
        <v>201</v>
      </c>
      <c r="H403" s="220">
        <v>6</v>
      </c>
      <c r="I403" s="221"/>
      <c r="J403" s="222">
        <f>ROUND(I403*H403,2)</f>
        <v>0</v>
      </c>
      <c r="K403" s="218" t="s">
        <v>145</v>
      </c>
      <c r="L403" s="41"/>
      <c r="M403" s="223" t="s">
        <v>1</v>
      </c>
      <c r="N403" s="224" t="s">
        <v>39</v>
      </c>
      <c r="O403" s="84"/>
      <c r="P403" s="225">
        <f>O403*H403</f>
        <v>0</v>
      </c>
      <c r="Q403" s="225">
        <v>1.0000000000000001E-05</v>
      </c>
      <c r="R403" s="225">
        <f>Q403*H403</f>
        <v>6.0000000000000008E-05</v>
      </c>
      <c r="S403" s="225">
        <v>0</v>
      </c>
      <c r="T403" s="226">
        <f>S403*H403</f>
        <v>0</v>
      </c>
      <c r="AR403" s="227" t="s">
        <v>146</v>
      </c>
      <c r="AT403" s="227" t="s">
        <v>141</v>
      </c>
      <c r="AU403" s="227" t="s">
        <v>83</v>
      </c>
      <c r="AY403" s="15" t="s">
        <v>139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5" t="s">
        <v>79</v>
      </c>
      <c r="BK403" s="228">
        <f>ROUND(I403*H403,2)</f>
        <v>0</v>
      </c>
      <c r="BL403" s="15" t="s">
        <v>146</v>
      </c>
      <c r="BM403" s="227" t="s">
        <v>796</v>
      </c>
    </row>
    <row r="404" s="12" customFormat="1">
      <c r="B404" s="229"/>
      <c r="C404" s="230"/>
      <c r="D404" s="231" t="s">
        <v>148</v>
      </c>
      <c r="E404" s="232" t="s">
        <v>1</v>
      </c>
      <c r="F404" s="233" t="s">
        <v>797</v>
      </c>
      <c r="G404" s="230"/>
      <c r="H404" s="234">
        <v>6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148</v>
      </c>
      <c r="AU404" s="240" t="s">
        <v>83</v>
      </c>
      <c r="AV404" s="12" t="s">
        <v>83</v>
      </c>
      <c r="AW404" s="12" t="s">
        <v>31</v>
      </c>
      <c r="AX404" s="12" t="s">
        <v>79</v>
      </c>
      <c r="AY404" s="240" t="s">
        <v>139</v>
      </c>
    </row>
    <row r="405" s="1" customFormat="1" ht="24" customHeight="1">
      <c r="B405" s="36"/>
      <c r="C405" s="216" t="s">
        <v>798</v>
      </c>
      <c r="D405" s="216" t="s">
        <v>141</v>
      </c>
      <c r="E405" s="217" t="s">
        <v>799</v>
      </c>
      <c r="F405" s="218" t="s">
        <v>800</v>
      </c>
      <c r="G405" s="219" t="s">
        <v>201</v>
      </c>
      <c r="H405" s="220">
        <v>4</v>
      </c>
      <c r="I405" s="221"/>
      <c r="J405" s="222">
        <f>ROUND(I405*H405,2)</f>
        <v>0</v>
      </c>
      <c r="K405" s="218" t="s">
        <v>145</v>
      </c>
      <c r="L405" s="41"/>
      <c r="M405" s="223" t="s">
        <v>1</v>
      </c>
      <c r="N405" s="224" t="s">
        <v>39</v>
      </c>
      <c r="O405" s="84"/>
      <c r="P405" s="225">
        <f>O405*H405</f>
        <v>0</v>
      </c>
      <c r="Q405" s="225">
        <v>3.0000000000000001E-05</v>
      </c>
      <c r="R405" s="225">
        <f>Q405*H405</f>
        <v>0.00012</v>
      </c>
      <c r="S405" s="225">
        <v>0</v>
      </c>
      <c r="T405" s="226">
        <f>S405*H405</f>
        <v>0</v>
      </c>
      <c r="AR405" s="227" t="s">
        <v>146</v>
      </c>
      <c r="AT405" s="227" t="s">
        <v>141</v>
      </c>
      <c r="AU405" s="227" t="s">
        <v>83</v>
      </c>
      <c r="AY405" s="15" t="s">
        <v>139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5" t="s">
        <v>79</v>
      </c>
      <c r="BK405" s="228">
        <f>ROUND(I405*H405,2)</f>
        <v>0</v>
      </c>
      <c r="BL405" s="15" t="s">
        <v>146</v>
      </c>
      <c r="BM405" s="227" t="s">
        <v>801</v>
      </c>
    </row>
    <row r="406" s="1" customFormat="1" ht="24" customHeight="1">
      <c r="B406" s="36"/>
      <c r="C406" s="216" t="s">
        <v>802</v>
      </c>
      <c r="D406" s="216" t="s">
        <v>141</v>
      </c>
      <c r="E406" s="217" t="s">
        <v>803</v>
      </c>
      <c r="F406" s="218" t="s">
        <v>804</v>
      </c>
      <c r="G406" s="219" t="s">
        <v>201</v>
      </c>
      <c r="H406" s="220">
        <v>2</v>
      </c>
      <c r="I406" s="221"/>
      <c r="J406" s="222">
        <f>ROUND(I406*H406,2)</f>
        <v>0</v>
      </c>
      <c r="K406" s="218" t="s">
        <v>145</v>
      </c>
      <c r="L406" s="41"/>
      <c r="M406" s="223" t="s">
        <v>1</v>
      </c>
      <c r="N406" s="224" t="s">
        <v>39</v>
      </c>
      <c r="O406" s="84"/>
      <c r="P406" s="225">
        <f>O406*H406</f>
        <v>0</v>
      </c>
      <c r="Q406" s="225">
        <v>5.0000000000000002E-05</v>
      </c>
      <c r="R406" s="225">
        <f>Q406*H406</f>
        <v>0.00010000000000000001</v>
      </c>
      <c r="S406" s="225">
        <v>0</v>
      </c>
      <c r="T406" s="226">
        <f>S406*H406</f>
        <v>0</v>
      </c>
      <c r="AR406" s="227" t="s">
        <v>146</v>
      </c>
      <c r="AT406" s="227" t="s">
        <v>141</v>
      </c>
      <c r="AU406" s="227" t="s">
        <v>83</v>
      </c>
      <c r="AY406" s="15" t="s">
        <v>139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5" t="s">
        <v>79</v>
      </c>
      <c r="BK406" s="228">
        <f>ROUND(I406*H406,2)</f>
        <v>0</v>
      </c>
      <c r="BL406" s="15" t="s">
        <v>146</v>
      </c>
      <c r="BM406" s="227" t="s">
        <v>805</v>
      </c>
    </row>
    <row r="407" s="1" customFormat="1" ht="24" customHeight="1">
      <c r="B407" s="36"/>
      <c r="C407" s="216" t="s">
        <v>806</v>
      </c>
      <c r="D407" s="216" t="s">
        <v>141</v>
      </c>
      <c r="E407" s="217" t="s">
        <v>807</v>
      </c>
      <c r="F407" s="218" t="s">
        <v>808</v>
      </c>
      <c r="G407" s="219" t="s">
        <v>180</v>
      </c>
      <c r="H407" s="220">
        <v>50.100000000000001</v>
      </c>
      <c r="I407" s="221"/>
      <c r="J407" s="222">
        <f>ROUND(I407*H407,2)</f>
        <v>0</v>
      </c>
      <c r="K407" s="218" t="s">
        <v>145</v>
      </c>
      <c r="L407" s="41"/>
      <c r="M407" s="223" t="s">
        <v>1</v>
      </c>
      <c r="N407" s="224" t="s">
        <v>39</v>
      </c>
      <c r="O407" s="84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AR407" s="227" t="s">
        <v>146</v>
      </c>
      <c r="AT407" s="227" t="s">
        <v>141</v>
      </c>
      <c r="AU407" s="227" t="s">
        <v>83</v>
      </c>
      <c r="AY407" s="15" t="s">
        <v>139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5" t="s">
        <v>79</v>
      </c>
      <c r="BK407" s="228">
        <f>ROUND(I407*H407,2)</f>
        <v>0</v>
      </c>
      <c r="BL407" s="15" t="s">
        <v>146</v>
      </c>
      <c r="BM407" s="227" t="s">
        <v>809</v>
      </c>
    </row>
    <row r="408" s="12" customFormat="1">
      <c r="B408" s="229"/>
      <c r="C408" s="230"/>
      <c r="D408" s="231" t="s">
        <v>148</v>
      </c>
      <c r="E408" s="232" t="s">
        <v>1</v>
      </c>
      <c r="F408" s="233" t="s">
        <v>810</v>
      </c>
      <c r="G408" s="230"/>
      <c r="H408" s="234">
        <v>50.100000000000001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148</v>
      </c>
      <c r="AU408" s="240" t="s">
        <v>83</v>
      </c>
      <c r="AV408" s="12" t="s">
        <v>83</v>
      </c>
      <c r="AW408" s="12" t="s">
        <v>31</v>
      </c>
      <c r="AX408" s="12" t="s">
        <v>79</v>
      </c>
      <c r="AY408" s="240" t="s">
        <v>139</v>
      </c>
    </row>
    <row r="409" s="1" customFormat="1" ht="48" customHeight="1">
      <c r="B409" s="36"/>
      <c r="C409" s="216" t="s">
        <v>811</v>
      </c>
      <c r="D409" s="216" t="s">
        <v>141</v>
      </c>
      <c r="E409" s="217" t="s">
        <v>812</v>
      </c>
      <c r="F409" s="218" t="s">
        <v>813</v>
      </c>
      <c r="G409" s="219" t="s">
        <v>180</v>
      </c>
      <c r="H409" s="220">
        <v>44.5</v>
      </c>
      <c r="I409" s="221"/>
      <c r="J409" s="222">
        <f>ROUND(I409*H409,2)</f>
        <v>0</v>
      </c>
      <c r="K409" s="218" t="s">
        <v>145</v>
      </c>
      <c r="L409" s="41"/>
      <c r="M409" s="223" t="s">
        <v>1</v>
      </c>
      <c r="N409" s="224" t="s">
        <v>39</v>
      </c>
      <c r="O409" s="84"/>
      <c r="P409" s="225">
        <f>O409*H409</f>
        <v>0</v>
      </c>
      <c r="Q409" s="225">
        <v>0.00020000000000000001</v>
      </c>
      <c r="R409" s="225">
        <f>Q409*H409</f>
        <v>0.0088999999999999999</v>
      </c>
      <c r="S409" s="225">
        <v>0</v>
      </c>
      <c r="T409" s="226">
        <f>S409*H409</f>
        <v>0</v>
      </c>
      <c r="AR409" s="227" t="s">
        <v>146</v>
      </c>
      <c r="AT409" s="227" t="s">
        <v>141</v>
      </c>
      <c r="AU409" s="227" t="s">
        <v>83</v>
      </c>
      <c r="AY409" s="15" t="s">
        <v>139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5" t="s">
        <v>79</v>
      </c>
      <c r="BK409" s="228">
        <f>ROUND(I409*H409,2)</f>
        <v>0</v>
      </c>
      <c r="BL409" s="15" t="s">
        <v>146</v>
      </c>
      <c r="BM409" s="227" t="s">
        <v>814</v>
      </c>
    </row>
    <row r="410" s="12" customFormat="1">
      <c r="B410" s="229"/>
      <c r="C410" s="230"/>
      <c r="D410" s="231" t="s">
        <v>148</v>
      </c>
      <c r="E410" s="232" t="s">
        <v>1</v>
      </c>
      <c r="F410" s="233" t="s">
        <v>815</v>
      </c>
      <c r="G410" s="230"/>
      <c r="H410" s="234">
        <v>44.5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148</v>
      </c>
      <c r="AU410" s="240" t="s">
        <v>83</v>
      </c>
      <c r="AV410" s="12" t="s">
        <v>83</v>
      </c>
      <c r="AW410" s="12" t="s">
        <v>31</v>
      </c>
      <c r="AX410" s="12" t="s">
        <v>79</v>
      </c>
      <c r="AY410" s="240" t="s">
        <v>139</v>
      </c>
    </row>
    <row r="411" s="1" customFormat="1" ht="48" customHeight="1">
      <c r="B411" s="36"/>
      <c r="C411" s="216" t="s">
        <v>816</v>
      </c>
      <c r="D411" s="216" t="s">
        <v>141</v>
      </c>
      <c r="E411" s="217" t="s">
        <v>817</v>
      </c>
      <c r="F411" s="218" t="s">
        <v>818</v>
      </c>
      <c r="G411" s="219" t="s">
        <v>180</v>
      </c>
      <c r="H411" s="220">
        <v>5.5999999999999996</v>
      </c>
      <c r="I411" s="221"/>
      <c r="J411" s="222">
        <f>ROUND(I411*H411,2)</f>
        <v>0</v>
      </c>
      <c r="K411" s="218" t="s">
        <v>145</v>
      </c>
      <c r="L411" s="41"/>
      <c r="M411" s="223" t="s">
        <v>1</v>
      </c>
      <c r="N411" s="224" t="s">
        <v>39</v>
      </c>
      <c r="O411" s="84"/>
      <c r="P411" s="225">
        <f>O411*H411</f>
        <v>0</v>
      </c>
      <c r="Q411" s="225">
        <v>0.00024000000000000001</v>
      </c>
      <c r="R411" s="225">
        <f>Q411*H411</f>
        <v>0.0013439999999999999</v>
      </c>
      <c r="S411" s="225">
        <v>0</v>
      </c>
      <c r="T411" s="226">
        <f>S411*H411</f>
        <v>0</v>
      </c>
      <c r="AR411" s="227" t="s">
        <v>146</v>
      </c>
      <c r="AT411" s="227" t="s">
        <v>141</v>
      </c>
      <c r="AU411" s="227" t="s">
        <v>83</v>
      </c>
      <c r="AY411" s="15" t="s">
        <v>139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5" t="s">
        <v>79</v>
      </c>
      <c r="BK411" s="228">
        <f>ROUND(I411*H411,2)</f>
        <v>0</v>
      </c>
      <c r="BL411" s="15" t="s">
        <v>146</v>
      </c>
      <c r="BM411" s="227" t="s">
        <v>819</v>
      </c>
    </row>
    <row r="412" s="12" customFormat="1">
      <c r="B412" s="229"/>
      <c r="C412" s="230"/>
      <c r="D412" s="231" t="s">
        <v>148</v>
      </c>
      <c r="E412" s="232" t="s">
        <v>1</v>
      </c>
      <c r="F412" s="233" t="s">
        <v>820</v>
      </c>
      <c r="G412" s="230"/>
      <c r="H412" s="234">
        <v>5.5999999999999996</v>
      </c>
      <c r="I412" s="235"/>
      <c r="J412" s="230"/>
      <c r="K412" s="230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148</v>
      </c>
      <c r="AU412" s="240" t="s">
        <v>83</v>
      </c>
      <c r="AV412" s="12" t="s">
        <v>83</v>
      </c>
      <c r="AW412" s="12" t="s">
        <v>31</v>
      </c>
      <c r="AX412" s="12" t="s">
        <v>79</v>
      </c>
      <c r="AY412" s="240" t="s">
        <v>139</v>
      </c>
    </row>
    <row r="413" s="1" customFormat="1" ht="48" customHeight="1">
      <c r="B413" s="36"/>
      <c r="C413" s="216" t="s">
        <v>821</v>
      </c>
      <c r="D413" s="216" t="s">
        <v>141</v>
      </c>
      <c r="E413" s="217" t="s">
        <v>822</v>
      </c>
      <c r="F413" s="218" t="s">
        <v>823</v>
      </c>
      <c r="G413" s="219" t="s">
        <v>162</v>
      </c>
      <c r="H413" s="220">
        <v>0.058999999999999997</v>
      </c>
      <c r="I413" s="221"/>
      <c r="J413" s="222">
        <f>ROUND(I413*H413,2)</f>
        <v>0</v>
      </c>
      <c r="K413" s="218" t="s">
        <v>145</v>
      </c>
      <c r="L413" s="41"/>
      <c r="M413" s="223" t="s">
        <v>1</v>
      </c>
      <c r="N413" s="224" t="s">
        <v>39</v>
      </c>
      <c r="O413" s="84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AR413" s="227" t="s">
        <v>146</v>
      </c>
      <c r="AT413" s="227" t="s">
        <v>141</v>
      </c>
      <c r="AU413" s="227" t="s">
        <v>83</v>
      </c>
      <c r="AY413" s="15" t="s">
        <v>139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5" t="s">
        <v>79</v>
      </c>
      <c r="BK413" s="228">
        <f>ROUND(I413*H413,2)</f>
        <v>0</v>
      </c>
      <c r="BL413" s="15" t="s">
        <v>146</v>
      </c>
      <c r="BM413" s="227" t="s">
        <v>824</v>
      </c>
    </row>
    <row r="414" s="11" customFormat="1" ht="22.8" customHeight="1">
      <c r="B414" s="200"/>
      <c r="C414" s="201"/>
      <c r="D414" s="202" t="s">
        <v>73</v>
      </c>
      <c r="E414" s="214" t="s">
        <v>825</v>
      </c>
      <c r="F414" s="214" t="s">
        <v>826</v>
      </c>
      <c r="G414" s="201"/>
      <c r="H414" s="201"/>
      <c r="I414" s="204"/>
      <c r="J414" s="215">
        <f>BK414</f>
        <v>0</v>
      </c>
      <c r="K414" s="201"/>
      <c r="L414" s="206"/>
      <c r="M414" s="207"/>
      <c r="N414" s="208"/>
      <c r="O414" s="208"/>
      <c r="P414" s="209">
        <f>SUM(P415:P418)</f>
        <v>0</v>
      </c>
      <c r="Q414" s="208"/>
      <c r="R414" s="209">
        <f>SUM(R415:R418)</f>
        <v>0.0073500000000000006</v>
      </c>
      <c r="S414" s="208"/>
      <c r="T414" s="210">
        <f>SUM(T415:T418)</f>
        <v>0</v>
      </c>
      <c r="AR414" s="211" t="s">
        <v>83</v>
      </c>
      <c r="AT414" s="212" t="s">
        <v>73</v>
      </c>
      <c r="AU414" s="212" t="s">
        <v>79</v>
      </c>
      <c r="AY414" s="211" t="s">
        <v>139</v>
      </c>
      <c r="BK414" s="213">
        <f>SUM(BK415:BK418)</f>
        <v>0</v>
      </c>
    </row>
    <row r="415" s="1" customFormat="1" ht="24" customHeight="1">
      <c r="B415" s="36"/>
      <c r="C415" s="216" t="s">
        <v>827</v>
      </c>
      <c r="D415" s="216" t="s">
        <v>141</v>
      </c>
      <c r="E415" s="217" t="s">
        <v>828</v>
      </c>
      <c r="F415" s="218" t="s">
        <v>829</v>
      </c>
      <c r="G415" s="219" t="s">
        <v>201</v>
      </c>
      <c r="H415" s="220">
        <v>7</v>
      </c>
      <c r="I415" s="221"/>
      <c r="J415" s="222">
        <f>ROUND(I415*H415,2)</f>
        <v>0</v>
      </c>
      <c r="K415" s="218" t="s">
        <v>145</v>
      </c>
      <c r="L415" s="41"/>
      <c r="M415" s="223" t="s">
        <v>1</v>
      </c>
      <c r="N415" s="224" t="s">
        <v>39</v>
      </c>
      <c r="O415" s="84"/>
      <c r="P415" s="225">
        <f>O415*H415</f>
        <v>0</v>
      </c>
      <c r="Q415" s="225">
        <v>5.0000000000000002E-05</v>
      </c>
      <c r="R415" s="225">
        <f>Q415*H415</f>
        <v>0.00035</v>
      </c>
      <c r="S415" s="225">
        <v>0</v>
      </c>
      <c r="T415" s="226">
        <f>S415*H415</f>
        <v>0</v>
      </c>
      <c r="AR415" s="227" t="s">
        <v>146</v>
      </c>
      <c r="AT415" s="227" t="s">
        <v>141</v>
      </c>
      <c r="AU415" s="227" t="s">
        <v>83</v>
      </c>
      <c r="AY415" s="15" t="s">
        <v>139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5" t="s">
        <v>79</v>
      </c>
      <c r="BK415" s="228">
        <f>ROUND(I415*H415,2)</f>
        <v>0</v>
      </c>
      <c r="BL415" s="15" t="s">
        <v>146</v>
      </c>
      <c r="BM415" s="227" t="s">
        <v>830</v>
      </c>
    </row>
    <row r="416" s="1" customFormat="1" ht="36" customHeight="1">
      <c r="B416" s="36"/>
      <c r="C416" s="216" t="s">
        <v>831</v>
      </c>
      <c r="D416" s="216" t="s">
        <v>141</v>
      </c>
      <c r="E416" s="217" t="s">
        <v>832</v>
      </c>
      <c r="F416" s="218" t="s">
        <v>833</v>
      </c>
      <c r="G416" s="219" t="s">
        <v>201</v>
      </c>
      <c r="H416" s="220">
        <v>7</v>
      </c>
      <c r="I416" s="221"/>
      <c r="J416" s="222">
        <f>ROUND(I416*H416,2)</f>
        <v>0</v>
      </c>
      <c r="K416" s="218" t="s">
        <v>145</v>
      </c>
      <c r="L416" s="41"/>
      <c r="M416" s="223" t="s">
        <v>1</v>
      </c>
      <c r="N416" s="224" t="s">
        <v>39</v>
      </c>
      <c r="O416" s="84"/>
      <c r="P416" s="225">
        <f>O416*H416</f>
        <v>0</v>
      </c>
      <c r="Q416" s="225">
        <v>0.00013999999999999999</v>
      </c>
      <c r="R416" s="225">
        <f>Q416*H416</f>
        <v>0.00097999999999999997</v>
      </c>
      <c r="S416" s="225">
        <v>0</v>
      </c>
      <c r="T416" s="226">
        <f>S416*H416</f>
        <v>0</v>
      </c>
      <c r="AR416" s="227" t="s">
        <v>146</v>
      </c>
      <c r="AT416" s="227" t="s">
        <v>141</v>
      </c>
      <c r="AU416" s="227" t="s">
        <v>83</v>
      </c>
      <c r="AY416" s="15" t="s">
        <v>139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5" t="s">
        <v>79</v>
      </c>
      <c r="BK416" s="228">
        <f>ROUND(I416*H416,2)</f>
        <v>0</v>
      </c>
      <c r="BL416" s="15" t="s">
        <v>146</v>
      </c>
      <c r="BM416" s="227" t="s">
        <v>834</v>
      </c>
    </row>
    <row r="417" s="1" customFormat="1" ht="24" customHeight="1">
      <c r="B417" s="36"/>
      <c r="C417" s="216" t="s">
        <v>835</v>
      </c>
      <c r="D417" s="216" t="s">
        <v>141</v>
      </c>
      <c r="E417" s="217" t="s">
        <v>836</v>
      </c>
      <c r="F417" s="218" t="s">
        <v>837</v>
      </c>
      <c r="G417" s="219" t="s">
        <v>201</v>
      </c>
      <c r="H417" s="220">
        <v>7</v>
      </c>
      <c r="I417" s="221"/>
      <c r="J417" s="222">
        <f>ROUND(I417*H417,2)</f>
        <v>0</v>
      </c>
      <c r="K417" s="218" t="s">
        <v>145</v>
      </c>
      <c r="L417" s="41"/>
      <c r="M417" s="223" t="s">
        <v>1</v>
      </c>
      <c r="N417" s="224" t="s">
        <v>39</v>
      </c>
      <c r="O417" s="84"/>
      <c r="P417" s="225">
        <f>O417*H417</f>
        <v>0</v>
      </c>
      <c r="Q417" s="225">
        <v>0.00085999999999999998</v>
      </c>
      <c r="R417" s="225">
        <f>Q417*H417</f>
        <v>0.0060200000000000002</v>
      </c>
      <c r="S417" s="225">
        <v>0</v>
      </c>
      <c r="T417" s="226">
        <f>S417*H417</f>
        <v>0</v>
      </c>
      <c r="AR417" s="227" t="s">
        <v>146</v>
      </c>
      <c r="AT417" s="227" t="s">
        <v>141</v>
      </c>
      <c r="AU417" s="227" t="s">
        <v>83</v>
      </c>
      <c r="AY417" s="15" t="s">
        <v>139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5" t="s">
        <v>79</v>
      </c>
      <c r="BK417" s="228">
        <f>ROUND(I417*H417,2)</f>
        <v>0</v>
      </c>
      <c r="BL417" s="15" t="s">
        <v>146</v>
      </c>
      <c r="BM417" s="227" t="s">
        <v>838</v>
      </c>
    </row>
    <row r="418" s="1" customFormat="1" ht="36" customHeight="1">
      <c r="B418" s="36"/>
      <c r="C418" s="216" t="s">
        <v>839</v>
      </c>
      <c r="D418" s="216" t="s">
        <v>141</v>
      </c>
      <c r="E418" s="217" t="s">
        <v>840</v>
      </c>
      <c r="F418" s="218" t="s">
        <v>841</v>
      </c>
      <c r="G418" s="219" t="s">
        <v>162</v>
      </c>
      <c r="H418" s="220">
        <v>0.0070000000000000001</v>
      </c>
      <c r="I418" s="221"/>
      <c r="J418" s="222">
        <f>ROUND(I418*H418,2)</f>
        <v>0</v>
      </c>
      <c r="K418" s="218" t="s">
        <v>145</v>
      </c>
      <c r="L418" s="41"/>
      <c r="M418" s="223" t="s">
        <v>1</v>
      </c>
      <c r="N418" s="224" t="s">
        <v>39</v>
      </c>
      <c r="O418" s="84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AR418" s="227" t="s">
        <v>146</v>
      </c>
      <c r="AT418" s="227" t="s">
        <v>141</v>
      </c>
      <c r="AU418" s="227" t="s">
        <v>83</v>
      </c>
      <c r="AY418" s="15" t="s">
        <v>139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5" t="s">
        <v>79</v>
      </c>
      <c r="BK418" s="228">
        <f>ROUND(I418*H418,2)</f>
        <v>0</v>
      </c>
      <c r="BL418" s="15" t="s">
        <v>146</v>
      </c>
      <c r="BM418" s="227" t="s">
        <v>842</v>
      </c>
    </row>
    <row r="419" s="11" customFormat="1" ht="22.8" customHeight="1">
      <c r="B419" s="200"/>
      <c r="C419" s="201"/>
      <c r="D419" s="202" t="s">
        <v>73</v>
      </c>
      <c r="E419" s="214" t="s">
        <v>843</v>
      </c>
      <c r="F419" s="214" t="s">
        <v>844</v>
      </c>
      <c r="G419" s="201"/>
      <c r="H419" s="201"/>
      <c r="I419" s="204"/>
      <c r="J419" s="215">
        <f>BK419</f>
        <v>0</v>
      </c>
      <c r="K419" s="201"/>
      <c r="L419" s="206"/>
      <c r="M419" s="207"/>
      <c r="N419" s="208"/>
      <c r="O419" s="208"/>
      <c r="P419" s="209">
        <f>SUM(P420:P426)</f>
        <v>0</v>
      </c>
      <c r="Q419" s="208"/>
      <c r="R419" s="209">
        <f>SUM(R420:R426)</f>
        <v>0.21279999999999999</v>
      </c>
      <c r="S419" s="208"/>
      <c r="T419" s="210">
        <f>SUM(T420:T426)</f>
        <v>0.10281600000000002</v>
      </c>
      <c r="AR419" s="211" t="s">
        <v>83</v>
      </c>
      <c r="AT419" s="212" t="s">
        <v>73</v>
      </c>
      <c r="AU419" s="212" t="s">
        <v>79</v>
      </c>
      <c r="AY419" s="211" t="s">
        <v>139</v>
      </c>
      <c r="BK419" s="213">
        <f>SUM(BK420:BK426)</f>
        <v>0</v>
      </c>
    </row>
    <row r="420" s="1" customFormat="1" ht="16.5" customHeight="1">
      <c r="B420" s="36"/>
      <c r="C420" s="216" t="s">
        <v>845</v>
      </c>
      <c r="D420" s="216" t="s">
        <v>141</v>
      </c>
      <c r="E420" s="217" t="s">
        <v>846</v>
      </c>
      <c r="F420" s="218" t="s">
        <v>847</v>
      </c>
      <c r="G420" s="219" t="s">
        <v>170</v>
      </c>
      <c r="H420" s="220">
        <v>4.3200000000000003</v>
      </c>
      <c r="I420" s="221"/>
      <c r="J420" s="222">
        <f>ROUND(I420*H420,2)</f>
        <v>0</v>
      </c>
      <c r="K420" s="218" t="s">
        <v>145</v>
      </c>
      <c r="L420" s="41"/>
      <c r="M420" s="223" t="s">
        <v>1</v>
      </c>
      <c r="N420" s="224" t="s">
        <v>39</v>
      </c>
      <c r="O420" s="84"/>
      <c r="P420" s="225">
        <f>O420*H420</f>
        <v>0</v>
      </c>
      <c r="Q420" s="225">
        <v>0</v>
      </c>
      <c r="R420" s="225">
        <f>Q420*H420</f>
        <v>0</v>
      </c>
      <c r="S420" s="225">
        <v>0.023800000000000002</v>
      </c>
      <c r="T420" s="226">
        <f>S420*H420</f>
        <v>0.10281600000000002</v>
      </c>
      <c r="AR420" s="227" t="s">
        <v>146</v>
      </c>
      <c r="AT420" s="227" t="s">
        <v>141</v>
      </c>
      <c r="AU420" s="227" t="s">
        <v>83</v>
      </c>
      <c r="AY420" s="15" t="s">
        <v>139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5" t="s">
        <v>79</v>
      </c>
      <c r="BK420" s="228">
        <f>ROUND(I420*H420,2)</f>
        <v>0</v>
      </c>
      <c r="BL420" s="15" t="s">
        <v>146</v>
      </c>
      <c r="BM420" s="227" t="s">
        <v>848</v>
      </c>
    </row>
    <row r="421" s="12" customFormat="1">
      <c r="B421" s="229"/>
      <c r="C421" s="230"/>
      <c r="D421" s="231" t="s">
        <v>148</v>
      </c>
      <c r="E421" s="232" t="s">
        <v>1</v>
      </c>
      <c r="F421" s="233" t="s">
        <v>849</v>
      </c>
      <c r="G421" s="230"/>
      <c r="H421" s="234">
        <v>4.3200000000000003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AT421" s="240" t="s">
        <v>148</v>
      </c>
      <c r="AU421" s="240" t="s">
        <v>83</v>
      </c>
      <c r="AV421" s="12" t="s">
        <v>83</v>
      </c>
      <c r="AW421" s="12" t="s">
        <v>31</v>
      </c>
      <c r="AX421" s="12" t="s">
        <v>79</v>
      </c>
      <c r="AY421" s="240" t="s">
        <v>139</v>
      </c>
    </row>
    <row r="422" s="1" customFormat="1" ht="48" customHeight="1">
      <c r="B422" s="36"/>
      <c r="C422" s="216" t="s">
        <v>850</v>
      </c>
      <c r="D422" s="216" t="s">
        <v>141</v>
      </c>
      <c r="E422" s="217" t="s">
        <v>851</v>
      </c>
      <c r="F422" s="218" t="s">
        <v>852</v>
      </c>
      <c r="G422" s="219" t="s">
        <v>201</v>
      </c>
      <c r="H422" s="220">
        <v>7</v>
      </c>
      <c r="I422" s="221"/>
      <c r="J422" s="222">
        <f>ROUND(I422*H422,2)</f>
        <v>0</v>
      </c>
      <c r="K422" s="218" t="s">
        <v>145</v>
      </c>
      <c r="L422" s="41"/>
      <c r="M422" s="223" t="s">
        <v>1</v>
      </c>
      <c r="N422" s="224" t="s">
        <v>39</v>
      </c>
      <c r="O422" s="84"/>
      <c r="P422" s="225">
        <f>O422*H422</f>
        <v>0</v>
      </c>
      <c r="Q422" s="225">
        <v>0.0304</v>
      </c>
      <c r="R422" s="225">
        <f>Q422*H422</f>
        <v>0.21279999999999999</v>
      </c>
      <c r="S422" s="225">
        <v>0</v>
      </c>
      <c r="T422" s="226">
        <f>S422*H422</f>
        <v>0</v>
      </c>
      <c r="AR422" s="227" t="s">
        <v>146</v>
      </c>
      <c r="AT422" s="227" t="s">
        <v>141</v>
      </c>
      <c r="AU422" s="227" t="s">
        <v>83</v>
      </c>
      <c r="AY422" s="15" t="s">
        <v>139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5" t="s">
        <v>79</v>
      </c>
      <c r="BK422" s="228">
        <f>ROUND(I422*H422,2)</f>
        <v>0</v>
      </c>
      <c r="BL422" s="15" t="s">
        <v>146</v>
      </c>
      <c r="BM422" s="227" t="s">
        <v>853</v>
      </c>
    </row>
    <row r="423" s="1" customFormat="1" ht="16.5" customHeight="1">
      <c r="B423" s="36"/>
      <c r="C423" s="241" t="s">
        <v>854</v>
      </c>
      <c r="D423" s="241" t="s">
        <v>159</v>
      </c>
      <c r="E423" s="242" t="s">
        <v>855</v>
      </c>
      <c r="F423" s="243" t="s">
        <v>856</v>
      </c>
      <c r="G423" s="244" t="s">
        <v>201</v>
      </c>
      <c r="H423" s="245">
        <v>7</v>
      </c>
      <c r="I423" s="246"/>
      <c r="J423" s="247">
        <f>ROUND(I423*H423,2)</f>
        <v>0</v>
      </c>
      <c r="K423" s="243" t="s">
        <v>1</v>
      </c>
      <c r="L423" s="248"/>
      <c r="M423" s="249" t="s">
        <v>1</v>
      </c>
      <c r="N423" s="250" t="s">
        <v>39</v>
      </c>
      <c r="O423" s="84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AR423" s="227" t="s">
        <v>313</v>
      </c>
      <c r="AT423" s="227" t="s">
        <v>159</v>
      </c>
      <c r="AU423" s="227" t="s">
        <v>83</v>
      </c>
      <c r="AY423" s="15" t="s">
        <v>139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5" t="s">
        <v>79</v>
      </c>
      <c r="BK423" s="228">
        <f>ROUND(I423*H423,2)</f>
        <v>0</v>
      </c>
      <c r="BL423" s="15" t="s">
        <v>146</v>
      </c>
      <c r="BM423" s="227" t="s">
        <v>857</v>
      </c>
    </row>
    <row r="424" s="1" customFormat="1" ht="36" customHeight="1">
      <c r="B424" s="36"/>
      <c r="C424" s="216" t="s">
        <v>858</v>
      </c>
      <c r="D424" s="216" t="s">
        <v>141</v>
      </c>
      <c r="E424" s="217" t="s">
        <v>859</v>
      </c>
      <c r="F424" s="218" t="s">
        <v>860</v>
      </c>
      <c r="G424" s="219" t="s">
        <v>170</v>
      </c>
      <c r="H424" s="220">
        <v>4.3200000000000003</v>
      </c>
      <c r="I424" s="221"/>
      <c r="J424" s="222">
        <f>ROUND(I424*H424,2)</f>
        <v>0</v>
      </c>
      <c r="K424" s="218" t="s">
        <v>145</v>
      </c>
      <c r="L424" s="41"/>
      <c r="M424" s="223" t="s">
        <v>1</v>
      </c>
      <c r="N424" s="224" t="s">
        <v>39</v>
      </c>
      <c r="O424" s="84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AR424" s="227" t="s">
        <v>146</v>
      </c>
      <c r="AT424" s="227" t="s">
        <v>141</v>
      </c>
      <c r="AU424" s="227" t="s">
        <v>83</v>
      </c>
      <c r="AY424" s="15" t="s">
        <v>139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5" t="s">
        <v>79</v>
      </c>
      <c r="BK424" s="228">
        <f>ROUND(I424*H424,2)</f>
        <v>0</v>
      </c>
      <c r="BL424" s="15" t="s">
        <v>146</v>
      </c>
      <c r="BM424" s="227" t="s">
        <v>861</v>
      </c>
    </row>
    <row r="425" s="1" customFormat="1" ht="24" customHeight="1">
      <c r="B425" s="36"/>
      <c r="C425" s="216" t="s">
        <v>862</v>
      </c>
      <c r="D425" s="216" t="s">
        <v>141</v>
      </c>
      <c r="E425" s="217" t="s">
        <v>863</v>
      </c>
      <c r="F425" s="218" t="s">
        <v>864</v>
      </c>
      <c r="G425" s="219" t="s">
        <v>170</v>
      </c>
      <c r="H425" s="220">
        <v>4.3200000000000003</v>
      </c>
      <c r="I425" s="221"/>
      <c r="J425" s="222">
        <f>ROUND(I425*H425,2)</f>
        <v>0</v>
      </c>
      <c r="K425" s="218" t="s">
        <v>145</v>
      </c>
      <c r="L425" s="41"/>
      <c r="M425" s="223" t="s">
        <v>1</v>
      </c>
      <c r="N425" s="224" t="s">
        <v>39</v>
      </c>
      <c r="O425" s="84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AR425" s="227" t="s">
        <v>146</v>
      </c>
      <c r="AT425" s="227" t="s">
        <v>141</v>
      </c>
      <c r="AU425" s="227" t="s">
        <v>83</v>
      </c>
      <c r="AY425" s="15" t="s">
        <v>139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15" t="s">
        <v>79</v>
      </c>
      <c r="BK425" s="228">
        <f>ROUND(I425*H425,2)</f>
        <v>0</v>
      </c>
      <c r="BL425" s="15" t="s">
        <v>146</v>
      </c>
      <c r="BM425" s="227" t="s">
        <v>865</v>
      </c>
    </row>
    <row r="426" s="1" customFormat="1" ht="36" customHeight="1">
      <c r="B426" s="36"/>
      <c r="C426" s="216" t="s">
        <v>866</v>
      </c>
      <c r="D426" s="216" t="s">
        <v>141</v>
      </c>
      <c r="E426" s="217" t="s">
        <v>867</v>
      </c>
      <c r="F426" s="218" t="s">
        <v>868</v>
      </c>
      <c r="G426" s="219" t="s">
        <v>162</v>
      </c>
      <c r="H426" s="220">
        <v>0.213</v>
      </c>
      <c r="I426" s="221"/>
      <c r="J426" s="222">
        <f>ROUND(I426*H426,2)</f>
        <v>0</v>
      </c>
      <c r="K426" s="218" t="s">
        <v>145</v>
      </c>
      <c r="L426" s="41"/>
      <c r="M426" s="223" t="s">
        <v>1</v>
      </c>
      <c r="N426" s="224" t="s">
        <v>39</v>
      </c>
      <c r="O426" s="84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AR426" s="227" t="s">
        <v>146</v>
      </c>
      <c r="AT426" s="227" t="s">
        <v>141</v>
      </c>
      <c r="AU426" s="227" t="s">
        <v>83</v>
      </c>
      <c r="AY426" s="15" t="s">
        <v>139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5" t="s">
        <v>79</v>
      </c>
      <c r="BK426" s="228">
        <f>ROUND(I426*H426,2)</f>
        <v>0</v>
      </c>
      <c r="BL426" s="15" t="s">
        <v>146</v>
      </c>
      <c r="BM426" s="227" t="s">
        <v>869</v>
      </c>
    </row>
    <row r="427" s="11" customFormat="1" ht="22.8" customHeight="1">
      <c r="B427" s="200"/>
      <c r="C427" s="201"/>
      <c r="D427" s="202" t="s">
        <v>73</v>
      </c>
      <c r="E427" s="214" t="s">
        <v>870</v>
      </c>
      <c r="F427" s="214" t="s">
        <v>871</v>
      </c>
      <c r="G427" s="201"/>
      <c r="H427" s="201"/>
      <c r="I427" s="204"/>
      <c r="J427" s="215">
        <f>BK427</f>
        <v>0</v>
      </c>
      <c r="K427" s="201"/>
      <c r="L427" s="206"/>
      <c r="M427" s="207"/>
      <c r="N427" s="208"/>
      <c r="O427" s="208"/>
      <c r="P427" s="209">
        <f>SUM(P428:P465)</f>
        <v>0</v>
      </c>
      <c r="Q427" s="208"/>
      <c r="R427" s="209">
        <f>SUM(R428:R465)</f>
        <v>0.0061955999999999999</v>
      </c>
      <c r="S427" s="208"/>
      <c r="T427" s="210">
        <f>SUM(T428:T465)</f>
        <v>0.0083280000000000003</v>
      </c>
      <c r="AR427" s="211" t="s">
        <v>83</v>
      </c>
      <c r="AT427" s="212" t="s">
        <v>73</v>
      </c>
      <c r="AU427" s="212" t="s">
        <v>79</v>
      </c>
      <c r="AY427" s="211" t="s">
        <v>139</v>
      </c>
      <c r="BK427" s="213">
        <f>SUM(BK428:BK465)</f>
        <v>0</v>
      </c>
    </row>
    <row r="428" s="1" customFormat="1" ht="36" customHeight="1">
      <c r="B428" s="36"/>
      <c r="C428" s="216" t="s">
        <v>872</v>
      </c>
      <c r="D428" s="216" t="s">
        <v>141</v>
      </c>
      <c r="E428" s="217" t="s">
        <v>873</v>
      </c>
      <c r="F428" s="218" t="s">
        <v>874</v>
      </c>
      <c r="G428" s="219" t="s">
        <v>180</v>
      </c>
      <c r="H428" s="220">
        <v>19.5</v>
      </c>
      <c r="I428" s="221"/>
      <c r="J428" s="222">
        <f>ROUND(I428*H428,2)</f>
        <v>0</v>
      </c>
      <c r="K428" s="218" t="s">
        <v>145</v>
      </c>
      <c r="L428" s="41"/>
      <c r="M428" s="223" t="s">
        <v>1</v>
      </c>
      <c r="N428" s="224" t="s">
        <v>39</v>
      </c>
      <c r="O428" s="84"/>
      <c r="P428" s="225">
        <f>O428*H428</f>
        <v>0</v>
      </c>
      <c r="Q428" s="225">
        <v>0</v>
      </c>
      <c r="R428" s="225">
        <f>Q428*H428</f>
        <v>0</v>
      </c>
      <c r="S428" s="225">
        <v>0</v>
      </c>
      <c r="T428" s="226">
        <f>S428*H428</f>
        <v>0</v>
      </c>
      <c r="AR428" s="227" t="s">
        <v>146</v>
      </c>
      <c r="AT428" s="227" t="s">
        <v>141</v>
      </c>
      <c r="AU428" s="227" t="s">
        <v>83</v>
      </c>
      <c r="AY428" s="15" t="s">
        <v>139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15" t="s">
        <v>79</v>
      </c>
      <c r="BK428" s="228">
        <f>ROUND(I428*H428,2)</f>
        <v>0</v>
      </c>
      <c r="BL428" s="15" t="s">
        <v>146</v>
      </c>
      <c r="BM428" s="227" t="s">
        <v>875</v>
      </c>
    </row>
    <row r="429" s="12" customFormat="1">
      <c r="B429" s="229"/>
      <c r="C429" s="230"/>
      <c r="D429" s="231" t="s">
        <v>148</v>
      </c>
      <c r="E429" s="232" t="s">
        <v>1</v>
      </c>
      <c r="F429" s="233" t="s">
        <v>876</v>
      </c>
      <c r="G429" s="230"/>
      <c r="H429" s="234">
        <v>19.5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148</v>
      </c>
      <c r="AU429" s="240" t="s">
        <v>83</v>
      </c>
      <c r="AV429" s="12" t="s">
        <v>83</v>
      </c>
      <c r="AW429" s="12" t="s">
        <v>31</v>
      </c>
      <c r="AX429" s="12" t="s">
        <v>79</v>
      </c>
      <c r="AY429" s="240" t="s">
        <v>139</v>
      </c>
    </row>
    <row r="430" s="1" customFormat="1" ht="24" customHeight="1">
      <c r="B430" s="36"/>
      <c r="C430" s="241" t="s">
        <v>877</v>
      </c>
      <c r="D430" s="241" t="s">
        <v>159</v>
      </c>
      <c r="E430" s="242" t="s">
        <v>878</v>
      </c>
      <c r="F430" s="243" t="s">
        <v>879</v>
      </c>
      <c r="G430" s="244" t="s">
        <v>180</v>
      </c>
      <c r="H430" s="245">
        <v>19.5</v>
      </c>
      <c r="I430" s="246"/>
      <c r="J430" s="247">
        <f>ROUND(I430*H430,2)</f>
        <v>0</v>
      </c>
      <c r="K430" s="243" t="s">
        <v>145</v>
      </c>
      <c r="L430" s="248"/>
      <c r="M430" s="249" t="s">
        <v>1</v>
      </c>
      <c r="N430" s="250" t="s">
        <v>39</v>
      </c>
      <c r="O430" s="84"/>
      <c r="P430" s="225">
        <f>O430*H430</f>
        <v>0</v>
      </c>
      <c r="Q430" s="225">
        <v>0.00012</v>
      </c>
      <c r="R430" s="225">
        <f>Q430*H430</f>
        <v>0.0023400000000000001</v>
      </c>
      <c r="S430" s="225">
        <v>0</v>
      </c>
      <c r="T430" s="226">
        <f>S430*H430</f>
        <v>0</v>
      </c>
      <c r="AR430" s="227" t="s">
        <v>313</v>
      </c>
      <c r="AT430" s="227" t="s">
        <v>159</v>
      </c>
      <c r="AU430" s="227" t="s">
        <v>83</v>
      </c>
      <c r="AY430" s="15" t="s">
        <v>139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5" t="s">
        <v>79</v>
      </c>
      <c r="BK430" s="228">
        <f>ROUND(I430*H430,2)</f>
        <v>0</v>
      </c>
      <c r="BL430" s="15" t="s">
        <v>146</v>
      </c>
      <c r="BM430" s="227" t="s">
        <v>880</v>
      </c>
    </row>
    <row r="431" s="1" customFormat="1" ht="24" customHeight="1">
      <c r="B431" s="36"/>
      <c r="C431" s="216" t="s">
        <v>881</v>
      </c>
      <c r="D431" s="216" t="s">
        <v>141</v>
      </c>
      <c r="E431" s="217" t="s">
        <v>882</v>
      </c>
      <c r="F431" s="218" t="s">
        <v>883</v>
      </c>
      <c r="G431" s="219" t="s">
        <v>180</v>
      </c>
      <c r="H431" s="220">
        <v>27</v>
      </c>
      <c r="I431" s="221"/>
      <c r="J431" s="222">
        <f>ROUND(I431*H431,2)</f>
        <v>0</v>
      </c>
      <c r="K431" s="218" t="s">
        <v>145</v>
      </c>
      <c r="L431" s="41"/>
      <c r="M431" s="223" t="s">
        <v>1</v>
      </c>
      <c r="N431" s="224" t="s">
        <v>39</v>
      </c>
      <c r="O431" s="84"/>
      <c r="P431" s="225">
        <f>O431*H431</f>
        <v>0</v>
      </c>
      <c r="Q431" s="225">
        <v>0</v>
      </c>
      <c r="R431" s="225">
        <f>Q431*H431</f>
        <v>0</v>
      </c>
      <c r="S431" s="225">
        <v>0.00012</v>
      </c>
      <c r="T431" s="226">
        <f>S431*H431</f>
        <v>0.0032400000000000003</v>
      </c>
      <c r="AR431" s="227" t="s">
        <v>146</v>
      </c>
      <c r="AT431" s="227" t="s">
        <v>141</v>
      </c>
      <c r="AU431" s="227" t="s">
        <v>83</v>
      </c>
      <c r="AY431" s="15" t="s">
        <v>139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5" t="s">
        <v>79</v>
      </c>
      <c r="BK431" s="228">
        <f>ROUND(I431*H431,2)</f>
        <v>0</v>
      </c>
      <c r="BL431" s="15" t="s">
        <v>146</v>
      </c>
      <c r="BM431" s="227" t="s">
        <v>884</v>
      </c>
    </row>
    <row r="432" s="12" customFormat="1">
      <c r="B432" s="229"/>
      <c r="C432" s="230"/>
      <c r="D432" s="231" t="s">
        <v>148</v>
      </c>
      <c r="E432" s="232" t="s">
        <v>1</v>
      </c>
      <c r="F432" s="233" t="s">
        <v>885</v>
      </c>
      <c r="G432" s="230"/>
      <c r="H432" s="234">
        <v>27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AT432" s="240" t="s">
        <v>148</v>
      </c>
      <c r="AU432" s="240" t="s">
        <v>83</v>
      </c>
      <c r="AV432" s="12" t="s">
        <v>83</v>
      </c>
      <c r="AW432" s="12" t="s">
        <v>31</v>
      </c>
      <c r="AX432" s="12" t="s">
        <v>79</v>
      </c>
      <c r="AY432" s="240" t="s">
        <v>139</v>
      </c>
    </row>
    <row r="433" s="1" customFormat="1" ht="48" customHeight="1">
      <c r="B433" s="36"/>
      <c r="C433" s="216" t="s">
        <v>886</v>
      </c>
      <c r="D433" s="216" t="s">
        <v>141</v>
      </c>
      <c r="E433" s="217" t="s">
        <v>887</v>
      </c>
      <c r="F433" s="218" t="s">
        <v>888</v>
      </c>
      <c r="G433" s="219" t="s">
        <v>201</v>
      </c>
      <c r="H433" s="220">
        <v>3</v>
      </c>
      <c r="I433" s="221"/>
      <c r="J433" s="222">
        <f>ROUND(I433*H433,2)</f>
        <v>0</v>
      </c>
      <c r="K433" s="218" t="s">
        <v>145</v>
      </c>
      <c r="L433" s="41"/>
      <c r="M433" s="223" t="s">
        <v>1</v>
      </c>
      <c r="N433" s="224" t="s">
        <v>39</v>
      </c>
      <c r="O433" s="84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AR433" s="227" t="s">
        <v>146</v>
      </c>
      <c r="AT433" s="227" t="s">
        <v>141</v>
      </c>
      <c r="AU433" s="227" t="s">
        <v>83</v>
      </c>
      <c r="AY433" s="15" t="s">
        <v>139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5" t="s">
        <v>79</v>
      </c>
      <c r="BK433" s="228">
        <f>ROUND(I433*H433,2)</f>
        <v>0</v>
      </c>
      <c r="BL433" s="15" t="s">
        <v>146</v>
      </c>
      <c r="BM433" s="227" t="s">
        <v>889</v>
      </c>
    </row>
    <row r="434" s="1" customFormat="1" ht="36" customHeight="1">
      <c r="B434" s="36"/>
      <c r="C434" s="241" t="s">
        <v>890</v>
      </c>
      <c r="D434" s="241" t="s">
        <v>159</v>
      </c>
      <c r="E434" s="242" t="s">
        <v>891</v>
      </c>
      <c r="F434" s="243" t="s">
        <v>892</v>
      </c>
      <c r="G434" s="244" t="s">
        <v>201</v>
      </c>
      <c r="H434" s="245">
        <v>3</v>
      </c>
      <c r="I434" s="246"/>
      <c r="J434" s="247">
        <f>ROUND(I434*H434,2)</f>
        <v>0</v>
      </c>
      <c r="K434" s="243" t="s">
        <v>145</v>
      </c>
      <c r="L434" s="248"/>
      <c r="M434" s="249" t="s">
        <v>1</v>
      </c>
      <c r="N434" s="250" t="s">
        <v>39</v>
      </c>
      <c r="O434" s="84"/>
      <c r="P434" s="225">
        <f>O434*H434</f>
        <v>0</v>
      </c>
      <c r="Q434" s="225">
        <v>9.0000000000000006E-05</v>
      </c>
      <c r="R434" s="225">
        <f>Q434*H434</f>
        <v>0.00027</v>
      </c>
      <c r="S434" s="225">
        <v>0</v>
      </c>
      <c r="T434" s="226">
        <f>S434*H434</f>
        <v>0</v>
      </c>
      <c r="AR434" s="227" t="s">
        <v>313</v>
      </c>
      <c r="AT434" s="227" t="s">
        <v>159</v>
      </c>
      <c r="AU434" s="227" t="s">
        <v>83</v>
      </c>
      <c r="AY434" s="15" t="s">
        <v>139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15" t="s">
        <v>79</v>
      </c>
      <c r="BK434" s="228">
        <f>ROUND(I434*H434,2)</f>
        <v>0</v>
      </c>
      <c r="BL434" s="15" t="s">
        <v>146</v>
      </c>
      <c r="BM434" s="227" t="s">
        <v>893</v>
      </c>
    </row>
    <row r="435" s="1" customFormat="1" ht="16.5" customHeight="1">
      <c r="B435" s="36"/>
      <c r="C435" s="241" t="s">
        <v>894</v>
      </c>
      <c r="D435" s="241" t="s">
        <v>159</v>
      </c>
      <c r="E435" s="242" t="s">
        <v>895</v>
      </c>
      <c r="F435" s="243" t="s">
        <v>896</v>
      </c>
      <c r="G435" s="244" t="s">
        <v>201</v>
      </c>
      <c r="H435" s="245">
        <v>3</v>
      </c>
      <c r="I435" s="246"/>
      <c r="J435" s="247">
        <f>ROUND(I435*H435,2)</f>
        <v>0</v>
      </c>
      <c r="K435" s="243" t="s">
        <v>145</v>
      </c>
      <c r="L435" s="248"/>
      <c r="M435" s="249" t="s">
        <v>1</v>
      </c>
      <c r="N435" s="250" t="s">
        <v>39</v>
      </c>
      <c r="O435" s="84"/>
      <c r="P435" s="225">
        <f>O435*H435</f>
        <v>0</v>
      </c>
      <c r="Q435" s="225">
        <v>1.0000000000000001E-05</v>
      </c>
      <c r="R435" s="225">
        <f>Q435*H435</f>
        <v>3.0000000000000004E-05</v>
      </c>
      <c r="S435" s="225">
        <v>0</v>
      </c>
      <c r="T435" s="226">
        <f>S435*H435</f>
        <v>0</v>
      </c>
      <c r="AR435" s="227" t="s">
        <v>313</v>
      </c>
      <c r="AT435" s="227" t="s">
        <v>159</v>
      </c>
      <c r="AU435" s="227" t="s">
        <v>83</v>
      </c>
      <c r="AY435" s="15" t="s">
        <v>139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5" t="s">
        <v>79</v>
      </c>
      <c r="BK435" s="228">
        <f>ROUND(I435*H435,2)</f>
        <v>0</v>
      </c>
      <c r="BL435" s="15" t="s">
        <v>146</v>
      </c>
      <c r="BM435" s="227" t="s">
        <v>897</v>
      </c>
    </row>
    <row r="436" s="1" customFormat="1" ht="48" customHeight="1">
      <c r="B436" s="36"/>
      <c r="C436" s="216" t="s">
        <v>898</v>
      </c>
      <c r="D436" s="216" t="s">
        <v>141</v>
      </c>
      <c r="E436" s="217" t="s">
        <v>899</v>
      </c>
      <c r="F436" s="218" t="s">
        <v>900</v>
      </c>
      <c r="G436" s="219" t="s">
        <v>201</v>
      </c>
      <c r="H436" s="220">
        <v>3</v>
      </c>
      <c r="I436" s="221"/>
      <c r="J436" s="222">
        <f>ROUND(I436*H436,2)</f>
        <v>0</v>
      </c>
      <c r="K436" s="218" t="s">
        <v>145</v>
      </c>
      <c r="L436" s="41"/>
      <c r="M436" s="223" t="s">
        <v>1</v>
      </c>
      <c r="N436" s="224" t="s">
        <v>39</v>
      </c>
      <c r="O436" s="84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AR436" s="227" t="s">
        <v>146</v>
      </c>
      <c r="AT436" s="227" t="s">
        <v>141</v>
      </c>
      <c r="AU436" s="227" t="s">
        <v>83</v>
      </c>
      <c r="AY436" s="15" t="s">
        <v>139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5" t="s">
        <v>79</v>
      </c>
      <c r="BK436" s="228">
        <f>ROUND(I436*H436,2)</f>
        <v>0</v>
      </c>
      <c r="BL436" s="15" t="s">
        <v>146</v>
      </c>
      <c r="BM436" s="227" t="s">
        <v>901</v>
      </c>
    </row>
    <row r="437" s="1" customFormat="1" ht="24" customHeight="1">
      <c r="B437" s="36"/>
      <c r="C437" s="241" t="s">
        <v>902</v>
      </c>
      <c r="D437" s="241" t="s">
        <v>159</v>
      </c>
      <c r="E437" s="242" t="s">
        <v>903</v>
      </c>
      <c r="F437" s="243" t="s">
        <v>904</v>
      </c>
      <c r="G437" s="244" t="s">
        <v>201</v>
      </c>
      <c r="H437" s="245">
        <v>3</v>
      </c>
      <c r="I437" s="246"/>
      <c r="J437" s="247">
        <f>ROUND(I437*H437,2)</f>
        <v>0</v>
      </c>
      <c r="K437" s="243" t="s">
        <v>145</v>
      </c>
      <c r="L437" s="248"/>
      <c r="M437" s="249" t="s">
        <v>1</v>
      </c>
      <c r="N437" s="250" t="s">
        <v>39</v>
      </c>
      <c r="O437" s="84"/>
      <c r="P437" s="225">
        <f>O437*H437</f>
        <v>0</v>
      </c>
      <c r="Q437" s="225">
        <v>0.00023000000000000001</v>
      </c>
      <c r="R437" s="225">
        <f>Q437*H437</f>
        <v>0.00069000000000000008</v>
      </c>
      <c r="S437" s="225">
        <v>0</v>
      </c>
      <c r="T437" s="226">
        <f>S437*H437</f>
        <v>0</v>
      </c>
      <c r="AR437" s="227" t="s">
        <v>313</v>
      </c>
      <c r="AT437" s="227" t="s">
        <v>159</v>
      </c>
      <c r="AU437" s="227" t="s">
        <v>83</v>
      </c>
      <c r="AY437" s="15" t="s">
        <v>139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5" t="s">
        <v>79</v>
      </c>
      <c r="BK437" s="228">
        <f>ROUND(I437*H437,2)</f>
        <v>0</v>
      </c>
      <c r="BL437" s="15" t="s">
        <v>146</v>
      </c>
      <c r="BM437" s="227" t="s">
        <v>905</v>
      </c>
    </row>
    <row r="438" s="1" customFormat="1" ht="36" customHeight="1">
      <c r="B438" s="36"/>
      <c r="C438" s="216" t="s">
        <v>906</v>
      </c>
      <c r="D438" s="216" t="s">
        <v>141</v>
      </c>
      <c r="E438" s="217" t="s">
        <v>907</v>
      </c>
      <c r="F438" s="218" t="s">
        <v>908</v>
      </c>
      <c r="G438" s="219" t="s">
        <v>201</v>
      </c>
      <c r="H438" s="220">
        <v>3</v>
      </c>
      <c r="I438" s="221"/>
      <c r="J438" s="222">
        <f>ROUND(I438*H438,2)</f>
        <v>0</v>
      </c>
      <c r="K438" s="218" t="s">
        <v>145</v>
      </c>
      <c r="L438" s="41"/>
      <c r="M438" s="223" t="s">
        <v>1</v>
      </c>
      <c r="N438" s="224" t="s">
        <v>39</v>
      </c>
      <c r="O438" s="84"/>
      <c r="P438" s="225">
        <f>O438*H438</f>
        <v>0</v>
      </c>
      <c r="Q438" s="225">
        <v>0</v>
      </c>
      <c r="R438" s="225">
        <f>Q438*H438</f>
        <v>0</v>
      </c>
      <c r="S438" s="225">
        <v>0</v>
      </c>
      <c r="T438" s="226">
        <f>S438*H438</f>
        <v>0</v>
      </c>
      <c r="AR438" s="227" t="s">
        <v>146</v>
      </c>
      <c r="AT438" s="227" t="s">
        <v>141</v>
      </c>
      <c r="AU438" s="227" t="s">
        <v>83</v>
      </c>
      <c r="AY438" s="15" t="s">
        <v>139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15" t="s">
        <v>79</v>
      </c>
      <c r="BK438" s="228">
        <f>ROUND(I438*H438,2)</f>
        <v>0</v>
      </c>
      <c r="BL438" s="15" t="s">
        <v>146</v>
      </c>
      <c r="BM438" s="227" t="s">
        <v>909</v>
      </c>
    </row>
    <row r="439" s="1" customFormat="1" ht="24" customHeight="1">
      <c r="B439" s="36"/>
      <c r="C439" s="241" t="s">
        <v>910</v>
      </c>
      <c r="D439" s="241" t="s">
        <v>159</v>
      </c>
      <c r="E439" s="242" t="s">
        <v>911</v>
      </c>
      <c r="F439" s="243" t="s">
        <v>912</v>
      </c>
      <c r="G439" s="244" t="s">
        <v>201</v>
      </c>
      <c r="H439" s="245">
        <v>3</v>
      </c>
      <c r="I439" s="246"/>
      <c r="J439" s="247">
        <f>ROUND(I439*H439,2)</f>
        <v>0</v>
      </c>
      <c r="K439" s="243" t="s">
        <v>145</v>
      </c>
      <c r="L439" s="248"/>
      <c r="M439" s="249" t="s">
        <v>1</v>
      </c>
      <c r="N439" s="250" t="s">
        <v>39</v>
      </c>
      <c r="O439" s="84"/>
      <c r="P439" s="225">
        <f>O439*H439</f>
        <v>0</v>
      </c>
      <c r="Q439" s="225">
        <v>5.0000000000000002E-05</v>
      </c>
      <c r="R439" s="225">
        <f>Q439*H439</f>
        <v>0.00015000000000000001</v>
      </c>
      <c r="S439" s="225">
        <v>0</v>
      </c>
      <c r="T439" s="226">
        <f>S439*H439</f>
        <v>0</v>
      </c>
      <c r="AR439" s="227" t="s">
        <v>313</v>
      </c>
      <c r="AT439" s="227" t="s">
        <v>159</v>
      </c>
      <c r="AU439" s="227" t="s">
        <v>83</v>
      </c>
      <c r="AY439" s="15" t="s">
        <v>139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5" t="s">
        <v>79</v>
      </c>
      <c r="BK439" s="228">
        <f>ROUND(I439*H439,2)</f>
        <v>0</v>
      </c>
      <c r="BL439" s="15" t="s">
        <v>146</v>
      </c>
      <c r="BM439" s="227" t="s">
        <v>913</v>
      </c>
    </row>
    <row r="440" s="1" customFormat="1" ht="36" customHeight="1">
      <c r="B440" s="36"/>
      <c r="C440" s="216" t="s">
        <v>914</v>
      </c>
      <c r="D440" s="216" t="s">
        <v>141</v>
      </c>
      <c r="E440" s="217" t="s">
        <v>915</v>
      </c>
      <c r="F440" s="218" t="s">
        <v>916</v>
      </c>
      <c r="G440" s="219" t="s">
        <v>180</v>
      </c>
      <c r="H440" s="220">
        <v>14.1</v>
      </c>
      <c r="I440" s="221"/>
      <c r="J440" s="222">
        <f>ROUND(I440*H440,2)</f>
        <v>0</v>
      </c>
      <c r="K440" s="218" t="s">
        <v>145</v>
      </c>
      <c r="L440" s="41"/>
      <c r="M440" s="223" t="s">
        <v>1</v>
      </c>
      <c r="N440" s="224" t="s">
        <v>39</v>
      </c>
      <c r="O440" s="84"/>
      <c r="P440" s="225">
        <f>O440*H440</f>
        <v>0</v>
      </c>
      <c r="Q440" s="225">
        <v>0</v>
      </c>
      <c r="R440" s="225">
        <f>Q440*H440</f>
        <v>0</v>
      </c>
      <c r="S440" s="225">
        <v>0</v>
      </c>
      <c r="T440" s="226">
        <f>S440*H440</f>
        <v>0</v>
      </c>
      <c r="AR440" s="227" t="s">
        <v>146</v>
      </c>
      <c r="AT440" s="227" t="s">
        <v>141</v>
      </c>
      <c r="AU440" s="227" t="s">
        <v>83</v>
      </c>
      <c r="AY440" s="15" t="s">
        <v>139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15" t="s">
        <v>79</v>
      </c>
      <c r="BK440" s="228">
        <f>ROUND(I440*H440,2)</f>
        <v>0</v>
      </c>
      <c r="BL440" s="15" t="s">
        <v>146</v>
      </c>
      <c r="BM440" s="227" t="s">
        <v>917</v>
      </c>
    </row>
    <row r="441" s="12" customFormat="1">
      <c r="B441" s="229"/>
      <c r="C441" s="230"/>
      <c r="D441" s="231" t="s">
        <v>148</v>
      </c>
      <c r="E441" s="232" t="s">
        <v>1</v>
      </c>
      <c r="F441" s="233" t="s">
        <v>918</v>
      </c>
      <c r="G441" s="230"/>
      <c r="H441" s="234">
        <v>14.1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148</v>
      </c>
      <c r="AU441" s="240" t="s">
        <v>83</v>
      </c>
      <c r="AV441" s="12" t="s">
        <v>83</v>
      </c>
      <c r="AW441" s="12" t="s">
        <v>31</v>
      </c>
      <c r="AX441" s="12" t="s">
        <v>79</v>
      </c>
      <c r="AY441" s="240" t="s">
        <v>139</v>
      </c>
    </row>
    <row r="442" s="1" customFormat="1" ht="60" customHeight="1">
      <c r="B442" s="36"/>
      <c r="C442" s="216" t="s">
        <v>919</v>
      </c>
      <c r="D442" s="216" t="s">
        <v>141</v>
      </c>
      <c r="E442" s="217" t="s">
        <v>920</v>
      </c>
      <c r="F442" s="218" t="s">
        <v>921</v>
      </c>
      <c r="G442" s="219" t="s">
        <v>180</v>
      </c>
      <c r="H442" s="220">
        <v>15.300000000000001</v>
      </c>
      <c r="I442" s="221"/>
      <c r="J442" s="222">
        <f>ROUND(I442*H442,2)</f>
        <v>0</v>
      </c>
      <c r="K442" s="218" t="s">
        <v>145</v>
      </c>
      <c r="L442" s="41"/>
      <c r="M442" s="223" t="s">
        <v>1</v>
      </c>
      <c r="N442" s="224" t="s">
        <v>39</v>
      </c>
      <c r="O442" s="84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AR442" s="227" t="s">
        <v>146</v>
      </c>
      <c r="AT442" s="227" t="s">
        <v>141</v>
      </c>
      <c r="AU442" s="227" t="s">
        <v>83</v>
      </c>
      <c r="AY442" s="15" t="s">
        <v>139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5" t="s">
        <v>79</v>
      </c>
      <c r="BK442" s="228">
        <f>ROUND(I442*H442,2)</f>
        <v>0</v>
      </c>
      <c r="BL442" s="15" t="s">
        <v>146</v>
      </c>
      <c r="BM442" s="227" t="s">
        <v>922</v>
      </c>
    </row>
    <row r="443" s="12" customFormat="1">
      <c r="B443" s="229"/>
      <c r="C443" s="230"/>
      <c r="D443" s="231" t="s">
        <v>148</v>
      </c>
      <c r="E443" s="232" t="s">
        <v>1</v>
      </c>
      <c r="F443" s="233" t="s">
        <v>923</v>
      </c>
      <c r="G443" s="230"/>
      <c r="H443" s="234">
        <v>15.300000000000001</v>
      </c>
      <c r="I443" s="235"/>
      <c r="J443" s="230"/>
      <c r="K443" s="230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148</v>
      </c>
      <c r="AU443" s="240" t="s">
        <v>83</v>
      </c>
      <c r="AV443" s="12" t="s">
        <v>83</v>
      </c>
      <c r="AW443" s="12" t="s">
        <v>31</v>
      </c>
      <c r="AX443" s="12" t="s">
        <v>79</v>
      </c>
      <c r="AY443" s="240" t="s">
        <v>139</v>
      </c>
    </row>
    <row r="444" s="1" customFormat="1" ht="16.5" customHeight="1">
      <c r="B444" s="36"/>
      <c r="C444" s="241" t="s">
        <v>924</v>
      </c>
      <c r="D444" s="241" t="s">
        <v>159</v>
      </c>
      <c r="E444" s="242" t="s">
        <v>925</v>
      </c>
      <c r="F444" s="243" t="s">
        <v>926</v>
      </c>
      <c r="G444" s="244" t="s">
        <v>180</v>
      </c>
      <c r="H444" s="245">
        <v>35.280000000000001</v>
      </c>
      <c r="I444" s="246"/>
      <c r="J444" s="247">
        <f>ROUND(I444*H444,2)</f>
        <v>0</v>
      </c>
      <c r="K444" s="243" t="s">
        <v>145</v>
      </c>
      <c r="L444" s="248"/>
      <c r="M444" s="249" t="s">
        <v>1</v>
      </c>
      <c r="N444" s="250" t="s">
        <v>39</v>
      </c>
      <c r="O444" s="84"/>
      <c r="P444" s="225">
        <f>O444*H444</f>
        <v>0</v>
      </c>
      <c r="Q444" s="225">
        <v>2.0000000000000002E-05</v>
      </c>
      <c r="R444" s="225">
        <f>Q444*H444</f>
        <v>0.00070560000000000013</v>
      </c>
      <c r="S444" s="225">
        <v>0</v>
      </c>
      <c r="T444" s="226">
        <f>S444*H444</f>
        <v>0</v>
      </c>
      <c r="AR444" s="227" t="s">
        <v>313</v>
      </c>
      <c r="AT444" s="227" t="s">
        <v>159</v>
      </c>
      <c r="AU444" s="227" t="s">
        <v>83</v>
      </c>
      <c r="AY444" s="15" t="s">
        <v>139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15" t="s">
        <v>79</v>
      </c>
      <c r="BK444" s="228">
        <f>ROUND(I444*H444,2)</f>
        <v>0</v>
      </c>
      <c r="BL444" s="15" t="s">
        <v>146</v>
      </c>
      <c r="BM444" s="227" t="s">
        <v>927</v>
      </c>
    </row>
    <row r="445" s="12" customFormat="1">
      <c r="B445" s="229"/>
      <c r="C445" s="230"/>
      <c r="D445" s="231" t="s">
        <v>148</v>
      </c>
      <c r="E445" s="232" t="s">
        <v>1</v>
      </c>
      <c r="F445" s="233" t="s">
        <v>928</v>
      </c>
      <c r="G445" s="230"/>
      <c r="H445" s="234">
        <v>35.280000000000001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148</v>
      </c>
      <c r="AU445" s="240" t="s">
        <v>83</v>
      </c>
      <c r="AV445" s="12" t="s">
        <v>83</v>
      </c>
      <c r="AW445" s="12" t="s">
        <v>31</v>
      </c>
      <c r="AX445" s="12" t="s">
        <v>79</v>
      </c>
      <c r="AY445" s="240" t="s">
        <v>139</v>
      </c>
    </row>
    <row r="446" s="1" customFormat="1" ht="48" customHeight="1">
      <c r="B446" s="36"/>
      <c r="C446" s="216" t="s">
        <v>929</v>
      </c>
      <c r="D446" s="216" t="s">
        <v>141</v>
      </c>
      <c r="E446" s="217" t="s">
        <v>930</v>
      </c>
      <c r="F446" s="218" t="s">
        <v>931</v>
      </c>
      <c r="G446" s="219" t="s">
        <v>180</v>
      </c>
      <c r="H446" s="220">
        <v>40.5</v>
      </c>
      <c r="I446" s="221"/>
      <c r="J446" s="222">
        <f>ROUND(I446*H446,2)</f>
        <v>0</v>
      </c>
      <c r="K446" s="218" t="s">
        <v>145</v>
      </c>
      <c r="L446" s="41"/>
      <c r="M446" s="223" t="s">
        <v>1</v>
      </c>
      <c r="N446" s="224" t="s">
        <v>39</v>
      </c>
      <c r="O446" s="84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AR446" s="227" t="s">
        <v>146</v>
      </c>
      <c r="AT446" s="227" t="s">
        <v>141</v>
      </c>
      <c r="AU446" s="227" t="s">
        <v>83</v>
      </c>
      <c r="AY446" s="15" t="s">
        <v>139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15" t="s">
        <v>79</v>
      </c>
      <c r="BK446" s="228">
        <f>ROUND(I446*H446,2)</f>
        <v>0</v>
      </c>
      <c r="BL446" s="15" t="s">
        <v>146</v>
      </c>
      <c r="BM446" s="227" t="s">
        <v>932</v>
      </c>
    </row>
    <row r="447" s="12" customFormat="1">
      <c r="B447" s="229"/>
      <c r="C447" s="230"/>
      <c r="D447" s="231" t="s">
        <v>148</v>
      </c>
      <c r="E447" s="232" t="s">
        <v>1</v>
      </c>
      <c r="F447" s="233" t="s">
        <v>933</v>
      </c>
      <c r="G447" s="230"/>
      <c r="H447" s="234">
        <v>40.5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148</v>
      </c>
      <c r="AU447" s="240" t="s">
        <v>83</v>
      </c>
      <c r="AV447" s="12" t="s">
        <v>83</v>
      </c>
      <c r="AW447" s="12" t="s">
        <v>31</v>
      </c>
      <c r="AX447" s="12" t="s">
        <v>79</v>
      </c>
      <c r="AY447" s="240" t="s">
        <v>139</v>
      </c>
    </row>
    <row r="448" s="1" customFormat="1" ht="16.5" customHeight="1">
      <c r="B448" s="36"/>
      <c r="C448" s="241" t="s">
        <v>934</v>
      </c>
      <c r="D448" s="241" t="s">
        <v>159</v>
      </c>
      <c r="E448" s="242" t="s">
        <v>935</v>
      </c>
      <c r="F448" s="243" t="s">
        <v>936</v>
      </c>
      <c r="G448" s="244" t="s">
        <v>180</v>
      </c>
      <c r="H448" s="245">
        <v>31.5</v>
      </c>
      <c r="I448" s="246"/>
      <c r="J448" s="247">
        <f>ROUND(I448*H448,2)</f>
        <v>0</v>
      </c>
      <c r="K448" s="243" t="s">
        <v>145</v>
      </c>
      <c r="L448" s="248"/>
      <c r="M448" s="249" t="s">
        <v>1</v>
      </c>
      <c r="N448" s="250" t="s">
        <v>39</v>
      </c>
      <c r="O448" s="84"/>
      <c r="P448" s="225">
        <f>O448*H448</f>
        <v>0</v>
      </c>
      <c r="Q448" s="225">
        <v>4.0000000000000003E-05</v>
      </c>
      <c r="R448" s="225">
        <f>Q448*H448</f>
        <v>0.0012600000000000001</v>
      </c>
      <c r="S448" s="225">
        <v>0</v>
      </c>
      <c r="T448" s="226">
        <f>S448*H448</f>
        <v>0</v>
      </c>
      <c r="AR448" s="227" t="s">
        <v>313</v>
      </c>
      <c r="AT448" s="227" t="s">
        <v>159</v>
      </c>
      <c r="AU448" s="227" t="s">
        <v>83</v>
      </c>
      <c r="AY448" s="15" t="s">
        <v>139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5" t="s">
        <v>79</v>
      </c>
      <c r="BK448" s="228">
        <f>ROUND(I448*H448,2)</f>
        <v>0</v>
      </c>
      <c r="BL448" s="15" t="s">
        <v>146</v>
      </c>
      <c r="BM448" s="227" t="s">
        <v>937</v>
      </c>
    </row>
    <row r="449" s="12" customFormat="1">
      <c r="B449" s="229"/>
      <c r="C449" s="230"/>
      <c r="D449" s="231" t="s">
        <v>148</v>
      </c>
      <c r="E449" s="232" t="s">
        <v>1</v>
      </c>
      <c r="F449" s="233" t="s">
        <v>938</v>
      </c>
      <c r="G449" s="230"/>
      <c r="H449" s="234">
        <v>31.5</v>
      </c>
      <c r="I449" s="235"/>
      <c r="J449" s="230"/>
      <c r="K449" s="230"/>
      <c r="L449" s="236"/>
      <c r="M449" s="237"/>
      <c r="N449" s="238"/>
      <c r="O449" s="238"/>
      <c r="P449" s="238"/>
      <c r="Q449" s="238"/>
      <c r="R449" s="238"/>
      <c r="S449" s="238"/>
      <c r="T449" s="239"/>
      <c r="AT449" s="240" t="s">
        <v>148</v>
      </c>
      <c r="AU449" s="240" t="s">
        <v>83</v>
      </c>
      <c r="AV449" s="12" t="s">
        <v>83</v>
      </c>
      <c r="AW449" s="12" t="s">
        <v>31</v>
      </c>
      <c r="AX449" s="12" t="s">
        <v>79</v>
      </c>
      <c r="AY449" s="240" t="s">
        <v>139</v>
      </c>
    </row>
    <row r="450" s="1" customFormat="1" ht="16.5" customHeight="1">
      <c r="B450" s="36"/>
      <c r="C450" s="241" t="s">
        <v>939</v>
      </c>
      <c r="D450" s="241" t="s">
        <v>159</v>
      </c>
      <c r="E450" s="242" t="s">
        <v>940</v>
      </c>
      <c r="F450" s="243" t="s">
        <v>941</v>
      </c>
      <c r="G450" s="244" t="s">
        <v>180</v>
      </c>
      <c r="H450" s="245">
        <v>9</v>
      </c>
      <c r="I450" s="246"/>
      <c r="J450" s="247">
        <f>ROUND(I450*H450,2)</f>
        <v>0</v>
      </c>
      <c r="K450" s="243" t="s">
        <v>145</v>
      </c>
      <c r="L450" s="248"/>
      <c r="M450" s="249" t="s">
        <v>1</v>
      </c>
      <c r="N450" s="250" t="s">
        <v>39</v>
      </c>
      <c r="O450" s="84"/>
      <c r="P450" s="225">
        <f>O450*H450</f>
        <v>0</v>
      </c>
      <c r="Q450" s="225">
        <v>5.0000000000000002E-05</v>
      </c>
      <c r="R450" s="225">
        <f>Q450*H450</f>
        <v>0.00045000000000000004</v>
      </c>
      <c r="S450" s="225">
        <v>0</v>
      </c>
      <c r="T450" s="226">
        <f>S450*H450</f>
        <v>0</v>
      </c>
      <c r="AR450" s="227" t="s">
        <v>313</v>
      </c>
      <c r="AT450" s="227" t="s">
        <v>159</v>
      </c>
      <c r="AU450" s="227" t="s">
        <v>83</v>
      </c>
      <c r="AY450" s="15" t="s">
        <v>139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5" t="s">
        <v>79</v>
      </c>
      <c r="BK450" s="228">
        <f>ROUND(I450*H450,2)</f>
        <v>0</v>
      </c>
      <c r="BL450" s="15" t="s">
        <v>146</v>
      </c>
      <c r="BM450" s="227" t="s">
        <v>942</v>
      </c>
    </row>
    <row r="451" s="12" customFormat="1">
      <c r="B451" s="229"/>
      <c r="C451" s="230"/>
      <c r="D451" s="231" t="s">
        <v>148</v>
      </c>
      <c r="E451" s="232" t="s">
        <v>1</v>
      </c>
      <c r="F451" s="233" t="s">
        <v>943</v>
      </c>
      <c r="G451" s="230"/>
      <c r="H451" s="234">
        <v>9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AT451" s="240" t="s">
        <v>148</v>
      </c>
      <c r="AU451" s="240" t="s">
        <v>83</v>
      </c>
      <c r="AV451" s="12" t="s">
        <v>83</v>
      </c>
      <c r="AW451" s="12" t="s">
        <v>31</v>
      </c>
      <c r="AX451" s="12" t="s">
        <v>79</v>
      </c>
      <c r="AY451" s="240" t="s">
        <v>139</v>
      </c>
    </row>
    <row r="452" s="1" customFormat="1" ht="24" customHeight="1">
      <c r="B452" s="36"/>
      <c r="C452" s="216" t="s">
        <v>944</v>
      </c>
      <c r="D452" s="216" t="s">
        <v>141</v>
      </c>
      <c r="E452" s="217" t="s">
        <v>945</v>
      </c>
      <c r="F452" s="218" t="s">
        <v>946</v>
      </c>
      <c r="G452" s="219" t="s">
        <v>201</v>
      </c>
      <c r="H452" s="220">
        <v>3</v>
      </c>
      <c r="I452" s="221"/>
      <c r="J452" s="222">
        <f>ROUND(I452*H452,2)</f>
        <v>0</v>
      </c>
      <c r="K452" s="218" t="s">
        <v>145</v>
      </c>
      <c r="L452" s="41"/>
      <c r="M452" s="223" t="s">
        <v>1</v>
      </c>
      <c r="N452" s="224" t="s">
        <v>39</v>
      </c>
      <c r="O452" s="84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AR452" s="227" t="s">
        <v>146</v>
      </c>
      <c r="AT452" s="227" t="s">
        <v>141</v>
      </c>
      <c r="AU452" s="227" t="s">
        <v>83</v>
      </c>
      <c r="AY452" s="15" t="s">
        <v>139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15" t="s">
        <v>79</v>
      </c>
      <c r="BK452" s="228">
        <f>ROUND(I452*H452,2)</f>
        <v>0</v>
      </c>
      <c r="BL452" s="15" t="s">
        <v>146</v>
      </c>
      <c r="BM452" s="227" t="s">
        <v>947</v>
      </c>
    </row>
    <row r="453" s="1" customFormat="1" ht="24" customHeight="1">
      <c r="B453" s="36"/>
      <c r="C453" s="216" t="s">
        <v>948</v>
      </c>
      <c r="D453" s="216" t="s">
        <v>141</v>
      </c>
      <c r="E453" s="217" t="s">
        <v>949</v>
      </c>
      <c r="F453" s="218" t="s">
        <v>950</v>
      </c>
      <c r="G453" s="219" t="s">
        <v>201</v>
      </c>
      <c r="H453" s="220">
        <v>24</v>
      </c>
      <c r="I453" s="221"/>
      <c r="J453" s="222">
        <f>ROUND(I453*H453,2)</f>
        <v>0</v>
      </c>
      <c r="K453" s="218" t="s">
        <v>145</v>
      </c>
      <c r="L453" s="41"/>
      <c r="M453" s="223" t="s">
        <v>1</v>
      </c>
      <c r="N453" s="224" t="s">
        <v>39</v>
      </c>
      <c r="O453" s="84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AR453" s="227" t="s">
        <v>146</v>
      </c>
      <c r="AT453" s="227" t="s">
        <v>141</v>
      </c>
      <c r="AU453" s="227" t="s">
        <v>83</v>
      </c>
      <c r="AY453" s="15" t="s">
        <v>139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5" t="s">
        <v>79</v>
      </c>
      <c r="BK453" s="228">
        <f>ROUND(I453*H453,2)</f>
        <v>0</v>
      </c>
      <c r="BL453" s="15" t="s">
        <v>146</v>
      </c>
      <c r="BM453" s="227" t="s">
        <v>951</v>
      </c>
    </row>
    <row r="454" s="12" customFormat="1">
      <c r="B454" s="229"/>
      <c r="C454" s="230"/>
      <c r="D454" s="231" t="s">
        <v>148</v>
      </c>
      <c r="E454" s="232" t="s">
        <v>1</v>
      </c>
      <c r="F454" s="233" t="s">
        <v>952</v>
      </c>
      <c r="G454" s="230"/>
      <c r="H454" s="234">
        <v>24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AT454" s="240" t="s">
        <v>148</v>
      </c>
      <c r="AU454" s="240" t="s">
        <v>83</v>
      </c>
      <c r="AV454" s="12" t="s">
        <v>83</v>
      </c>
      <c r="AW454" s="12" t="s">
        <v>31</v>
      </c>
      <c r="AX454" s="12" t="s">
        <v>79</v>
      </c>
      <c r="AY454" s="240" t="s">
        <v>139</v>
      </c>
    </row>
    <row r="455" s="1" customFormat="1" ht="36" customHeight="1">
      <c r="B455" s="36"/>
      <c r="C455" s="216" t="s">
        <v>953</v>
      </c>
      <c r="D455" s="216" t="s">
        <v>141</v>
      </c>
      <c r="E455" s="217" t="s">
        <v>954</v>
      </c>
      <c r="F455" s="218" t="s">
        <v>955</v>
      </c>
      <c r="G455" s="219" t="s">
        <v>201</v>
      </c>
      <c r="H455" s="220">
        <v>54</v>
      </c>
      <c r="I455" s="221"/>
      <c r="J455" s="222">
        <f>ROUND(I455*H455,2)</f>
        <v>0</v>
      </c>
      <c r="K455" s="218" t="s">
        <v>145</v>
      </c>
      <c r="L455" s="41"/>
      <c r="M455" s="223" t="s">
        <v>1</v>
      </c>
      <c r="N455" s="224" t="s">
        <v>39</v>
      </c>
      <c r="O455" s="84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AR455" s="227" t="s">
        <v>146</v>
      </c>
      <c r="AT455" s="227" t="s">
        <v>141</v>
      </c>
      <c r="AU455" s="227" t="s">
        <v>83</v>
      </c>
      <c r="AY455" s="15" t="s">
        <v>139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15" t="s">
        <v>79</v>
      </c>
      <c r="BK455" s="228">
        <f>ROUND(I455*H455,2)</f>
        <v>0</v>
      </c>
      <c r="BL455" s="15" t="s">
        <v>146</v>
      </c>
      <c r="BM455" s="227" t="s">
        <v>956</v>
      </c>
    </row>
    <row r="456" s="12" customFormat="1">
      <c r="B456" s="229"/>
      <c r="C456" s="230"/>
      <c r="D456" s="231" t="s">
        <v>148</v>
      </c>
      <c r="E456" s="232" t="s">
        <v>1</v>
      </c>
      <c r="F456" s="233" t="s">
        <v>957</v>
      </c>
      <c r="G456" s="230"/>
      <c r="H456" s="234">
        <v>54</v>
      </c>
      <c r="I456" s="235"/>
      <c r="J456" s="230"/>
      <c r="K456" s="230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148</v>
      </c>
      <c r="AU456" s="240" t="s">
        <v>83</v>
      </c>
      <c r="AV456" s="12" t="s">
        <v>83</v>
      </c>
      <c r="AW456" s="12" t="s">
        <v>31</v>
      </c>
      <c r="AX456" s="12" t="s">
        <v>79</v>
      </c>
      <c r="AY456" s="240" t="s">
        <v>139</v>
      </c>
    </row>
    <row r="457" s="1" customFormat="1" ht="36" customHeight="1">
      <c r="B457" s="36"/>
      <c r="C457" s="216" t="s">
        <v>958</v>
      </c>
      <c r="D457" s="216" t="s">
        <v>141</v>
      </c>
      <c r="E457" s="217" t="s">
        <v>959</v>
      </c>
      <c r="F457" s="218" t="s">
        <v>960</v>
      </c>
      <c r="G457" s="219" t="s">
        <v>201</v>
      </c>
      <c r="H457" s="220">
        <v>3</v>
      </c>
      <c r="I457" s="221"/>
      <c r="J457" s="222">
        <f>ROUND(I457*H457,2)</f>
        <v>0</v>
      </c>
      <c r="K457" s="218" t="s">
        <v>145</v>
      </c>
      <c r="L457" s="41"/>
      <c r="M457" s="223" t="s">
        <v>1</v>
      </c>
      <c r="N457" s="224" t="s">
        <v>39</v>
      </c>
      <c r="O457" s="84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AR457" s="227" t="s">
        <v>146</v>
      </c>
      <c r="AT457" s="227" t="s">
        <v>141</v>
      </c>
      <c r="AU457" s="227" t="s">
        <v>83</v>
      </c>
      <c r="AY457" s="15" t="s">
        <v>139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5" t="s">
        <v>79</v>
      </c>
      <c r="BK457" s="228">
        <f>ROUND(I457*H457,2)</f>
        <v>0</v>
      </c>
      <c r="BL457" s="15" t="s">
        <v>146</v>
      </c>
      <c r="BM457" s="227" t="s">
        <v>961</v>
      </c>
    </row>
    <row r="458" s="1" customFormat="1" ht="16.5" customHeight="1">
      <c r="B458" s="36"/>
      <c r="C458" s="241" t="s">
        <v>962</v>
      </c>
      <c r="D458" s="241" t="s">
        <v>159</v>
      </c>
      <c r="E458" s="242" t="s">
        <v>963</v>
      </c>
      <c r="F458" s="243" t="s">
        <v>964</v>
      </c>
      <c r="G458" s="244" t="s">
        <v>201</v>
      </c>
      <c r="H458" s="245">
        <v>3</v>
      </c>
      <c r="I458" s="246"/>
      <c r="J458" s="247">
        <f>ROUND(I458*H458,2)</f>
        <v>0</v>
      </c>
      <c r="K458" s="243" t="s">
        <v>145</v>
      </c>
      <c r="L458" s="248"/>
      <c r="M458" s="249" t="s">
        <v>1</v>
      </c>
      <c r="N458" s="250" t="s">
        <v>39</v>
      </c>
      <c r="O458" s="84"/>
      <c r="P458" s="225">
        <f>O458*H458</f>
        <v>0</v>
      </c>
      <c r="Q458" s="225">
        <v>5.0000000000000002E-05</v>
      </c>
      <c r="R458" s="225">
        <f>Q458*H458</f>
        <v>0.00015000000000000001</v>
      </c>
      <c r="S458" s="225">
        <v>0</v>
      </c>
      <c r="T458" s="226">
        <f>S458*H458</f>
        <v>0</v>
      </c>
      <c r="AR458" s="227" t="s">
        <v>313</v>
      </c>
      <c r="AT458" s="227" t="s">
        <v>159</v>
      </c>
      <c r="AU458" s="227" t="s">
        <v>83</v>
      </c>
      <c r="AY458" s="15" t="s">
        <v>139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15" t="s">
        <v>79</v>
      </c>
      <c r="BK458" s="228">
        <f>ROUND(I458*H458,2)</f>
        <v>0</v>
      </c>
      <c r="BL458" s="15" t="s">
        <v>146</v>
      </c>
      <c r="BM458" s="227" t="s">
        <v>965</v>
      </c>
    </row>
    <row r="459" s="1" customFormat="1" ht="24" customHeight="1">
      <c r="B459" s="36"/>
      <c r="C459" s="241" t="s">
        <v>966</v>
      </c>
      <c r="D459" s="241" t="s">
        <v>159</v>
      </c>
      <c r="E459" s="242" t="s">
        <v>967</v>
      </c>
      <c r="F459" s="243" t="s">
        <v>968</v>
      </c>
      <c r="G459" s="244" t="s">
        <v>201</v>
      </c>
      <c r="H459" s="245">
        <v>3</v>
      </c>
      <c r="I459" s="246"/>
      <c r="J459" s="247">
        <f>ROUND(I459*H459,2)</f>
        <v>0</v>
      </c>
      <c r="K459" s="243" t="s">
        <v>145</v>
      </c>
      <c r="L459" s="248"/>
      <c r="M459" s="249" t="s">
        <v>1</v>
      </c>
      <c r="N459" s="250" t="s">
        <v>39</v>
      </c>
      <c r="O459" s="84"/>
      <c r="P459" s="225">
        <f>O459*H459</f>
        <v>0</v>
      </c>
      <c r="Q459" s="225">
        <v>5.0000000000000002E-05</v>
      </c>
      <c r="R459" s="225">
        <f>Q459*H459</f>
        <v>0.00015000000000000001</v>
      </c>
      <c r="S459" s="225">
        <v>0</v>
      </c>
      <c r="T459" s="226">
        <f>S459*H459</f>
        <v>0</v>
      </c>
      <c r="AR459" s="227" t="s">
        <v>313</v>
      </c>
      <c r="AT459" s="227" t="s">
        <v>159</v>
      </c>
      <c r="AU459" s="227" t="s">
        <v>83</v>
      </c>
      <c r="AY459" s="15" t="s">
        <v>139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5" t="s">
        <v>79</v>
      </c>
      <c r="BK459" s="228">
        <f>ROUND(I459*H459,2)</f>
        <v>0</v>
      </c>
      <c r="BL459" s="15" t="s">
        <v>146</v>
      </c>
      <c r="BM459" s="227" t="s">
        <v>969</v>
      </c>
    </row>
    <row r="460" s="1" customFormat="1" ht="36" customHeight="1">
      <c r="B460" s="36"/>
      <c r="C460" s="216" t="s">
        <v>970</v>
      </c>
      <c r="D460" s="216" t="s">
        <v>141</v>
      </c>
      <c r="E460" s="217" t="s">
        <v>971</v>
      </c>
      <c r="F460" s="218" t="s">
        <v>972</v>
      </c>
      <c r="G460" s="219" t="s">
        <v>201</v>
      </c>
      <c r="H460" s="220">
        <v>6</v>
      </c>
      <c r="I460" s="221"/>
      <c r="J460" s="222">
        <f>ROUND(I460*H460,2)</f>
        <v>0</v>
      </c>
      <c r="K460" s="218" t="s">
        <v>145</v>
      </c>
      <c r="L460" s="41"/>
      <c r="M460" s="223" t="s">
        <v>1</v>
      </c>
      <c r="N460" s="224" t="s">
        <v>39</v>
      </c>
      <c r="O460" s="84"/>
      <c r="P460" s="225">
        <f>O460*H460</f>
        <v>0</v>
      </c>
      <c r="Q460" s="225">
        <v>0</v>
      </c>
      <c r="R460" s="225">
        <f>Q460*H460</f>
        <v>0</v>
      </c>
      <c r="S460" s="225">
        <v>4.8000000000000001E-05</v>
      </c>
      <c r="T460" s="226">
        <f>S460*H460</f>
        <v>0.00028800000000000001</v>
      </c>
      <c r="AR460" s="227" t="s">
        <v>146</v>
      </c>
      <c r="AT460" s="227" t="s">
        <v>141</v>
      </c>
      <c r="AU460" s="227" t="s">
        <v>83</v>
      </c>
      <c r="AY460" s="15" t="s">
        <v>139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5" t="s">
        <v>79</v>
      </c>
      <c r="BK460" s="228">
        <f>ROUND(I460*H460,2)</f>
        <v>0</v>
      </c>
      <c r="BL460" s="15" t="s">
        <v>146</v>
      </c>
      <c r="BM460" s="227" t="s">
        <v>973</v>
      </c>
    </row>
    <row r="461" s="1" customFormat="1" ht="48" customHeight="1">
      <c r="B461" s="36"/>
      <c r="C461" s="216" t="s">
        <v>974</v>
      </c>
      <c r="D461" s="216" t="s">
        <v>141</v>
      </c>
      <c r="E461" s="217" t="s">
        <v>975</v>
      </c>
      <c r="F461" s="218" t="s">
        <v>976</v>
      </c>
      <c r="G461" s="219" t="s">
        <v>201</v>
      </c>
      <c r="H461" s="220">
        <v>6</v>
      </c>
      <c r="I461" s="221"/>
      <c r="J461" s="222">
        <f>ROUND(I461*H461,2)</f>
        <v>0</v>
      </c>
      <c r="K461" s="218" t="s">
        <v>145</v>
      </c>
      <c r="L461" s="41"/>
      <c r="M461" s="223" t="s">
        <v>1</v>
      </c>
      <c r="N461" s="224" t="s">
        <v>39</v>
      </c>
      <c r="O461" s="84"/>
      <c r="P461" s="225">
        <f>O461*H461</f>
        <v>0</v>
      </c>
      <c r="Q461" s="225">
        <v>0</v>
      </c>
      <c r="R461" s="225">
        <f>Q461*H461</f>
        <v>0</v>
      </c>
      <c r="S461" s="225">
        <v>0.00080000000000000004</v>
      </c>
      <c r="T461" s="226">
        <f>S461*H461</f>
        <v>0.0048000000000000004</v>
      </c>
      <c r="AR461" s="227" t="s">
        <v>146</v>
      </c>
      <c r="AT461" s="227" t="s">
        <v>141</v>
      </c>
      <c r="AU461" s="227" t="s">
        <v>83</v>
      </c>
      <c r="AY461" s="15" t="s">
        <v>139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15" t="s">
        <v>79</v>
      </c>
      <c r="BK461" s="228">
        <f>ROUND(I461*H461,2)</f>
        <v>0</v>
      </c>
      <c r="BL461" s="15" t="s">
        <v>146</v>
      </c>
      <c r="BM461" s="227" t="s">
        <v>977</v>
      </c>
    </row>
    <row r="462" s="1" customFormat="1" ht="36" customHeight="1">
      <c r="B462" s="36"/>
      <c r="C462" s="216" t="s">
        <v>978</v>
      </c>
      <c r="D462" s="216" t="s">
        <v>141</v>
      </c>
      <c r="E462" s="217" t="s">
        <v>979</v>
      </c>
      <c r="F462" s="218" t="s">
        <v>980</v>
      </c>
      <c r="G462" s="219" t="s">
        <v>201</v>
      </c>
      <c r="H462" s="220">
        <v>9</v>
      </c>
      <c r="I462" s="221"/>
      <c r="J462" s="222">
        <f>ROUND(I462*H462,2)</f>
        <v>0</v>
      </c>
      <c r="K462" s="218" t="s">
        <v>145</v>
      </c>
      <c r="L462" s="41"/>
      <c r="M462" s="223" t="s">
        <v>1</v>
      </c>
      <c r="N462" s="224" t="s">
        <v>39</v>
      </c>
      <c r="O462" s="84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AR462" s="227" t="s">
        <v>146</v>
      </c>
      <c r="AT462" s="227" t="s">
        <v>141</v>
      </c>
      <c r="AU462" s="227" t="s">
        <v>83</v>
      </c>
      <c r="AY462" s="15" t="s">
        <v>139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5" t="s">
        <v>79</v>
      </c>
      <c r="BK462" s="228">
        <f>ROUND(I462*H462,2)</f>
        <v>0</v>
      </c>
      <c r="BL462" s="15" t="s">
        <v>146</v>
      </c>
      <c r="BM462" s="227" t="s">
        <v>981</v>
      </c>
    </row>
    <row r="463" s="12" customFormat="1">
      <c r="B463" s="229"/>
      <c r="C463" s="230"/>
      <c r="D463" s="231" t="s">
        <v>148</v>
      </c>
      <c r="E463" s="232" t="s">
        <v>1</v>
      </c>
      <c r="F463" s="233" t="s">
        <v>982</v>
      </c>
      <c r="G463" s="230"/>
      <c r="H463" s="234">
        <v>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148</v>
      </c>
      <c r="AU463" s="240" t="s">
        <v>83</v>
      </c>
      <c r="AV463" s="12" t="s">
        <v>83</v>
      </c>
      <c r="AW463" s="12" t="s">
        <v>31</v>
      </c>
      <c r="AX463" s="12" t="s">
        <v>79</v>
      </c>
      <c r="AY463" s="240" t="s">
        <v>139</v>
      </c>
    </row>
    <row r="464" s="1" customFormat="1" ht="24" customHeight="1">
      <c r="B464" s="36"/>
      <c r="C464" s="241" t="s">
        <v>983</v>
      </c>
      <c r="D464" s="241" t="s">
        <v>159</v>
      </c>
      <c r="E464" s="242" t="s">
        <v>984</v>
      </c>
      <c r="F464" s="243" t="s">
        <v>985</v>
      </c>
      <c r="G464" s="244" t="s">
        <v>201</v>
      </c>
      <c r="H464" s="245">
        <v>9</v>
      </c>
      <c r="I464" s="246"/>
      <c r="J464" s="247">
        <f>ROUND(I464*H464,2)</f>
        <v>0</v>
      </c>
      <c r="K464" s="243" t="s">
        <v>1</v>
      </c>
      <c r="L464" s="248"/>
      <c r="M464" s="249" t="s">
        <v>1</v>
      </c>
      <c r="N464" s="250" t="s">
        <v>39</v>
      </c>
      <c r="O464" s="84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AR464" s="227" t="s">
        <v>313</v>
      </c>
      <c r="AT464" s="227" t="s">
        <v>159</v>
      </c>
      <c r="AU464" s="227" t="s">
        <v>83</v>
      </c>
      <c r="AY464" s="15" t="s">
        <v>139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5" t="s">
        <v>79</v>
      </c>
      <c r="BK464" s="228">
        <f>ROUND(I464*H464,2)</f>
        <v>0</v>
      </c>
      <c r="BL464" s="15" t="s">
        <v>146</v>
      </c>
      <c r="BM464" s="227" t="s">
        <v>986</v>
      </c>
    </row>
    <row r="465" s="1" customFormat="1" ht="36" customHeight="1">
      <c r="B465" s="36"/>
      <c r="C465" s="216" t="s">
        <v>987</v>
      </c>
      <c r="D465" s="216" t="s">
        <v>141</v>
      </c>
      <c r="E465" s="217" t="s">
        <v>988</v>
      </c>
      <c r="F465" s="218" t="s">
        <v>989</v>
      </c>
      <c r="G465" s="219" t="s">
        <v>201</v>
      </c>
      <c r="H465" s="220">
        <v>1</v>
      </c>
      <c r="I465" s="221"/>
      <c r="J465" s="222">
        <f>ROUND(I465*H465,2)</f>
        <v>0</v>
      </c>
      <c r="K465" s="218" t="s">
        <v>145</v>
      </c>
      <c r="L465" s="41"/>
      <c r="M465" s="223" t="s">
        <v>1</v>
      </c>
      <c r="N465" s="224" t="s">
        <v>39</v>
      </c>
      <c r="O465" s="84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AR465" s="227" t="s">
        <v>146</v>
      </c>
      <c r="AT465" s="227" t="s">
        <v>141</v>
      </c>
      <c r="AU465" s="227" t="s">
        <v>83</v>
      </c>
      <c r="AY465" s="15" t="s">
        <v>139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5" t="s">
        <v>79</v>
      </c>
      <c r="BK465" s="228">
        <f>ROUND(I465*H465,2)</f>
        <v>0</v>
      </c>
      <c r="BL465" s="15" t="s">
        <v>146</v>
      </c>
      <c r="BM465" s="227" t="s">
        <v>990</v>
      </c>
    </row>
    <row r="466" s="11" customFormat="1" ht="22.8" customHeight="1">
      <c r="B466" s="200"/>
      <c r="C466" s="201"/>
      <c r="D466" s="202" t="s">
        <v>73</v>
      </c>
      <c r="E466" s="214" t="s">
        <v>991</v>
      </c>
      <c r="F466" s="214" t="s">
        <v>992</v>
      </c>
      <c r="G466" s="201"/>
      <c r="H466" s="201"/>
      <c r="I466" s="204"/>
      <c r="J466" s="215">
        <f>BK466</f>
        <v>0</v>
      </c>
      <c r="K466" s="201"/>
      <c r="L466" s="206"/>
      <c r="M466" s="207"/>
      <c r="N466" s="208"/>
      <c r="O466" s="208"/>
      <c r="P466" s="209">
        <f>SUM(P467:P471)</f>
        <v>0</v>
      </c>
      <c r="Q466" s="208"/>
      <c r="R466" s="209">
        <f>SUM(R467:R471)</f>
        <v>0.44936100000000001</v>
      </c>
      <c r="S466" s="208"/>
      <c r="T466" s="210">
        <f>SUM(T467:T471)</f>
        <v>0</v>
      </c>
      <c r="AR466" s="211" t="s">
        <v>83</v>
      </c>
      <c r="AT466" s="212" t="s">
        <v>73</v>
      </c>
      <c r="AU466" s="212" t="s">
        <v>79</v>
      </c>
      <c r="AY466" s="211" t="s">
        <v>139</v>
      </c>
      <c r="BK466" s="213">
        <f>SUM(BK467:BK471)</f>
        <v>0</v>
      </c>
    </row>
    <row r="467" s="1" customFormat="1" ht="36" customHeight="1">
      <c r="B467" s="36"/>
      <c r="C467" s="216" t="s">
        <v>993</v>
      </c>
      <c r="D467" s="216" t="s">
        <v>141</v>
      </c>
      <c r="E467" s="217" t="s">
        <v>994</v>
      </c>
      <c r="F467" s="218" t="s">
        <v>995</v>
      </c>
      <c r="G467" s="219" t="s">
        <v>170</v>
      </c>
      <c r="H467" s="220">
        <v>45.899999999999999</v>
      </c>
      <c r="I467" s="221"/>
      <c r="J467" s="222">
        <f>ROUND(I467*H467,2)</f>
        <v>0</v>
      </c>
      <c r="K467" s="218" t="s">
        <v>145</v>
      </c>
      <c r="L467" s="41"/>
      <c r="M467" s="223" t="s">
        <v>1</v>
      </c>
      <c r="N467" s="224" t="s">
        <v>39</v>
      </c>
      <c r="O467" s="84"/>
      <c r="P467" s="225">
        <f>O467*H467</f>
        <v>0</v>
      </c>
      <c r="Q467" s="225">
        <v>0.00139</v>
      </c>
      <c r="R467" s="225">
        <f>Q467*H467</f>
        <v>0.063800999999999997</v>
      </c>
      <c r="S467" s="225">
        <v>0</v>
      </c>
      <c r="T467" s="226">
        <f>S467*H467</f>
        <v>0</v>
      </c>
      <c r="AR467" s="227" t="s">
        <v>146</v>
      </c>
      <c r="AT467" s="227" t="s">
        <v>141</v>
      </c>
      <c r="AU467" s="227" t="s">
        <v>83</v>
      </c>
      <c r="AY467" s="15" t="s">
        <v>139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15" t="s">
        <v>79</v>
      </c>
      <c r="BK467" s="228">
        <f>ROUND(I467*H467,2)</f>
        <v>0</v>
      </c>
      <c r="BL467" s="15" t="s">
        <v>146</v>
      </c>
      <c r="BM467" s="227" t="s">
        <v>996</v>
      </c>
    </row>
    <row r="468" s="12" customFormat="1">
      <c r="B468" s="229"/>
      <c r="C468" s="230"/>
      <c r="D468" s="231" t="s">
        <v>148</v>
      </c>
      <c r="E468" s="232" t="s">
        <v>1</v>
      </c>
      <c r="F468" s="233" t="s">
        <v>379</v>
      </c>
      <c r="G468" s="230"/>
      <c r="H468" s="234">
        <v>45.899999999999999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148</v>
      </c>
      <c r="AU468" s="240" t="s">
        <v>83</v>
      </c>
      <c r="AV468" s="12" t="s">
        <v>83</v>
      </c>
      <c r="AW468" s="12" t="s">
        <v>31</v>
      </c>
      <c r="AX468" s="12" t="s">
        <v>79</v>
      </c>
      <c r="AY468" s="240" t="s">
        <v>139</v>
      </c>
    </row>
    <row r="469" s="1" customFormat="1" ht="24" customHeight="1">
      <c r="B469" s="36"/>
      <c r="C469" s="241" t="s">
        <v>997</v>
      </c>
      <c r="D469" s="241" t="s">
        <v>159</v>
      </c>
      <c r="E469" s="242" t="s">
        <v>998</v>
      </c>
      <c r="F469" s="243" t="s">
        <v>999</v>
      </c>
      <c r="G469" s="244" t="s">
        <v>170</v>
      </c>
      <c r="H469" s="245">
        <v>48.195</v>
      </c>
      <c r="I469" s="246"/>
      <c r="J469" s="247">
        <f>ROUND(I469*H469,2)</f>
        <v>0</v>
      </c>
      <c r="K469" s="243" t="s">
        <v>145</v>
      </c>
      <c r="L469" s="248"/>
      <c r="M469" s="249" t="s">
        <v>1</v>
      </c>
      <c r="N469" s="250" t="s">
        <v>39</v>
      </c>
      <c r="O469" s="84"/>
      <c r="P469" s="225">
        <f>O469*H469</f>
        <v>0</v>
      </c>
      <c r="Q469" s="225">
        <v>0.0080000000000000002</v>
      </c>
      <c r="R469" s="225">
        <f>Q469*H469</f>
        <v>0.38556000000000001</v>
      </c>
      <c r="S469" s="225">
        <v>0</v>
      </c>
      <c r="T469" s="226">
        <f>S469*H469</f>
        <v>0</v>
      </c>
      <c r="AR469" s="227" t="s">
        <v>313</v>
      </c>
      <c r="AT469" s="227" t="s">
        <v>159</v>
      </c>
      <c r="AU469" s="227" t="s">
        <v>83</v>
      </c>
      <c r="AY469" s="15" t="s">
        <v>139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5" t="s">
        <v>79</v>
      </c>
      <c r="BK469" s="228">
        <f>ROUND(I469*H469,2)</f>
        <v>0</v>
      </c>
      <c r="BL469" s="15" t="s">
        <v>146</v>
      </c>
      <c r="BM469" s="227" t="s">
        <v>1000</v>
      </c>
    </row>
    <row r="470" s="12" customFormat="1">
      <c r="B470" s="229"/>
      <c r="C470" s="230"/>
      <c r="D470" s="231" t="s">
        <v>148</v>
      </c>
      <c r="E470" s="230"/>
      <c r="F470" s="233" t="s">
        <v>1001</v>
      </c>
      <c r="G470" s="230"/>
      <c r="H470" s="234">
        <v>48.195</v>
      </c>
      <c r="I470" s="235"/>
      <c r="J470" s="230"/>
      <c r="K470" s="230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148</v>
      </c>
      <c r="AU470" s="240" t="s">
        <v>83</v>
      </c>
      <c r="AV470" s="12" t="s">
        <v>83</v>
      </c>
      <c r="AW470" s="12" t="s">
        <v>4</v>
      </c>
      <c r="AX470" s="12" t="s">
        <v>79</v>
      </c>
      <c r="AY470" s="240" t="s">
        <v>139</v>
      </c>
    </row>
    <row r="471" s="1" customFormat="1" ht="60" customHeight="1">
      <c r="B471" s="36"/>
      <c r="C471" s="216" t="s">
        <v>1002</v>
      </c>
      <c r="D471" s="216" t="s">
        <v>141</v>
      </c>
      <c r="E471" s="217" t="s">
        <v>1003</v>
      </c>
      <c r="F471" s="218" t="s">
        <v>1004</v>
      </c>
      <c r="G471" s="219" t="s">
        <v>162</v>
      </c>
      <c r="H471" s="220">
        <v>0.44900000000000001</v>
      </c>
      <c r="I471" s="221"/>
      <c r="J471" s="222">
        <f>ROUND(I471*H471,2)</f>
        <v>0</v>
      </c>
      <c r="K471" s="218" t="s">
        <v>145</v>
      </c>
      <c r="L471" s="41"/>
      <c r="M471" s="223" t="s">
        <v>1</v>
      </c>
      <c r="N471" s="224" t="s">
        <v>39</v>
      </c>
      <c r="O471" s="84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AR471" s="227" t="s">
        <v>146</v>
      </c>
      <c r="AT471" s="227" t="s">
        <v>141</v>
      </c>
      <c r="AU471" s="227" t="s">
        <v>83</v>
      </c>
      <c r="AY471" s="15" t="s">
        <v>139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5" t="s">
        <v>79</v>
      </c>
      <c r="BK471" s="228">
        <f>ROUND(I471*H471,2)</f>
        <v>0</v>
      </c>
      <c r="BL471" s="15" t="s">
        <v>146</v>
      </c>
      <c r="BM471" s="227" t="s">
        <v>1005</v>
      </c>
    </row>
    <row r="472" s="11" customFormat="1" ht="22.8" customHeight="1">
      <c r="B472" s="200"/>
      <c r="C472" s="201"/>
      <c r="D472" s="202" t="s">
        <v>73</v>
      </c>
      <c r="E472" s="214" t="s">
        <v>1006</v>
      </c>
      <c r="F472" s="214" t="s">
        <v>1007</v>
      </c>
      <c r="G472" s="201"/>
      <c r="H472" s="201"/>
      <c r="I472" s="204"/>
      <c r="J472" s="215">
        <f>BK472</f>
        <v>0</v>
      </c>
      <c r="K472" s="201"/>
      <c r="L472" s="206"/>
      <c r="M472" s="207"/>
      <c r="N472" s="208"/>
      <c r="O472" s="208"/>
      <c r="P472" s="209">
        <f>SUM(P473:P490)</f>
        <v>0</v>
      </c>
      <c r="Q472" s="208"/>
      <c r="R472" s="209">
        <f>SUM(R473:R490)</f>
        <v>0.13</v>
      </c>
      <c r="S472" s="208"/>
      <c r="T472" s="210">
        <f>SUM(T473:T490)</f>
        <v>0.192</v>
      </c>
      <c r="AR472" s="211" t="s">
        <v>83</v>
      </c>
      <c r="AT472" s="212" t="s">
        <v>73</v>
      </c>
      <c r="AU472" s="212" t="s">
        <v>79</v>
      </c>
      <c r="AY472" s="211" t="s">
        <v>139</v>
      </c>
      <c r="BK472" s="213">
        <f>SUM(BK473:BK490)</f>
        <v>0</v>
      </c>
    </row>
    <row r="473" s="1" customFormat="1" ht="36" customHeight="1">
      <c r="B473" s="36"/>
      <c r="C473" s="216" t="s">
        <v>1008</v>
      </c>
      <c r="D473" s="216" t="s">
        <v>141</v>
      </c>
      <c r="E473" s="217" t="s">
        <v>1009</v>
      </c>
      <c r="F473" s="218" t="s">
        <v>1010</v>
      </c>
      <c r="G473" s="219" t="s">
        <v>201</v>
      </c>
      <c r="H473" s="220">
        <v>7</v>
      </c>
      <c r="I473" s="221"/>
      <c r="J473" s="222">
        <f>ROUND(I473*H473,2)</f>
        <v>0</v>
      </c>
      <c r="K473" s="218" t="s">
        <v>145</v>
      </c>
      <c r="L473" s="41"/>
      <c r="M473" s="223" t="s">
        <v>1</v>
      </c>
      <c r="N473" s="224" t="s">
        <v>39</v>
      </c>
      <c r="O473" s="84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AR473" s="227" t="s">
        <v>146</v>
      </c>
      <c r="AT473" s="227" t="s">
        <v>141</v>
      </c>
      <c r="AU473" s="227" t="s">
        <v>83</v>
      </c>
      <c r="AY473" s="15" t="s">
        <v>139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15" t="s">
        <v>79</v>
      </c>
      <c r="BK473" s="228">
        <f>ROUND(I473*H473,2)</f>
        <v>0</v>
      </c>
      <c r="BL473" s="15" t="s">
        <v>146</v>
      </c>
      <c r="BM473" s="227" t="s">
        <v>1011</v>
      </c>
    </row>
    <row r="474" s="1" customFormat="1" ht="24" customHeight="1">
      <c r="B474" s="36"/>
      <c r="C474" s="241" t="s">
        <v>1012</v>
      </c>
      <c r="D474" s="241" t="s">
        <v>159</v>
      </c>
      <c r="E474" s="242" t="s">
        <v>1013</v>
      </c>
      <c r="F474" s="243" t="s">
        <v>1014</v>
      </c>
      <c r="G474" s="244" t="s">
        <v>201</v>
      </c>
      <c r="H474" s="245">
        <v>1</v>
      </c>
      <c r="I474" s="246"/>
      <c r="J474" s="247">
        <f>ROUND(I474*H474,2)</f>
        <v>0</v>
      </c>
      <c r="K474" s="243" t="s">
        <v>145</v>
      </c>
      <c r="L474" s="248"/>
      <c r="M474" s="249" t="s">
        <v>1</v>
      </c>
      <c r="N474" s="250" t="s">
        <v>39</v>
      </c>
      <c r="O474" s="84"/>
      <c r="P474" s="225">
        <f>O474*H474</f>
        <v>0</v>
      </c>
      <c r="Q474" s="225">
        <v>0.016</v>
      </c>
      <c r="R474" s="225">
        <f>Q474*H474</f>
        <v>0.016</v>
      </c>
      <c r="S474" s="225">
        <v>0</v>
      </c>
      <c r="T474" s="226">
        <f>S474*H474</f>
        <v>0</v>
      </c>
      <c r="AR474" s="227" t="s">
        <v>313</v>
      </c>
      <c r="AT474" s="227" t="s">
        <v>159</v>
      </c>
      <c r="AU474" s="227" t="s">
        <v>83</v>
      </c>
      <c r="AY474" s="15" t="s">
        <v>139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5" t="s">
        <v>79</v>
      </c>
      <c r="BK474" s="228">
        <f>ROUND(I474*H474,2)</f>
        <v>0</v>
      </c>
      <c r="BL474" s="15" t="s">
        <v>146</v>
      </c>
      <c r="BM474" s="227" t="s">
        <v>1015</v>
      </c>
    </row>
    <row r="475" s="1" customFormat="1" ht="24" customHeight="1">
      <c r="B475" s="36"/>
      <c r="C475" s="241" t="s">
        <v>1016</v>
      </c>
      <c r="D475" s="241" t="s">
        <v>159</v>
      </c>
      <c r="E475" s="242" t="s">
        <v>1017</v>
      </c>
      <c r="F475" s="243" t="s">
        <v>1018</v>
      </c>
      <c r="G475" s="244" t="s">
        <v>201</v>
      </c>
      <c r="H475" s="245">
        <v>2</v>
      </c>
      <c r="I475" s="246"/>
      <c r="J475" s="247">
        <f>ROUND(I475*H475,2)</f>
        <v>0</v>
      </c>
      <c r="K475" s="243" t="s">
        <v>145</v>
      </c>
      <c r="L475" s="248"/>
      <c r="M475" s="249" t="s">
        <v>1</v>
      </c>
      <c r="N475" s="250" t="s">
        <v>39</v>
      </c>
      <c r="O475" s="84"/>
      <c r="P475" s="225">
        <f>O475*H475</f>
        <v>0</v>
      </c>
      <c r="Q475" s="225">
        <v>0.016</v>
      </c>
      <c r="R475" s="225">
        <f>Q475*H475</f>
        <v>0.032000000000000001</v>
      </c>
      <c r="S475" s="225">
        <v>0</v>
      </c>
      <c r="T475" s="226">
        <f>S475*H475</f>
        <v>0</v>
      </c>
      <c r="AR475" s="227" t="s">
        <v>313</v>
      </c>
      <c r="AT475" s="227" t="s">
        <v>159</v>
      </c>
      <c r="AU475" s="227" t="s">
        <v>83</v>
      </c>
      <c r="AY475" s="15" t="s">
        <v>139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5" t="s">
        <v>79</v>
      </c>
      <c r="BK475" s="228">
        <f>ROUND(I475*H475,2)</f>
        <v>0</v>
      </c>
      <c r="BL475" s="15" t="s">
        <v>146</v>
      </c>
      <c r="BM475" s="227" t="s">
        <v>1019</v>
      </c>
    </row>
    <row r="476" s="1" customFormat="1" ht="24" customHeight="1">
      <c r="B476" s="36"/>
      <c r="C476" s="241" t="s">
        <v>1020</v>
      </c>
      <c r="D476" s="241" t="s">
        <v>159</v>
      </c>
      <c r="E476" s="242" t="s">
        <v>1021</v>
      </c>
      <c r="F476" s="243" t="s">
        <v>1022</v>
      </c>
      <c r="G476" s="244" t="s">
        <v>201</v>
      </c>
      <c r="H476" s="245">
        <v>4</v>
      </c>
      <c r="I476" s="246"/>
      <c r="J476" s="247">
        <f>ROUND(I476*H476,2)</f>
        <v>0</v>
      </c>
      <c r="K476" s="243" t="s">
        <v>145</v>
      </c>
      <c r="L476" s="248"/>
      <c r="M476" s="249" t="s">
        <v>1</v>
      </c>
      <c r="N476" s="250" t="s">
        <v>39</v>
      </c>
      <c r="O476" s="84"/>
      <c r="P476" s="225">
        <f>O476*H476</f>
        <v>0</v>
      </c>
      <c r="Q476" s="225">
        <v>0.020500000000000001</v>
      </c>
      <c r="R476" s="225">
        <f>Q476*H476</f>
        <v>0.082000000000000003</v>
      </c>
      <c r="S476" s="225">
        <v>0</v>
      </c>
      <c r="T476" s="226">
        <f>S476*H476</f>
        <v>0</v>
      </c>
      <c r="AR476" s="227" t="s">
        <v>313</v>
      </c>
      <c r="AT476" s="227" t="s">
        <v>159</v>
      </c>
      <c r="AU476" s="227" t="s">
        <v>83</v>
      </c>
      <c r="AY476" s="15" t="s">
        <v>139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15" t="s">
        <v>79</v>
      </c>
      <c r="BK476" s="228">
        <f>ROUND(I476*H476,2)</f>
        <v>0</v>
      </c>
      <c r="BL476" s="15" t="s">
        <v>146</v>
      </c>
      <c r="BM476" s="227" t="s">
        <v>1023</v>
      </c>
    </row>
    <row r="477" s="1" customFormat="1" ht="24" customHeight="1">
      <c r="B477" s="36"/>
      <c r="C477" s="216" t="s">
        <v>1024</v>
      </c>
      <c r="D477" s="216" t="s">
        <v>141</v>
      </c>
      <c r="E477" s="217" t="s">
        <v>1025</v>
      </c>
      <c r="F477" s="218" t="s">
        <v>1026</v>
      </c>
      <c r="G477" s="219" t="s">
        <v>201</v>
      </c>
      <c r="H477" s="220">
        <v>6</v>
      </c>
      <c r="I477" s="221"/>
      <c r="J477" s="222">
        <f>ROUND(I477*H477,2)</f>
        <v>0</v>
      </c>
      <c r="K477" s="218" t="s">
        <v>145</v>
      </c>
      <c r="L477" s="41"/>
      <c r="M477" s="223" t="s">
        <v>1</v>
      </c>
      <c r="N477" s="224" t="s">
        <v>39</v>
      </c>
      <c r="O477" s="84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AR477" s="227" t="s">
        <v>146</v>
      </c>
      <c r="AT477" s="227" t="s">
        <v>141</v>
      </c>
      <c r="AU477" s="227" t="s">
        <v>83</v>
      </c>
      <c r="AY477" s="15" t="s">
        <v>139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5" t="s">
        <v>79</v>
      </c>
      <c r="BK477" s="228">
        <f>ROUND(I477*H477,2)</f>
        <v>0</v>
      </c>
      <c r="BL477" s="15" t="s">
        <v>146</v>
      </c>
      <c r="BM477" s="227" t="s">
        <v>1027</v>
      </c>
    </row>
    <row r="478" s="1" customFormat="1" ht="16.5" customHeight="1">
      <c r="B478" s="36"/>
      <c r="C478" s="241" t="s">
        <v>1028</v>
      </c>
      <c r="D478" s="241" t="s">
        <v>159</v>
      </c>
      <c r="E478" s="242" t="s">
        <v>1029</v>
      </c>
      <c r="F478" s="243" t="s">
        <v>1030</v>
      </c>
      <c r="G478" s="244" t="s">
        <v>201</v>
      </c>
      <c r="H478" s="245">
        <v>7</v>
      </c>
      <c r="I478" s="246"/>
      <c r="J478" s="247">
        <f>ROUND(I478*H478,2)</f>
        <v>0</v>
      </c>
      <c r="K478" s="243" t="s">
        <v>1</v>
      </c>
      <c r="L478" s="248"/>
      <c r="M478" s="249" t="s">
        <v>1</v>
      </c>
      <c r="N478" s="250" t="s">
        <v>39</v>
      </c>
      <c r="O478" s="84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AR478" s="227" t="s">
        <v>313</v>
      </c>
      <c r="AT478" s="227" t="s">
        <v>159</v>
      </c>
      <c r="AU478" s="227" t="s">
        <v>83</v>
      </c>
      <c r="AY478" s="15" t="s">
        <v>139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5" t="s">
        <v>79</v>
      </c>
      <c r="BK478" s="228">
        <f>ROUND(I478*H478,2)</f>
        <v>0</v>
      </c>
      <c r="BL478" s="15" t="s">
        <v>146</v>
      </c>
      <c r="BM478" s="227" t="s">
        <v>1031</v>
      </c>
    </row>
    <row r="479" s="1" customFormat="1" ht="16.5" customHeight="1">
      <c r="B479" s="36"/>
      <c r="C479" s="241" t="s">
        <v>1032</v>
      </c>
      <c r="D479" s="241" t="s">
        <v>159</v>
      </c>
      <c r="E479" s="242" t="s">
        <v>1033</v>
      </c>
      <c r="F479" s="243" t="s">
        <v>1034</v>
      </c>
      <c r="G479" s="244" t="s">
        <v>201</v>
      </c>
      <c r="H479" s="245">
        <v>2</v>
      </c>
      <c r="I479" s="246"/>
      <c r="J479" s="247">
        <f>ROUND(I479*H479,2)</f>
        <v>0</v>
      </c>
      <c r="K479" s="243" t="s">
        <v>1</v>
      </c>
      <c r="L479" s="248"/>
      <c r="M479" s="249" t="s">
        <v>1</v>
      </c>
      <c r="N479" s="250" t="s">
        <v>39</v>
      </c>
      <c r="O479" s="84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AR479" s="227" t="s">
        <v>313</v>
      </c>
      <c r="AT479" s="227" t="s">
        <v>159</v>
      </c>
      <c r="AU479" s="227" t="s">
        <v>83</v>
      </c>
      <c r="AY479" s="15" t="s">
        <v>139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15" t="s">
        <v>79</v>
      </c>
      <c r="BK479" s="228">
        <f>ROUND(I479*H479,2)</f>
        <v>0</v>
      </c>
      <c r="BL479" s="15" t="s">
        <v>146</v>
      </c>
      <c r="BM479" s="227" t="s">
        <v>1035</v>
      </c>
    </row>
    <row r="480" s="12" customFormat="1">
      <c r="B480" s="229"/>
      <c r="C480" s="230"/>
      <c r="D480" s="231" t="s">
        <v>148</v>
      </c>
      <c r="E480" s="230"/>
      <c r="F480" s="233" t="s">
        <v>1036</v>
      </c>
      <c r="G480" s="230"/>
      <c r="H480" s="234">
        <v>2</v>
      </c>
      <c r="I480" s="235"/>
      <c r="J480" s="230"/>
      <c r="K480" s="230"/>
      <c r="L480" s="236"/>
      <c r="M480" s="237"/>
      <c r="N480" s="238"/>
      <c r="O480" s="238"/>
      <c r="P480" s="238"/>
      <c r="Q480" s="238"/>
      <c r="R480" s="238"/>
      <c r="S480" s="238"/>
      <c r="T480" s="239"/>
      <c r="AT480" s="240" t="s">
        <v>148</v>
      </c>
      <c r="AU480" s="240" t="s">
        <v>83</v>
      </c>
      <c r="AV480" s="12" t="s">
        <v>83</v>
      </c>
      <c r="AW480" s="12" t="s">
        <v>4</v>
      </c>
      <c r="AX480" s="12" t="s">
        <v>79</v>
      </c>
      <c r="AY480" s="240" t="s">
        <v>139</v>
      </c>
    </row>
    <row r="481" s="1" customFormat="1" ht="48" customHeight="1">
      <c r="B481" s="36"/>
      <c r="C481" s="216" t="s">
        <v>1037</v>
      </c>
      <c r="D481" s="216" t="s">
        <v>141</v>
      </c>
      <c r="E481" s="217" t="s">
        <v>1038</v>
      </c>
      <c r="F481" s="218" t="s">
        <v>1039</v>
      </c>
      <c r="G481" s="219" t="s">
        <v>201</v>
      </c>
      <c r="H481" s="220">
        <v>8</v>
      </c>
      <c r="I481" s="221"/>
      <c r="J481" s="222">
        <f>ROUND(I481*H481,2)</f>
        <v>0</v>
      </c>
      <c r="K481" s="218" t="s">
        <v>145</v>
      </c>
      <c r="L481" s="41"/>
      <c r="M481" s="223" t="s">
        <v>1</v>
      </c>
      <c r="N481" s="224" t="s">
        <v>39</v>
      </c>
      <c r="O481" s="84"/>
      <c r="P481" s="225">
        <f>O481*H481</f>
        <v>0</v>
      </c>
      <c r="Q481" s="225">
        <v>0</v>
      </c>
      <c r="R481" s="225">
        <f>Q481*H481</f>
        <v>0</v>
      </c>
      <c r="S481" s="225">
        <v>0.024</v>
      </c>
      <c r="T481" s="226">
        <f>S481*H481</f>
        <v>0.192</v>
      </c>
      <c r="AR481" s="227" t="s">
        <v>146</v>
      </c>
      <c r="AT481" s="227" t="s">
        <v>141</v>
      </c>
      <c r="AU481" s="227" t="s">
        <v>83</v>
      </c>
      <c r="AY481" s="15" t="s">
        <v>139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5" t="s">
        <v>79</v>
      </c>
      <c r="BK481" s="228">
        <f>ROUND(I481*H481,2)</f>
        <v>0</v>
      </c>
      <c r="BL481" s="15" t="s">
        <v>146</v>
      </c>
      <c r="BM481" s="227" t="s">
        <v>1040</v>
      </c>
    </row>
    <row r="482" s="12" customFormat="1">
      <c r="B482" s="229"/>
      <c r="C482" s="230"/>
      <c r="D482" s="231" t="s">
        <v>148</v>
      </c>
      <c r="E482" s="232" t="s">
        <v>1</v>
      </c>
      <c r="F482" s="233" t="s">
        <v>1041</v>
      </c>
      <c r="G482" s="230"/>
      <c r="H482" s="234">
        <v>8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148</v>
      </c>
      <c r="AU482" s="240" t="s">
        <v>83</v>
      </c>
      <c r="AV482" s="12" t="s">
        <v>83</v>
      </c>
      <c r="AW482" s="12" t="s">
        <v>31</v>
      </c>
      <c r="AX482" s="12" t="s">
        <v>79</v>
      </c>
      <c r="AY482" s="240" t="s">
        <v>139</v>
      </c>
    </row>
    <row r="483" s="1" customFormat="1" ht="48" customHeight="1">
      <c r="B483" s="36"/>
      <c r="C483" s="216" t="s">
        <v>1042</v>
      </c>
      <c r="D483" s="216" t="s">
        <v>141</v>
      </c>
      <c r="E483" s="217" t="s">
        <v>1043</v>
      </c>
      <c r="F483" s="218" t="s">
        <v>1044</v>
      </c>
      <c r="G483" s="219" t="s">
        <v>162</v>
      </c>
      <c r="H483" s="220">
        <v>0.13</v>
      </c>
      <c r="I483" s="221"/>
      <c r="J483" s="222">
        <f>ROUND(I483*H483,2)</f>
        <v>0</v>
      </c>
      <c r="K483" s="218" t="s">
        <v>145</v>
      </c>
      <c r="L483" s="41"/>
      <c r="M483" s="223" t="s">
        <v>1</v>
      </c>
      <c r="N483" s="224" t="s">
        <v>39</v>
      </c>
      <c r="O483" s="84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AR483" s="227" t="s">
        <v>146</v>
      </c>
      <c r="AT483" s="227" t="s">
        <v>141</v>
      </c>
      <c r="AU483" s="227" t="s">
        <v>83</v>
      </c>
      <c r="AY483" s="15" t="s">
        <v>139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5" t="s">
        <v>79</v>
      </c>
      <c r="BK483" s="228">
        <f>ROUND(I483*H483,2)</f>
        <v>0</v>
      </c>
      <c r="BL483" s="15" t="s">
        <v>146</v>
      </c>
      <c r="BM483" s="227" t="s">
        <v>1045</v>
      </c>
    </row>
    <row r="484" s="1" customFormat="1" ht="24" customHeight="1">
      <c r="B484" s="36"/>
      <c r="C484" s="216" t="s">
        <v>1046</v>
      </c>
      <c r="D484" s="216" t="s">
        <v>141</v>
      </c>
      <c r="E484" s="217" t="s">
        <v>1047</v>
      </c>
      <c r="F484" s="218" t="s">
        <v>1048</v>
      </c>
      <c r="G484" s="219" t="s">
        <v>201</v>
      </c>
      <c r="H484" s="220">
        <v>9</v>
      </c>
      <c r="I484" s="221"/>
      <c r="J484" s="222">
        <f>ROUND(I484*H484,2)</f>
        <v>0</v>
      </c>
      <c r="K484" s="218" t="s">
        <v>1</v>
      </c>
      <c r="L484" s="41"/>
      <c r="M484" s="223" t="s">
        <v>1</v>
      </c>
      <c r="N484" s="224" t="s">
        <v>39</v>
      </c>
      <c r="O484" s="84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AR484" s="227" t="s">
        <v>146</v>
      </c>
      <c r="AT484" s="227" t="s">
        <v>141</v>
      </c>
      <c r="AU484" s="227" t="s">
        <v>83</v>
      </c>
      <c r="AY484" s="15" t="s">
        <v>139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5" t="s">
        <v>79</v>
      </c>
      <c r="BK484" s="228">
        <f>ROUND(I484*H484,2)</f>
        <v>0</v>
      </c>
      <c r="BL484" s="15" t="s">
        <v>146</v>
      </c>
      <c r="BM484" s="227" t="s">
        <v>1049</v>
      </c>
    </row>
    <row r="485" s="1" customFormat="1" ht="16.5" customHeight="1">
      <c r="B485" s="36"/>
      <c r="C485" s="216" t="s">
        <v>1050</v>
      </c>
      <c r="D485" s="216" t="s">
        <v>141</v>
      </c>
      <c r="E485" s="217" t="s">
        <v>1051</v>
      </c>
      <c r="F485" s="218" t="s">
        <v>1052</v>
      </c>
      <c r="G485" s="219" t="s">
        <v>201</v>
      </c>
      <c r="H485" s="220">
        <v>6</v>
      </c>
      <c r="I485" s="221"/>
      <c r="J485" s="222">
        <f>ROUND(I485*H485,2)</f>
        <v>0</v>
      </c>
      <c r="K485" s="218" t="s">
        <v>1</v>
      </c>
      <c r="L485" s="41"/>
      <c r="M485" s="223" t="s">
        <v>1</v>
      </c>
      <c r="N485" s="224" t="s">
        <v>39</v>
      </c>
      <c r="O485" s="84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AR485" s="227" t="s">
        <v>146</v>
      </c>
      <c r="AT485" s="227" t="s">
        <v>141</v>
      </c>
      <c r="AU485" s="227" t="s">
        <v>83</v>
      </c>
      <c r="AY485" s="15" t="s">
        <v>139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15" t="s">
        <v>79</v>
      </c>
      <c r="BK485" s="228">
        <f>ROUND(I485*H485,2)</f>
        <v>0</v>
      </c>
      <c r="BL485" s="15" t="s">
        <v>146</v>
      </c>
      <c r="BM485" s="227" t="s">
        <v>1053</v>
      </c>
    </row>
    <row r="486" s="1" customFormat="1" ht="16.5" customHeight="1">
      <c r="B486" s="36"/>
      <c r="C486" s="216" t="s">
        <v>1054</v>
      </c>
      <c r="D486" s="216" t="s">
        <v>141</v>
      </c>
      <c r="E486" s="217" t="s">
        <v>1055</v>
      </c>
      <c r="F486" s="218" t="s">
        <v>1056</v>
      </c>
      <c r="G486" s="219" t="s">
        <v>170</v>
      </c>
      <c r="H486" s="220">
        <v>62.012999999999998</v>
      </c>
      <c r="I486" s="221"/>
      <c r="J486" s="222">
        <f>ROUND(I486*H486,2)</f>
        <v>0</v>
      </c>
      <c r="K486" s="218" t="s">
        <v>1</v>
      </c>
      <c r="L486" s="41"/>
      <c r="M486" s="223" t="s">
        <v>1</v>
      </c>
      <c r="N486" s="224" t="s">
        <v>39</v>
      </c>
      <c r="O486" s="84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AR486" s="227" t="s">
        <v>146</v>
      </c>
      <c r="AT486" s="227" t="s">
        <v>141</v>
      </c>
      <c r="AU486" s="227" t="s">
        <v>83</v>
      </c>
      <c r="AY486" s="15" t="s">
        <v>139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5" t="s">
        <v>79</v>
      </c>
      <c r="BK486" s="228">
        <f>ROUND(I486*H486,2)</f>
        <v>0</v>
      </c>
      <c r="BL486" s="15" t="s">
        <v>146</v>
      </c>
      <c r="BM486" s="227" t="s">
        <v>1057</v>
      </c>
    </row>
    <row r="487" s="12" customFormat="1">
      <c r="B487" s="229"/>
      <c r="C487" s="230"/>
      <c r="D487" s="231" t="s">
        <v>148</v>
      </c>
      <c r="E487" s="232" t="s">
        <v>1</v>
      </c>
      <c r="F487" s="233" t="s">
        <v>1058</v>
      </c>
      <c r="G487" s="230"/>
      <c r="H487" s="234">
        <v>24.199999999999999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148</v>
      </c>
      <c r="AU487" s="240" t="s">
        <v>83</v>
      </c>
      <c r="AV487" s="12" t="s">
        <v>83</v>
      </c>
      <c r="AW487" s="12" t="s">
        <v>31</v>
      </c>
      <c r="AX487" s="12" t="s">
        <v>74</v>
      </c>
      <c r="AY487" s="240" t="s">
        <v>139</v>
      </c>
    </row>
    <row r="488" s="12" customFormat="1">
      <c r="B488" s="229"/>
      <c r="C488" s="230"/>
      <c r="D488" s="231" t="s">
        <v>148</v>
      </c>
      <c r="E488" s="232" t="s">
        <v>1</v>
      </c>
      <c r="F488" s="233" t="s">
        <v>1059</v>
      </c>
      <c r="G488" s="230"/>
      <c r="H488" s="234">
        <v>37.813000000000002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148</v>
      </c>
      <c r="AU488" s="240" t="s">
        <v>83</v>
      </c>
      <c r="AV488" s="12" t="s">
        <v>83</v>
      </c>
      <c r="AW488" s="12" t="s">
        <v>31</v>
      </c>
      <c r="AX488" s="12" t="s">
        <v>74</v>
      </c>
      <c r="AY488" s="240" t="s">
        <v>139</v>
      </c>
    </row>
    <row r="489" s="13" customFormat="1">
      <c r="B489" s="251"/>
      <c r="C489" s="252"/>
      <c r="D489" s="231" t="s">
        <v>148</v>
      </c>
      <c r="E489" s="253" t="s">
        <v>1</v>
      </c>
      <c r="F489" s="254" t="s">
        <v>176</v>
      </c>
      <c r="G489" s="252"/>
      <c r="H489" s="255">
        <v>62.012999999999998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AT489" s="261" t="s">
        <v>148</v>
      </c>
      <c r="AU489" s="261" t="s">
        <v>83</v>
      </c>
      <c r="AV489" s="13" t="s">
        <v>154</v>
      </c>
      <c r="AW489" s="13" t="s">
        <v>31</v>
      </c>
      <c r="AX489" s="13" t="s">
        <v>79</v>
      </c>
      <c r="AY489" s="261" t="s">
        <v>139</v>
      </c>
    </row>
    <row r="490" s="1" customFormat="1" ht="16.5" customHeight="1">
      <c r="B490" s="36"/>
      <c r="C490" s="216" t="s">
        <v>1060</v>
      </c>
      <c r="D490" s="216" t="s">
        <v>141</v>
      </c>
      <c r="E490" s="217" t="s">
        <v>1061</v>
      </c>
      <c r="F490" s="218" t="s">
        <v>1062</v>
      </c>
      <c r="G490" s="219" t="s">
        <v>201</v>
      </c>
      <c r="H490" s="220">
        <v>5</v>
      </c>
      <c r="I490" s="221"/>
      <c r="J490" s="222">
        <f>ROUND(I490*H490,2)</f>
        <v>0</v>
      </c>
      <c r="K490" s="218" t="s">
        <v>1</v>
      </c>
      <c r="L490" s="41"/>
      <c r="M490" s="223" t="s">
        <v>1</v>
      </c>
      <c r="N490" s="224" t="s">
        <v>39</v>
      </c>
      <c r="O490" s="84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AR490" s="227" t="s">
        <v>146</v>
      </c>
      <c r="AT490" s="227" t="s">
        <v>141</v>
      </c>
      <c r="AU490" s="227" t="s">
        <v>83</v>
      </c>
      <c r="AY490" s="15" t="s">
        <v>139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5" t="s">
        <v>79</v>
      </c>
      <c r="BK490" s="228">
        <f>ROUND(I490*H490,2)</f>
        <v>0</v>
      </c>
      <c r="BL490" s="15" t="s">
        <v>146</v>
      </c>
      <c r="BM490" s="227" t="s">
        <v>1063</v>
      </c>
    </row>
    <row r="491" s="11" customFormat="1" ht="22.8" customHeight="1">
      <c r="B491" s="200"/>
      <c r="C491" s="201"/>
      <c r="D491" s="202" t="s">
        <v>73</v>
      </c>
      <c r="E491" s="214" t="s">
        <v>1064</v>
      </c>
      <c r="F491" s="214" t="s">
        <v>1065</v>
      </c>
      <c r="G491" s="201"/>
      <c r="H491" s="201"/>
      <c r="I491" s="204"/>
      <c r="J491" s="215">
        <f>BK491</f>
        <v>0</v>
      </c>
      <c r="K491" s="201"/>
      <c r="L491" s="206"/>
      <c r="M491" s="207"/>
      <c r="N491" s="208"/>
      <c r="O491" s="208"/>
      <c r="P491" s="209">
        <f>SUM(P492:P509)</f>
        <v>0</v>
      </c>
      <c r="Q491" s="208"/>
      <c r="R491" s="209">
        <f>SUM(R492:R509)</f>
        <v>0.26756864999999996</v>
      </c>
      <c r="S491" s="208"/>
      <c r="T491" s="210">
        <f>SUM(T492:T509)</f>
        <v>0.032750000000000001</v>
      </c>
      <c r="AR491" s="211" t="s">
        <v>83</v>
      </c>
      <c r="AT491" s="212" t="s">
        <v>73</v>
      </c>
      <c r="AU491" s="212" t="s">
        <v>79</v>
      </c>
      <c r="AY491" s="211" t="s">
        <v>139</v>
      </c>
      <c r="BK491" s="213">
        <f>SUM(BK492:BK509)</f>
        <v>0</v>
      </c>
    </row>
    <row r="492" s="1" customFormat="1" ht="24" customHeight="1">
      <c r="B492" s="36"/>
      <c r="C492" s="216" t="s">
        <v>1066</v>
      </c>
      <c r="D492" s="216" t="s">
        <v>141</v>
      </c>
      <c r="E492" s="217" t="s">
        <v>1067</v>
      </c>
      <c r="F492" s="218" t="s">
        <v>1068</v>
      </c>
      <c r="G492" s="219" t="s">
        <v>170</v>
      </c>
      <c r="H492" s="220">
        <v>45.899999999999999</v>
      </c>
      <c r="I492" s="221"/>
      <c r="J492" s="222">
        <f>ROUND(I492*H492,2)</f>
        <v>0</v>
      </c>
      <c r="K492" s="218" t="s">
        <v>145</v>
      </c>
      <c r="L492" s="41"/>
      <c r="M492" s="223" t="s">
        <v>1</v>
      </c>
      <c r="N492" s="224" t="s">
        <v>39</v>
      </c>
      <c r="O492" s="84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AR492" s="227" t="s">
        <v>146</v>
      </c>
      <c r="AT492" s="227" t="s">
        <v>141</v>
      </c>
      <c r="AU492" s="227" t="s">
        <v>83</v>
      </c>
      <c r="AY492" s="15" t="s">
        <v>139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15" t="s">
        <v>79</v>
      </c>
      <c r="BK492" s="228">
        <f>ROUND(I492*H492,2)</f>
        <v>0</v>
      </c>
      <c r="BL492" s="15" t="s">
        <v>146</v>
      </c>
      <c r="BM492" s="227" t="s">
        <v>1069</v>
      </c>
    </row>
    <row r="493" s="12" customFormat="1">
      <c r="B493" s="229"/>
      <c r="C493" s="230"/>
      <c r="D493" s="231" t="s">
        <v>148</v>
      </c>
      <c r="E493" s="232" t="s">
        <v>1</v>
      </c>
      <c r="F493" s="233" t="s">
        <v>379</v>
      </c>
      <c r="G493" s="230"/>
      <c r="H493" s="234">
        <v>45.899999999999999</v>
      </c>
      <c r="I493" s="235"/>
      <c r="J493" s="230"/>
      <c r="K493" s="230"/>
      <c r="L493" s="236"/>
      <c r="M493" s="237"/>
      <c r="N493" s="238"/>
      <c r="O493" s="238"/>
      <c r="P493" s="238"/>
      <c r="Q493" s="238"/>
      <c r="R493" s="238"/>
      <c r="S493" s="238"/>
      <c r="T493" s="239"/>
      <c r="AT493" s="240" t="s">
        <v>148</v>
      </c>
      <c r="AU493" s="240" t="s">
        <v>83</v>
      </c>
      <c r="AV493" s="12" t="s">
        <v>83</v>
      </c>
      <c r="AW493" s="12" t="s">
        <v>31</v>
      </c>
      <c r="AX493" s="12" t="s">
        <v>74</v>
      </c>
      <c r="AY493" s="240" t="s">
        <v>139</v>
      </c>
    </row>
    <row r="494" s="13" customFormat="1">
      <c r="B494" s="251"/>
      <c r="C494" s="252"/>
      <c r="D494" s="231" t="s">
        <v>148</v>
      </c>
      <c r="E494" s="253" t="s">
        <v>89</v>
      </c>
      <c r="F494" s="254" t="s">
        <v>176</v>
      </c>
      <c r="G494" s="252"/>
      <c r="H494" s="255">
        <v>45.899999999999999</v>
      </c>
      <c r="I494" s="256"/>
      <c r="J494" s="252"/>
      <c r="K494" s="252"/>
      <c r="L494" s="257"/>
      <c r="M494" s="258"/>
      <c r="N494" s="259"/>
      <c r="O494" s="259"/>
      <c r="P494" s="259"/>
      <c r="Q494" s="259"/>
      <c r="R494" s="259"/>
      <c r="S494" s="259"/>
      <c r="T494" s="260"/>
      <c r="AT494" s="261" t="s">
        <v>148</v>
      </c>
      <c r="AU494" s="261" t="s">
        <v>83</v>
      </c>
      <c r="AV494" s="13" t="s">
        <v>154</v>
      </c>
      <c r="AW494" s="13" t="s">
        <v>31</v>
      </c>
      <c r="AX494" s="13" t="s">
        <v>79</v>
      </c>
      <c r="AY494" s="261" t="s">
        <v>139</v>
      </c>
    </row>
    <row r="495" s="1" customFormat="1" ht="24" customHeight="1">
      <c r="B495" s="36"/>
      <c r="C495" s="216" t="s">
        <v>1070</v>
      </c>
      <c r="D495" s="216" t="s">
        <v>141</v>
      </c>
      <c r="E495" s="217" t="s">
        <v>1071</v>
      </c>
      <c r="F495" s="218" t="s">
        <v>1072</v>
      </c>
      <c r="G495" s="219" t="s">
        <v>201</v>
      </c>
      <c r="H495" s="220">
        <v>25</v>
      </c>
      <c r="I495" s="221"/>
      <c r="J495" s="222">
        <f>ROUND(I495*H495,2)</f>
        <v>0</v>
      </c>
      <c r="K495" s="218" t="s">
        <v>145</v>
      </c>
      <c r="L495" s="41"/>
      <c r="M495" s="223" t="s">
        <v>1</v>
      </c>
      <c r="N495" s="224" t="s">
        <v>39</v>
      </c>
      <c r="O495" s="84"/>
      <c r="P495" s="225">
        <f>O495*H495</f>
        <v>0</v>
      </c>
      <c r="Q495" s="225">
        <v>0.00038999999999999999</v>
      </c>
      <c r="R495" s="225">
        <f>Q495*H495</f>
        <v>0.00975</v>
      </c>
      <c r="S495" s="225">
        <v>0.00131</v>
      </c>
      <c r="T495" s="226">
        <f>S495*H495</f>
        <v>0.032750000000000001</v>
      </c>
      <c r="AR495" s="227" t="s">
        <v>146</v>
      </c>
      <c r="AT495" s="227" t="s">
        <v>141</v>
      </c>
      <c r="AU495" s="227" t="s">
        <v>83</v>
      </c>
      <c r="AY495" s="15" t="s">
        <v>139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15" t="s">
        <v>79</v>
      </c>
      <c r="BK495" s="228">
        <f>ROUND(I495*H495,2)</f>
        <v>0</v>
      </c>
      <c r="BL495" s="15" t="s">
        <v>146</v>
      </c>
      <c r="BM495" s="227" t="s">
        <v>1073</v>
      </c>
    </row>
    <row r="496" s="1" customFormat="1" ht="36" customHeight="1">
      <c r="B496" s="36"/>
      <c r="C496" s="216" t="s">
        <v>1074</v>
      </c>
      <c r="D496" s="216" t="s">
        <v>141</v>
      </c>
      <c r="E496" s="217" t="s">
        <v>1075</v>
      </c>
      <c r="F496" s="218" t="s">
        <v>1076</v>
      </c>
      <c r="G496" s="219" t="s">
        <v>170</v>
      </c>
      <c r="H496" s="220">
        <v>45.899999999999999</v>
      </c>
      <c r="I496" s="221"/>
      <c r="J496" s="222">
        <f>ROUND(I496*H496,2)</f>
        <v>0</v>
      </c>
      <c r="K496" s="218" t="s">
        <v>145</v>
      </c>
      <c r="L496" s="41"/>
      <c r="M496" s="223" t="s">
        <v>1</v>
      </c>
      <c r="N496" s="224" t="s">
        <v>39</v>
      </c>
      <c r="O496" s="84"/>
      <c r="P496" s="225">
        <f>O496*H496</f>
        <v>0</v>
      </c>
      <c r="Q496" s="225">
        <v>0.0054000000000000003</v>
      </c>
      <c r="R496" s="225">
        <f>Q496*H496</f>
        <v>0.24786</v>
      </c>
      <c r="S496" s="225">
        <v>0</v>
      </c>
      <c r="T496" s="226">
        <f>S496*H496</f>
        <v>0</v>
      </c>
      <c r="AR496" s="227" t="s">
        <v>146</v>
      </c>
      <c r="AT496" s="227" t="s">
        <v>141</v>
      </c>
      <c r="AU496" s="227" t="s">
        <v>83</v>
      </c>
      <c r="AY496" s="15" t="s">
        <v>139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5" t="s">
        <v>79</v>
      </c>
      <c r="BK496" s="228">
        <f>ROUND(I496*H496,2)</f>
        <v>0</v>
      </c>
      <c r="BL496" s="15" t="s">
        <v>146</v>
      </c>
      <c r="BM496" s="227" t="s">
        <v>1077</v>
      </c>
    </row>
    <row r="497" s="12" customFormat="1">
      <c r="B497" s="229"/>
      <c r="C497" s="230"/>
      <c r="D497" s="231" t="s">
        <v>148</v>
      </c>
      <c r="E497" s="232" t="s">
        <v>1</v>
      </c>
      <c r="F497" s="233" t="s">
        <v>89</v>
      </c>
      <c r="G497" s="230"/>
      <c r="H497" s="234">
        <v>45.899999999999999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148</v>
      </c>
      <c r="AU497" s="240" t="s">
        <v>83</v>
      </c>
      <c r="AV497" s="12" t="s">
        <v>83</v>
      </c>
      <c r="AW497" s="12" t="s">
        <v>31</v>
      </c>
      <c r="AX497" s="12" t="s">
        <v>79</v>
      </c>
      <c r="AY497" s="240" t="s">
        <v>139</v>
      </c>
    </row>
    <row r="498" s="1" customFormat="1" ht="16.5" customHeight="1">
      <c r="B498" s="36"/>
      <c r="C498" s="241" t="s">
        <v>1078</v>
      </c>
      <c r="D498" s="241" t="s">
        <v>159</v>
      </c>
      <c r="E498" s="242" t="s">
        <v>1079</v>
      </c>
      <c r="F498" s="243" t="s">
        <v>1080</v>
      </c>
      <c r="G498" s="244" t="s">
        <v>170</v>
      </c>
      <c r="H498" s="245">
        <v>48.195</v>
      </c>
      <c r="I498" s="246"/>
      <c r="J498" s="247">
        <f>ROUND(I498*H498,2)</f>
        <v>0</v>
      </c>
      <c r="K498" s="243" t="s">
        <v>1</v>
      </c>
      <c r="L498" s="248"/>
      <c r="M498" s="249" t="s">
        <v>1</v>
      </c>
      <c r="N498" s="250" t="s">
        <v>39</v>
      </c>
      <c r="O498" s="84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AR498" s="227" t="s">
        <v>313</v>
      </c>
      <c r="AT498" s="227" t="s">
        <v>159</v>
      </c>
      <c r="AU498" s="227" t="s">
        <v>83</v>
      </c>
      <c r="AY498" s="15" t="s">
        <v>139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5" t="s">
        <v>79</v>
      </c>
      <c r="BK498" s="228">
        <f>ROUND(I498*H498,2)</f>
        <v>0</v>
      </c>
      <c r="BL498" s="15" t="s">
        <v>146</v>
      </c>
      <c r="BM498" s="227" t="s">
        <v>1081</v>
      </c>
    </row>
    <row r="499" s="12" customFormat="1">
      <c r="B499" s="229"/>
      <c r="C499" s="230"/>
      <c r="D499" s="231" t="s">
        <v>148</v>
      </c>
      <c r="E499" s="232" t="s">
        <v>1</v>
      </c>
      <c r="F499" s="233" t="s">
        <v>89</v>
      </c>
      <c r="G499" s="230"/>
      <c r="H499" s="234">
        <v>45.899999999999999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148</v>
      </c>
      <c r="AU499" s="240" t="s">
        <v>83</v>
      </c>
      <c r="AV499" s="12" t="s">
        <v>83</v>
      </c>
      <c r="AW499" s="12" t="s">
        <v>31</v>
      </c>
      <c r="AX499" s="12" t="s">
        <v>74</v>
      </c>
      <c r="AY499" s="240" t="s">
        <v>139</v>
      </c>
    </row>
    <row r="500" s="13" customFormat="1">
      <c r="B500" s="251"/>
      <c r="C500" s="252"/>
      <c r="D500" s="231" t="s">
        <v>148</v>
      </c>
      <c r="E500" s="253" t="s">
        <v>1</v>
      </c>
      <c r="F500" s="254" t="s">
        <v>221</v>
      </c>
      <c r="G500" s="252"/>
      <c r="H500" s="255">
        <v>45.899999999999999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AT500" s="261" t="s">
        <v>148</v>
      </c>
      <c r="AU500" s="261" t="s">
        <v>83</v>
      </c>
      <c r="AV500" s="13" t="s">
        <v>154</v>
      </c>
      <c r="AW500" s="13" t="s">
        <v>31</v>
      </c>
      <c r="AX500" s="13" t="s">
        <v>79</v>
      </c>
      <c r="AY500" s="261" t="s">
        <v>139</v>
      </c>
    </row>
    <row r="501" s="12" customFormat="1">
      <c r="B501" s="229"/>
      <c r="C501" s="230"/>
      <c r="D501" s="231" t="s">
        <v>148</v>
      </c>
      <c r="E501" s="230"/>
      <c r="F501" s="233" t="s">
        <v>1001</v>
      </c>
      <c r="G501" s="230"/>
      <c r="H501" s="234">
        <v>48.195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AT501" s="240" t="s">
        <v>148</v>
      </c>
      <c r="AU501" s="240" t="s">
        <v>83</v>
      </c>
      <c r="AV501" s="12" t="s">
        <v>83</v>
      </c>
      <c r="AW501" s="12" t="s">
        <v>4</v>
      </c>
      <c r="AX501" s="12" t="s">
        <v>79</v>
      </c>
      <c r="AY501" s="240" t="s">
        <v>139</v>
      </c>
    </row>
    <row r="502" s="1" customFormat="1" ht="24" customHeight="1">
      <c r="B502" s="36"/>
      <c r="C502" s="241" t="s">
        <v>1082</v>
      </c>
      <c r="D502" s="241" t="s">
        <v>159</v>
      </c>
      <c r="E502" s="242" t="s">
        <v>1083</v>
      </c>
      <c r="F502" s="243" t="s">
        <v>1084</v>
      </c>
      <c r="G502" s="244" t="s">
        <v>170</v>
      </c>
      <c r="H502" s="245">
        <v>1</v>
      </c>
      <c r="I502" s="246"/>
      <c r="J502" s="247">
        <f>ROUND(I502*H502,2)</f>
        <v>0</v>
      </c>
      <c r="K502" s="243" t="s">
        <v>1</v>
      </c>
      <c r="L502" s="248"/>
      <c r="M502" s="249" t="s">
        <v>1</v>
      </c>
      <c r="N502" s="250" t="s">
        <v>39</v>
      </c>
      <c r="O502" s="84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AR502" s="227" t="s">
        <v>313</v>
      </c>
      <c r="AT502" s="227" t="s">
        <v>159</v>
      </c>
      <c r="AU502" s="227" t="s">
        <v>83</v>
      </c>
      <c r="AY502" s="15" t="s">
        <v>139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5" t="s">
        <v>79</v>
      </c>
      <c r="BK502" s="228">
        <f>ROUND(I502*H502,2)</f>
        <v>0</v>
      </c>
      <c r="BL502" s="15" t="s">
        <v>146</v>
      </c>
      <c r="BM502" s="227" t="s">
        <v>1085</v>
      </c>
    </row>
    <row r="503" s="1" customFormat="1" ht="24" customHeight="1">
      <c r="B503" s="36"/>
      <c r="C503" s="216" t="s">
        <v>1086</v>
      </c>
      <c r="D503" s="216" t="s">
        <v>141</v>
      </c>
      <c r="E503" s="217" t="s">
        <v>1087</v>
      </c>
      <c r="F503" s="218" t="s">
        <v>1088</v>
      </c>
      <c r="G503" s="219" t="s">
        <v>170</v>
      </c>
      <c r="H503" s="220">
        <v>3.6299999999999999</v>
      </c>
      <c r="I503" s="221"/>
      <c r="J503" s="222">
        <f>ROUND(I503*H503,2)</f>
        <v>0</v>
      </c>
      <c r="K503" s="218" t="s">
        <v>145</v>
      </c>
      <c r="L503" s="41"/>
      <c r="M503" s="223" t="s">
        <v>1</v>
      </c>
      <c r="N503" s="224" t="s">
        <v>39</v>
      </c>
      <c r="O503" s="84"/>
      <c r="P503" s="225">
        <f>O503*H503</f>
        <v>0</v>
      </c>
      <c r="Q503" s="225">
        <v>0.0015</v>
      </c>
      <c r="R503" s="225">
        <f>Q503*H503</f>
        <v>0.0054450000000000002</v>
      </c>
      <c r="S503" s="225">
        <v>0</v>
      </c>
      <c r="T503" s="226">
        <f>S503*H503</f>
        <v>0</v>
      </c>
      <c r="AR503" s="227" t="s">
        <v>146</v>
      </c>
      <c r="AT503" s="227" t="s">
        <v>141</v>
      </c>
      <c r="AU503" s="227" t="s">
        <v>83</v>
      </c>
      <c r="AY503" s="15" t="s">
        <v>139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15" t="s">
        <v>79</v>
      </c>
      <c r="BK503" s="228">
        <f>ROUND(I503*H503,2)</f>
        <v>0</v>
      </c>
      <c r="BL503" s="15" t="s">
        <v>146</v>
      </c>
      <c r="BM503" s="227" t="s">
        <v>1089</v>
      </c>
    </row>
    <row r="504" s="12" customFormat="1">
      <c r="B504" s="229"/>
      <c r="C504" s="230"/>
      <c r="D504" s="231" t="s">
        <v>148</v>
      </c>
      <c r="E504" s="232" t="s">
        <v>1</v>
      </c>
      <c r="F504" s="233" t="s">
        <v>1090</v>
      </c>
      <c r="G504" s="230"/>
      <c r="H504" s="234">
        <v>3.6299999999999999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AT504" s="240" t="s">
        <v>148</v>
      </c>
      <c r="AU504" s="240" t="s">
        <v>83</v>
      </c>
      <c r="AV504" s="12" t="s">
        <v>83</v>
      </c>
      <c r="AW504" s="12" t="s">
        <v>31</v>
      </c>
      <c r="AX504" s="12" t="s">
        <v>79</v>
      </c>
      <c r="AY504" s="240" t="s">
        <v>139</v>
      </c>
    </row>
    <row r="505" s="1" customFormat="1" ht="16.5" customHeight="1">
      <c r="B505" s="36"/>
      <c r="C505" s="216" t="s">
        <v>1091</v>
      </c>
      <c r="D505" s="216" t="s">
        <v>141</v>
      </c>
      <c r="E505" s="217" t="s">
        <v>1092</v>
      </c>
      <c r="F505" s="218" t="s">
        <v>1093</v>
      </c>
      <c r="G505" s="219" t="s">
        <v>180</v>
      </c>
      <c r="H505" s="220">
        <v>62.454999999999998</v>
      </c>
      <c r="I505" s="221"/>
      <c r="J505" s="222">
        <f>ROUND(I505*H505,2)</f>
        <v>0</v>
      </c>
      <c r="K505" s="218" t="s">
        <v>145</v>
      </c>
      <c r="L505" s="41"/>
      <c r="M505" s="223" t="s">
        <v>1</v>
      </c>
      <c r="N505" s="224" t="s">
        <v>39</v>
      </c>
      <c r="O505" s="84"/>
      <c r="P505" s="225">
        <f>O505*H505</f>
        <v>0</v>
      </c>
      <c r="Q505" s="225">
        <v>3.0000000000000001E-05</v>
      </c>
      <c r="R505" s="225">
        <f>Q505*H505</f>
        <v>0.0018736499999999999</v>
      </c>
      <c r="S505" s="225">
        <v>0</v>
      </c>
      <c r="T505" s="226">
        <f>S505*H505</f>
        <v>0</v>
      </c>
      <c r="AR505" s="227" t="s">
        <v>146</v>
      </c>
      <c r="AT505" s="227" t="s">
        <v>141</v>
      </c>
      <c r="AU505" s="227" t="s">
        <v>83</v>
      </c>
      <c r="AY505" s="15" t="s">
        <v>139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5" t="s">
        <v>79</v>
      </c>
      <c r="BK505" s="228">
        <f>ROUND(I505*H505,2)</f>
        <v>0</v>
      </c>
      <c r="BL505" s="15" t="s">
        <v>146</v>
      </c>
      <c r="BM505" s="227" t="s">
        <v>1094</v>
      </c>
    </row>
    <row r="506" s="12" customFormat="1">
      <c r="B506" s="229"/>
      <c r="C506" s="230"/>
      <c r="D506" s="231" t="s">
        <v>148</v>
      </c>
      <c r="E506" s="232" t="s">
        <v>1</v>
      </c>
      <c r="F506" s="233" t="s">
        <v>92</v>
      </c>
      <c r="G506" s="230"/>
      <c r="H506" s="234">
        <v>62.454999999999998</v>
      </c>
      <c r="I506" s="235"/>
      <c r="J506" s="230"/>
      <c r="K506" s="230"/>
      <c r="L506" s="236"/>
      <c r="M506" s="237"/>
      <c r="N506" s="238"/>
      <c r="O506" s="238"/>
      <c r="P506" s="238"/>
      <c r="Q506" s="238"/>
      <c r="R506" s="238"/>
      <c r="S506" s="238"/>
      <c r="T506" s="239"/>
      <c r="AT506" s="240" t="s">
        <v>148</v>
      </c>
      <c r="AU506" s="240" t="s">
        <v>83</v>
      </c>
      <c r="AV506" s="12" t="s">
        <v>83</v>
      </c>
      <c r="AW506" s="12" t="s">
        <v>31</v>
      </c>
      <c r="AX506" s="12" t="s">
        <v>79</v>
      </c>
      <c r="AY506" s="240" t="s">
        <v>139</v>
      </c>
    </row>
    <row r="507" s="1" customFormat="1" ht="24" customHeight="1">
      <c r="B507" s="36"/>
      <c r="C507" s="216" t="s">
        <v>1095</v>
      </c>
      <c r="D507" s="216" t="s">
        <v>141</v>
      </c>
      <c r="E507" s="217" t="s">
        <v>1096</v>
      </c>
      <c r="F507" s="218" t="s">
        <v>1097</v>
      </c>
      <c r="G507" s="219" t="s">
        <v>180</v>
      </c>
      <c r="H507" s="220">
        <v>6.5999999999999996</v>
      </c>
      <c r="I507" s="221"/>
      <c r="J507" s="222">
        <f>ROUND(I507*H507,2)</f>
        <v>0</v>
      </c>
      <c r="K507" s="218" t="s">
        <v>145</v>
      </c>
      <c r="L507" s="41"/>
      <c r="M507" s="223" t="s">
        <v>1</v>
      </c>
      <c r="N507" s="224" t="s">
        <v>39</v>
      </c>
      <c r="O507" s="84"/>
      <c r="P507" s="225">
        <f>O507*H507</f>
        <v>0</v>
      </c>
      <c r="Q507" s="225">
        <v>0.00040000000000000002</v>
      </c>
      <c r="R507" s="225">
        <f>Q507*H507</f>
        <v>0.00264</v>
      </c>
      <c r="S507" s="225">
        <v>0</v>
      </c>
      <c r="T507" s="226">
        <f>S507*H507</f>
        <v>0</v>
      </c>
      <c r="AR507" s="227" t="s">
        <v>146</v>
      </c>
      <c r="AT507" s="227" t="s">
        <v>141</v>
      </c>
      <c r="AU507" s="227" t="s">
        <v>83</v>
      </c>
      <c r="AY507" s="15" t="s">
        <v>139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15" t="s">
        <v>79</v>
      </c>
      <c r="BK507" s="228">
        <f>ROUND(I507*H507,2)</f>
        <v>0</v>
      </c>
      <c r="BL507" s="15" t="s">
        <v>146</v>
      </c>
      <c r="BM507" s="227" t="s">
        <v>1098</v>
      </c>
    </row>
    <row r="508" s="12" customFormat="1">
      <c r="B508" s="229"/>
      <c r="C508" s="230"/>
      <c r="D508" s="231" t="s">
        <v>148</v>
      </c>
      <c r="E508" s="232" t="s">
        <v>1</v>
      </c>
      <c r="F508" s="233" t="s">
        <v>1099</v>
      </c>
      <c r="G508" s="230"/>
      <c r="H508" s="234">
        <v>6.5999999999999996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148</v>
      </c>
      <c r="AU508" s="240" t="s">
        <v>83</v>
      </c>
      <c r="AV508" s="12" t="s">
        <v>83</v>
      </c>
      <c r="AW508" s="12" t="s">
        <v>31</v>
      </c>
      <c r="AX508" s="12" t="s">
        <v>79</v>
      </c>
      <c r="AY508" s="240" t="s">
        <v>139</v>
      </c>
    </row>
    <row r="509" s="1" customFormat="1" ht="48" customHeight="1">
      <c r="B509" s="36"/>
      <c r="C509" s="216" t="s">
        <v>1100</v>
      </c>
      <c r="D509" s="216" t="s">
        <v>141</v>
      </c>
      <c r="E509" s="217" t="s">
        <v>1101</v>
      </c>
      <c r="F509" s="218" t="s">
        <v>1102</v>
      </c>
      <c r="G509" s="219" t="s">
        <v>162</v>
      </c>
      <c r="H509" s="220">
        <v>0.26800000000000002</v>
      </c>
      <c r="I509" s="221"/>
      <c r="J509" s="222">
        <f>ROUND(I509*H509,2)</f>
        <v>0</v>
      </c>
      <c r="K509" s="218" t="s">
        <v>145</v>
      </c>
      <c r="L509" s="41"/>
      <c r="M509" s="223" t="s">
        <v>1</v>
      </c>
      <c r="N509" s="224" t="s">
        <v>39</v>
      </c>
      <c r="O509" s="84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AR509" s="227" t="s">
        <v>146</v>
      </c>
      <c r="AT509" s="227" t="s">
        <v>141</v>
      </c>
      <c r="AU509" s="227" t="s">
        <v>83</v>
      </c>
      <c r="AY509" s="15" t="s">
        <v>139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5" t="s">
        <v>79</v>
      </c>
      <c r="BK509" s="228">
        <f>ROUND(I509*H509,2)</f>
        <v>0</v>
      </c>
      <c r="BL509" s="15" t="s">
        <v>146</v>
      </c>
      <c r="BM509" s="227" t="s">
        <v>1103</v>
      </c>
    </row>
    <row r="510" s="11" customFormat="1" ht="22.8" customHeight="1">
      <c r="B510" s="200"/>
      <c r="C510" s="201"/>
      <c r="D510" s="202" t="s">
        <v>73</v>
      </c>
      <c r="E510" s="214" t="s">
        <v>1104</v>
      </c>
      <c r="F510" s="214" t="s">
        <v>1105</v>
      </c>
      <c r="G510" s="201"/>
      <c r="H510" s="201"/>
      <c r="I510" s="204"/>
      <c r="J510" s="215">
        <f>BK510</f>
        <v>0</v>
      </c>
      <c r="K510" s="201"/>
      <c r="L510" s="206"/>
      <c r="M510" s="207"/>
      <c r="N510" s="208"/>
      <c r="O510" s="208"/>
      <c r="P510" s="209">
        <f>SUM(P511:P523)</f>
        <v>0</v>
      </c>
      <c r="Q510" s="208"/>
      <c r="R510" s="209">
        <f>SUM(R511:R523)</f>
        <v>0.0042626400000000007</v>
      </c>
      <c r="S510" s="208"/>
      <c r="T510" s="210">
        <f>SUM(T511:T523)</f>
        <v>0.00216</v>
      </c>
      <c r="AR510" s="211" t="s">
        <v>83</v>
      </c>
      <c r="AT510" s="212" t="s">
        <v>73</v>
      </c>
      <c r="AU510" s="212" t="s">
        <v>79</v>
      </c>
      <c r="AY510" s="211" t="s">
        <v>139</v>
      </c>
      <c r="BK510" s="213">
        <f>SUM(BK511:BK523)</f>
        <v>0</v>
      </c>
    </row>
    <row r="511" s="1" customFormat="1" ht="36" customHeight="1">
      <c r="B511" s="36"/>
      <c r="C511" s="216" t="s">
        <v>1106</v>
      </c>
      <c r="D511" s="216" t="s">
        <v>141</v>
      </c>
      <c r="E511" s="217" t="s">
        <v>1107</v>
      </c>
      <c r="F511" s="218" t="s">
        <v>1108</v>
      </c>
      <c r="G511" s="219" t="s">
        <v>201</v>
      </c>
      <c r="H511" s="220">
        <v>0.71999999999999997</v>
      </c>
      <c r="I511" s="221"/>
      <c r="J511" s="222">
        <f>ROUND(I511*H511,2)</f>
        <v>0</v>
      </c>
      <c r="K511" s="218" t="s">
        <v>145</v>
      </c>
      <c r="L511" s="41"/>
      <c r="M511" s="223" t="s">
        <v>1</v>
      </c>
      <c r="N511" s="224" t="s">
        <v>39</v>
      </c>
      <c r="O511" s="84"/>
      <c r="P511" s="225">
        <f>O511*H511</f>
        <v>0</v>
      </c>
      <c r="Q511" s="225">
        <v>0.00035</v>
      </c>
      <c r="R511" s="225">
        <f>Q511*H511</f>
        <v>0.000252</v>
      </c>
      <c r="S511" s="225">
        <v>0.0030000000000000001</v>
      </c>
      <c r="T511" s="226">
        <f>S511*H511</f>
        <v>0.00216</v>
      </c>
      <c r="AR511" s="227" t="s">
        <v>146</v>
      </c>
      <c r="AT511" s="227" t="s">
        <v>141</v>
      </c>
      <c r="AU511" s="227" t="s">
        <v>83</v>
      </c>
      <c r="AY511" s="15" t="s">
        <v>139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5" t="s">
        <v>79</v>
      </c>
      <c r="BK511" s="228">
        <f>ROUND(I511*H511,2)</f>
        <v>0</v>
      </c>
      <c r="BL511" s="15" t="s">
        <v>146</v>
      </c>
      <c r="BM511" s="227" t="s">
        <v>1109</v>
      </c>
    </row>
    <row r="512" s="12" customFormat="1">
      <c r="B512" s="229"/>
      <c r="C512" s="230"/>
      <c r="D512" s="231" t="s">
        <v>148</v>
      </c>
      <c r="E512" s="232" t="s">
        <v>1</v>
      </c>
      <c r="F512" s="233" t="s">
        <v>1110</v>
      </c>
      <c r="G512" s="230"/>
      <c r="H512" s="234">
        <v>0.71999999999999997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148</v>
      </c>
      <c r="AU512" s="240" t="s">
        <v>83</v>
      </c>
      <c r="AV512" s="12" t="s">
        <v>83</v>
      </c>
      <c r="AW512" s="12" t="s">
        <v>31</v>
      </c>
      <c r="AX512" s="12" t="s">
        <v>79</v>
      </c>
      <c r="AY512" s="240" t="s">
        <v>139</v>
      </c>
    </row>
    <row r="513" s="1" customFormat="1" ht="16.5" customHeight="1">
      <c r="B513" s="36"/>
      <c r="C513" s="241" t="s">
        <v>1111</v>
      </c>
      <c r="D513" s="241" t="s">
        <v>159</v>
      </c>
      <c r="E513" s="242" t="s">
        <v>1112</v>
      </c>
      <c r="F513" s="243" t="s">
        <v>1113</v>
      </c>
      <c r="G513" s="244" t="s">
        <v>170</v>
      </c>
      <c r="H513" s="245">
        <v>1.0800000000000001</v>
      </c>
      <c r="I513" s="246"/>
      <c r="J513" s="247">
        <f>ROUND(I513*H513,2)</f>
        <v>0</v>
      </c>
      <c r="K513" s="243" t="s">
        <v>145</v>
      </c>
      <c r="L513" s="248"/>
      <c r="M513" s="249" t="s">
        <v>1</v>
      </c>
      <c r="N513" s="250" t="s">
        <v>39</v>
      </c>
      <c r="O513" s="84"/>
      <c r="P513" s="225">
        <f>O513*H513</f>
        <v>0</v>
      </c>
      <c r="Q513" s="225">
        <v>0.0028300000000000001</v>
      </c>
      <c r="R513" s="225">
        <f>Q513*H513</f>
        <v>0.0030564000000000003</v>
      </c>
      <c r="S513" s="225">
        <v>0</v>
      </c>
      <c r="T513" s="226">
        <f>S513*H513</f>
        <v>0</v>
      </c>
      <c r="AR513" s="227" t="s">
        <v>313</v>
      </c>
      <c r="AT513" s="227" t="s">
        <v>159</v>
      </c>
      <c r="AU513" s="227" t="s">
        <v>83</v>
      </c>
      <c r="AY513" s="15" t="s">
        <v>139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15" t="s">
        <v>79</v>
      </c>
      <c r="BK513" s="228">
        <f>ROUND(I513*H513,2)</f>
        <v>0</v>
      </c>
      <c r="BL513" s="15" t="s">
        <v>146</v>
      </c>
      <c r="BM513" s="227" t="s">
        <v>1114</v>
      </c>
    </row>
    <row r="514" s="12" customFormat="1">
      <c r="B514" s="229"/>
      <c r="C514" s="230"/>
      <c r="D514" s="231" t="s">
        <v>148</v>
      </c>
      <c r="E514" s="230"/>
      <c r="F514" s="233" t="s">
        <v>1115</v>
      </c>
      <c r="G514" s="230"/>
      <c r="H514" s="234">
        <v>1.0800000000000001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148</v>
      </c>
      <c r="AU514" s="240" t="s">
        <v>83</v>
      </c>
      <c r="AV514" s="12" t="s">
        <v>83</v>
      </c>
      <c r="AW514" s="12" t="s">
        <v>4</v>
      </c>
      <c r="AX514" s="12" t="s">
        <v>79</v>
      </c>
      <c r="AY514" s="240" t="s">
        <v>139</v>
      </c>
    </row>
    <row r="515" s="1" customFormat="1" ht="16.5" customHeight="1">
      <c r="B515" s="36"/>
      <c r="C515" s="216" t="s">
        <v>1116</v>
      </c>
      <c r="D515" s="216" t="s">
        <v>141</v>
      </c>
      <c r="E515" s="217" t="s">
        <v>1117</v>
      </c>
      <c r="F515" s="218" t="s">
        <v>1118</v>
      </c>
      <c r="G515" s="219" t="s">
        <v>180</v>
      </c>
      <c r="H515" s="220">
        <v>2.3999999999999999</v>
      </c>
      <c r="I515" s="221"/>
      <c r="J515" s="222">
        <f>ROUND(I515*H515,2)</f>
        <v>0</v>
      </c>
      <c r="K515" s="218" t="s">
        <v>145</v>
      </c>
      <c r="L515" s="41"/>
      <c r="M515" s="223" t="s">
        <v>1</v>
      </c>
      <c r="N515" s="224" t="s">
        <v>39</v>
      </c>
      <c r="O515" s="84"/>
      <c r="P515" s="225">
        <f>O515*H515</f>
        <v>0</v>
      </c>
      <c r="Q515" s="225">
        <v>1.0000000000000001E-05</v>
      </c>
      <c r="R515" s="225">
        <f>Q515*H515</f>
        <v>2.4000000000000001E-05</v>
      </c>
      <c r="S515" s="225">
        <v>0</v>
      </c>
      <c r="T515" s="226">
        <f>S515*H515</f>
        <v>0</v>
      </c>
      <c r="AR515" s="227" t="s">
        <v>146</v>
      </c>
      <c r="AT515" s="227" t="s">
        <v>141</v>
      </c>
      <c r="AU515" s="227" t="s">
        <v>83</v>
      </c>
      <c r="AY515" s="15" t="s">
        <v>139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15" t="s">
        <v>79</v>
      </c>
      <c r="BK515" s="228">
        <f>ROUND(I515*H515,2)</f>
        <v>0</v>
      </c>
      <c r="BL515" s="15" t="s">
        <v>146</v>
      </c>
      <c r="BM515" s="227" t="s">
        <v>1119</v>
      </c>
    </row>
    <row r="516" s="12" customFormat="1">
      <c r="B516" s="229"/>
      <c r="C516" s="230"/>
      <c r="D516" s="231" t="s">
        <v>148</v>
      </c>
      <c r="E516" s="232" t="s">
        <v>1</v>
      </c>
      <c r="F516" s="233" t="s">
        <v>1120</v>
      </c>
      <c r="G516" s="230"/>
      <c r="H516" s="234">
        <v>2.3999999999999999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148</v>
      </c>
      <c r="AU516" s="240" t="s">
        <v>83</v>
      </c>
      <c r="AV516" s="12" t="s">
        <v>83</v>
      </c>
      <c r="AW516" s="12" t="s">
        <v>31</v>
      </c>
      <c r="AX516" s="12" t="s">
        <v>79</v>
      </c>
      <c r="AY516" s="240" t="s">
        <v>139</v>
      </c>
    </row>
    <row r="517" s="1" customFormat="1" ht="16.5" customHeight="1">
      <c r="B517" s="36"/>
      <c r="C517" s="241" t="s">
        <v>1121</v>
      </c>
      <c r="D517" s="241" t="s">
        <v>159</v>
      </c>
      <c r="E517" s="242" t="s">
        <v>1122</v>
      </c>
      <c r="F517" s="243" t="s">
        <v>1123</v>
      </c>
      <c r="G517" s="244" t="s">
        <v>180</v>
      </c>
      <c r="H517" s="245">
        <v>2.448</v>
      </c>
      <c r="I517" s="246"/>
      <c r="J517" s="247">
        <f>ROUND(I517*H517,2)</f>
        <v>0</v>
      </c>
      <c r="K517" s="243" t="s">
        <v>145</v>
      </c>
      <c r="L517" s="248"/>
      <c r="M517" s="249" t="s">
        <v>1</v>
      </c>
      <c r="N517" s="250" t="s">
        <v>39</v>
      </c>
      <c r="O517" s="84"/>
      <c r="P517" s="225">
        <f>O517*H517</f>
        <v>0</v>
      </c>
      <c r="Q517" s="225">
        <v>0.00022000000000000001</v>
      </c>
      <c r="R517" s="225">
        <f>Q517*H517</f>
        <v>0.00053855999999999999</v>
      </c>
      <c r="S517" s="225">
        <v>0</v>
      </c>
      <c r="T517" s="226">
        <f>S517*H517</f>
        <v>0</v>
      </c>
      <c r="AR517" s="227" t="s">
        <v>313</v>
      </c>
      <c r="AT517" s="227" t="s">
        <v>159</v>
      </c>
      <c r="AU517" s="227" t="s">
        <v>83</v>
      </c>
      <c r="AY517" s="15" t="s">
        <v>139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5" t="s">
        <v>79</v>
      </c>
      <c r="BK517" s="228">
        <f>ROUND(I517*H517,2)</f>
        <v>0</v>
      </c>
      <c r="BL517" s="15" t="s">
        <v>146</v>
      </c>
      <c r="BM517" s="227" t="s">
        <v>1124</v>
      </c>
    </row>
    <row r="518" s="12" customFormat="1">
      <c r="B518" s="229"/>
      <c r="C518" s="230"/>
      <c r="D518" s="231" t="s">
        <v>148</v>
      </c>
      <c r="E518" s="230"/>
      <c r="F518" s="233" t="s">
        <v>1125</v>
      </c>
      <c r="G518" s="230"/>
      <c r="H518" s="234">
        <v>2.448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AT518" s="240" t="s">
        <v>148</v>
      </c>
      <c r="AU518" s="240" t="s">
        <v>83</v>
      </c>
      <c r="AV518" s="12" t="s">
        <v>83</v>
      </c>
      <c r="AW518" s="12" t="s">
        <v>4</v>
      </c>
      <c r="AX518" s="12" t="s">
        <v>79</v>
      </c>
      <c r="AY518" s="240" t="s">
        <v>139</v>
      </c>
    </row>
    <row r="519" s="1" customFormat="1" ht="16.5" customHeight="1">
      <c r="B519" s="36"/>
      <c r="C519" s="216" t="s">
        <v>1126</v>
      </c>
      <c r="D519" s="216" t="s">
        <v>141</v>
      </c>
      <c r="E519" s="217" t="s">
        <v>1127</v>
      </c>
      <c r="F519" s="218" t="s">
        <v>1128</v>
      </c>
      <c r="G519" s="219" t="s">
        <v>180</v>
      </c>
      <c r="H519" s="220">
        <v>2.3999999999999999</v>
      </c>
      <c r="I519" s="221"/>
      <c r="J519" s="222">
        <f>ROUND(I519*H519,2)</f>
        <v>0</v>
      </c>
      <c r="K519" s="218" t="s">
        <v>145</v>
      </c>
      <c r="L519" s="41"/>
      <c r="M519" s="223" t="s">
        <v>1</v>
      </c>
      <c r="N519" s="224" t="s">
        <v>39</v>
      </c>
      <c r="O519" s="84"/>
      <c r="P519" s="225">
        <f>O519*H519</f>
        <v>0</v>
      </c>
      <c r="Q519" s="225">
        <v>0</v>
      </c>
      <c r="R519" s="225">
        <f>Q519*H519</f>
        <v>0</v>
      </c>
      <c r="S519" s="225">
        <v>0</v>
      </c>
      <c r="T519" s="226">
        <f>S519*H519</f>
        <v>0</v>
      </c>
      <c r="AR519" s="227" t="s">
        <v>146</v>
      </c>
      <c r="AT519" s="227" t="s">
        <v>141</v>
      </c>
      <c r="AU519" s="227" t="s">
        <v>83</v>
      </c>
      <c r="AY519" s="15" t="s">
        <v>139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15" t="s">
        <v>79</v>
      </c>
      <c r="BK519" s="228">
        <f>ROUND(I519*H519,2)</f>
        <v>0</v>
      </c>
      <c r="BL519" s="15" t="s">
        <v>146</v>
      </c>
      <c r="BM519" s="227" t="s">
        <v>1129</v>
      </c>
    </row>
    <row r="520" s="12" customFormat="1">
      <c r="B520" s="229"/>
      <c r="C520" s="230"/>
      <c r="D520" s="231" t="s">
        <v>148</v>
      </c>
      <c r="E520" s="232" t="s">
        <v>1</v>
      </c>
      <c r="F520" s="233" t="s">
        <v>1130</v>
      </c>
      <c r="G520" s="230"/>
      <c r="H520" s="234">
        <v>2.3999999999999999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AT520" s="240" t="s">
        <v>148</v>
      </c>
      <c r="AU520" s="240" t="s">
        <v>83</v>
      </c>
      <c r="AV520" s="12" t="s">
        <v>83</v>
      </c>
      <c r="AW520" s="12" t="s">
        <v>31</v>
      </c>
      <c r="AX520" s="12" t="s">
        <v>79</v>
      </c>
      <c r="AY520" s="240" t="s">
        <v>139</v>
      </c>
    </row>
    <row r="521" s="1" customFormat="1" ht="16.5" customHeight="1">
      <c r="B521" s="36"/>
      <c r="C521" s="241" t="s">
        <v>1131</v>
      </c>
      <c r="D521" s="241" t="s">
        <v>159</v>
      </c>
      <c r="E521" s="242" t="s">
        <v>1132</v>
      </c>
      <c r="F521" s="243" t="s">
        <v>1133</v>
      </c>
      <c r="G521" s="244" t="s">
        <v>180</v>
      </c>
      <c r="H521" s="245">
        <v>2.448</v>
      </c>
      <c r="I521" s="246"/>
      <c r="J521" s="247">
        <f>ROUND(I521*H521,2)</f>
        <v>0</v>
      </c>
      <c r="K521" s="243" t="s">
        <v>145</v>
      </c>
      <c r="L521" s="248"/>
      <c r="M521" s="249" t="s">
        <v>1</v>
      </c>
      <c r="N521" s="250" t="s">
        <v>39</v>
      </c>
      <c r="O521" s="84"/>
      <c r="P521" s="225">
        <f>O521*H521</f>
        <v>0</v>
      </c>
      <c r="Q521" s="225">
        <v>0.00016000000000000001</v>
      </c>
      <c r="R521" s="225">
        <f>Q521*H521</f>
        <v>0.00039168000000000004</v>
      </c>
      <c r="S521" s="225">
        <v>0</v>
      </c>
      <c r="T521" s="226">
        <f>S521*H521</f>
        <v>0</v>
      </c>
      <c r="AR521" s="227" t="s">
        <v>313</v>
      </c>
      <c r="AT521" s="227" t="s">
        <v>159</v>
      </c>
      <c r="AU521" s="227" t="s">
        <v>83</v>
      </c>
      <c r="AY521" s="15" t="s">
        <v>139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15" t="s">
        <v>79</v>
      </c>
      <c r="BK521" s="228">
        <f>ROUND(I521*H521,2)</f>
        <v>0</v>
      </c>
      <c r="BL521" s="15" t="s">
        <v>146</v>
      </c>
      <c r="BM521" s="227" t="s">
        <v>1134</v>
      </c>
    </row>
    <row r="522" s="12" customFormat="1">
      <c r="B522" s="229"/>
      <c r="C522" s="230"/>
      <c r="D522" s="231" t="s">
        <v>148</v>
      </c>
      <c r="E522" s="230"/>
      <c r="F522" s="233" t="s">
        <v>1125</v>
      </c>
      <c r="G522" s="230"/>
      <c r="H522" s="234">
        <v>2.448</v>
      </c>
      <c r="I522" s="235"/>
      <c r="J522" s="230"/>
      <c r="K522" s="230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148</v>
      </c>
      <c r="AU522" s="240" t="s">
        <v>83</v>
      </c>
      <c r="AV522" s="12" t="s">
        <v>83</v>
      </c>
      <c r="AW522" s="12" t="s">
        <v>4</v>
      </c>
      <c r="AX522" s="12" t="s">
        <v>79</v>
      </c>
      <c r="AY522" s="240" t="s">
        <v>139</v>
      </c>
    </row>
    <row r="523" s="1" customFormat="1" ht="48" customHeight="1">
      <c r="B523" s="36"/>
      <c r="C523" s="216" t="s">
        <v>1135</v>
      </c>
      <c r="D523" s="216" t="s">
        <v>141</v>
      </c>
      <c r="E523" s="217" t="s">
        <v>1136</v>
      </c>
      <c r="F523" s="218" t="s">
        <v>1137</v>
      </c>
      <c r="G523" s="219" t="s">
        <v>162</v>
      </c>
      <c r="H523" s="220">
        <v>0.0040000000000000001</v>
      </c>
      <c r="I523" s="221"/>
      <c r="J523" s="222">
        <f>ROUND(I523*H523,2)</f>
        <v>0</v>
      </c>
      <c r="K523" s="218" t="s">
        <v>145</v>
      </c>
      <c r="L523" s="41"/>
      <c r="M523" s="223" t="s">
        <v>1</v>
      </c>
      <c r="N523" s="224" t="s">
        <v>39</v>
      </c>
      <c r="O523" s="84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AR523" s="227" t="s">
        <v>146</v>
      </c>
      <c r="AT523" s="227" t="s">
        <v>141</v>
      </c>
      <c r="AU523" s="227" t="s">
        <v>83</v>
      </c>
      <c r="AY523" s="15" t="s">
        <v>139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5" t="s">
        <v>79</v>
      </c>
      <c r="BK523" s="228">
        <f>ROUND(I523*H523,2)</f>
        <v>0</v>
      </c>
      <c r="BL523" s="15" t="s">
        <v>146</v>
      </c>
      <c r="BM523" s="227" t="s">
        <v>1138</v>
      </c>
    </row>
    <row r="524" s="11" customFormat="1" ht="22.8" customHeight="1">
      <c r="B524" s="200"/>
      <c r="C524" s="201"/>
      <c r="D524" s="202" t="s">
        <v>73</v>
      </c>
      <c r="E524" s="214" t="s">
        <v>1139</v>
      </c>
      <c r="F524" s="214" t="s">
        <v>1140</v>
      </c>
      <c r="G524" s="201"/>
      <c r="H524" s="201"/>
      <c r="I524" s="204"/>
      <c r="J524" s="215">
        <f>BK524</f>
        <v>0</v>
      </c>
      <c r="K524" s="201"/>
      <c r="L524" s="206"/>
      <c r="M524" s="207"/>
      <c r="N524" s="208"/>
      <c r="O524" s="208"/>
      <c r="P524" s="209">
        <f>SUM(P525:P551)</f>
        <v>0</v>
      </c>
      <c r="Q524" s="208"/>
      <c r="R524" s="209">
        <f>SUM(R525:R551)</f>
        <v>0.65981884999999985</v>
      </c>
      <c r="S524" s="208"/>
      <c r="T524" s="210">
        <f>SUM(T525:T551)</f>
        <v>0</v>
      </c>
      <c r="AR524" s="211" t="s">
        <v>83</v>
      </c>
      <c r="AT524" s="212" t="s">
        <v>73</v>
      </c>
      <c r="AU524" s="212" t="s">
        <v>79</v>
      </c>
      <c r="AY524" s="211" t="s">
        <v>139</v>
      </c>
      <c r="BK524" s="213">
        <f>SUM(BK525:BK551)</f>
        <v>0</v>
      </c>
    </row>
    <row r="525" s="1" customFormat="1" ht="24" customHeight="1">
      <c r="B525" s="36"/>
      <c r="C525" s="216" t="s">
        <v>1141</v>
      </c>
      <c r="D525" s="216" t="s">
        <v>141</v>
      </c>
      <c r="E525" s="217" t="s">
        <v>1142</v>
      </c>
      <c r="F525" s="218" t="s">
        <v>1143</v>
      </c>
      <c r="G525" s="219" t="s">
        <v>170</v>
      </c>
      <c r="H525" s="220">
        <v>114.601</v>
      </c>
      <c r="I525" s="221"/>
      <c r="J525" s="222">
        <f>ROUND(I525*H525,2)</f>
        <v>0</v>
      </c>
      <c r="K525" s="218" t="s">
        <v>145</v>
      </c>
      <c r="L525" s="41"/>
      <c r="M525" s="223" t="s">
        <v>1</v>
      </c>
      <c r="N525" s="224" t="s">
        <v>39</v>
      </c>
      <c r="O525" s="84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AR525" s="227" t="s">
        <v>146</v>
      </c>
      <c r="AT525" s="227" t="s">
        <v>141</v>
      </c>
      <c r="AU525" s="227" t="s">
        <v>83</v>
      </c>
      <c r="AY525" s="15" t="s">
        <v>139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5" t="s">
        <v>79</v>
      </c>
      <c r="BK525" s="228">
        <f>ROUND(I525*H525,2)</f>
        <v>0</v>
      </c>
      <c r="BL525" s="15" t="s">
        <v>146</v>
      </c>
      <c r="BM525" s="227" t="s">
        <v>1144</v>
      </c>
    </row>
    <row r="526" s="12" customFormat="1">
      <c r="B526" s="229"/>
      <c r="C526" s="230"/>
      <c r="D526" s="231" t="s">
        <v>148</v>
      </c>
      <c r="E526" s="232" t="s">
        <v>1</v>
      </c>
      <c r="F526" s="233" t="s">
        <v>1145</v>
      </c>
      <c r="G526" s="230"/>
      <c r="H526" s="234">
        <v>27.114999999999998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AT526" s="240" t="s">
        <v>148</v>
      </c>
      <c r="AU526" s="240" t="s">
        <v>83</v>
      </c>
      <c r="AV526" s="12" t="s">
        <v>83</v>
      </c>
      <c r="AW526" s="12" t="s">
        <v>31</v>
      </c>
      <c r="AX526" s="12" t="s">
        <v>74</v>
      </c>
      <c r="AY526" s="240" t="s">
        <v>139</v>
      </c>
    </row>
    <row r="527" s="12" customFormat="1">
      <c r="B527" s="229"/>
      <c r="C527" s="230"/>
      <c r="D527" s="231" t="s">
        <v>148</v>
      </c>
      <c r="E527" s="232" t="s">
        <v>1</v>
      </c>
      <c r="F527" s="233" t="s">
        <v>1146</v>
      </c>
      <c r="G527" s="230"/>
      <c r="H527" s="234">
        <v>5.5999999999999996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AT527" s="240" t="s">
        <v>148</v>
      </c>
      <c r="AU527" s="240" t="s">
        <v>83</v>
      </c>
      <c r="AV527" s="12" t="s">
        <v>83</v>
      </c>
      <c r="AW527" s="12" t="s">
        <v>31</v>
      </c>
      <c r="AX527" s="12" t="s">
        <v>74</v>
      </c>
      <c r="AY527" s="240" t="s">
        <v>139</v>
      </c>
    </row>
    <row r="528" s="12" customFormat="1">
      <c r="B528" s="229"/>
      <c r="C528" s="230"/>
      <c r="D528" s="231" t="s">
        <v>148</v>
      </c>
      <c r="E528" s="232" t="s">
        <v>1</v>
      </c>
      <c r="F528" s="233" t="s">
        <v>1147</v>
      </c>
      <c r="G528" s="230"/>
      <c r="H528" s="234">
        <v>70.686000000000007</v>
      </c>
      <c r="I528" s="235"/>
      <c r="J528" s="230"/>
      <c r="K528" s="230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148</v>
      </c>
      <c r="AU528" s="240" t="s">
        <v>83</v>
      </c>
      <c r="AV528" s="12" t="s">
        <v>83</v>
      </c>
      <c r="AW528" s="12" t="s">
        <v>31</v>
      </c>
      <c r="AX528" s="12" t="s">
        <v>74</v>
      </c>
      <c r="AY528" s="240" t="s">
        <v>139</v>
      </c>
    </row>
    <row r="529" s="12" customFormat="1">
      <c r="B529" s="229"/>
      <c r="C529" s="230"/>
      <c r="D529" s="231" t="s">
        <v>148</v>
      </c>
      <c r="E529" s="232" t="s">
        <v>1</v>
      </c>
      <c r="F529" s="233" t="s">
        <v>1148</v>
      </c>
      <c r="G529" s="230"/>
      <c r="H529" s="234">
        <v>11.199999999999999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AT529" s="240" t="s">
        <v>148</v>
      </c>
      <c r="AU529" s="240" t="s">
        <v>83</v>
      </c>
      <c r="AV529" s="12" t="s">
        <v>83</v>
      </c>
      <c r="AW529" s="12" t="s">
        <v>31</v>
      </c>
      <c r="AX529" s="12" t="s">
        <v>74</v>
      </c>
      <c r="AY529" s="240" t="s">
        <v>139</v>
      </c>
    </row>
    <row r="530" s="13" customFormat="1">
      <c r="B530" s="251"/>
      <c r="C530" s="252"/>
      <c r="D530" s="231" t="s">
        <v>148</v>
      </c>
      <c r="E530" s="253" t="s">
        <v>87</v>
      </c>
      <c r="F530" s="254" t="s">
        <v>176</v>
      </c>
      <c r="G530" s="252"/>
      <c r="H530" s="255">
        <v>114.601</v>
      </c>
      <c r="I530" s="256"/>
      <c r="J530" s="252"/>
      <c r="K530" s="252"/>
      <c r="L530" s="257"/>
      <c r="M530" s="258"/>
      <c r="N530" s="259"/>
      <c r="O530" s="259"/>
      <c r="P530" s="259"/>
      <c r="Q530" s="259"/>
      <c r="R530" s="259"/>
      <c r="S530" s="259"/>
      <c r="T530" s="260"/>
      <c r="AT530" s="261" t="s">
        <v>148</v>
      </c>
      <c r="AU530" s="261" t="s">
        <v>83</v>
      </c>
      <c r="AV530" s="13" t="s">
        <v>154</v>
      </c>
      <c r="AW530" s="13" t="s">
        <v>31</v>
      </c>
      <c r="AX530" s="13" t="s">
        <v>79</v>
      </c>
      <c r="AY530" s="261" t="s">
        <v>139</v>
      </c>
    </row>
    <row r="531" s="1" customFormat="1" ht="24" customHeight="1">
      <c r="B531" s="36"/>
      <c r="C531" s="216" t="s">
        <v>1149</v>
      </c>
      <c r="D531" s="216" t="s">
        <v>141</v>
      </c>
      <c r="E531" s="217" t="s">
        <v>1150</v>
      </c>
      <c r="F531" s="218" t="s">
        <v>1151</v>
      </c>
      <c r="G531" s="219" t="s">
        <v>170</v>
      </c>
      <c r="H531" s="220">
        <v>15.18</v>
      </c>
      <c r="I531" s="221"/>
      <c r="J531" s="222">
        <f>ROUND(I531*H531,2)</f>
        <v>0</v>
      </c>
      <c r="K531" s="218" t="s">
        <v>145</v>
      </c>
      <c r="L531" s="41"/>
      <c r="M531" s="223" t="s">
        <v>1</v>
      </c>
      <c r="N531" s="224" t="s">
        <v>39</v>
      </c>
      <c r="O531" s="84"/>
      <c r="P531" s="225">
        <f>O531*H531</f>
        <v>0</v>
      </c>
      <c r="Q531" s="225">
        <v>0.0015</v>
      </c>
      <c r="R531" s="225">
        <f>Q531*H531</f>
        <v>0.022769999999999999</v>
      </c>
      <c r="S531" s="225">
        <v>0</v>
      </c>
      <c r="T531" s="226">
        <f>S531*H531</f>
        <v>0</v>
      </c>
      <c r="AR531" s="227" t="s">
        <v>146</v>
      </c>
      <c r="AT531" s="227" t="s">
        <v>141</v>
      </c>
      <c r="AU531" s="227" t="s">
        <v>83</v>
      </c>
      <c r="AY531" s="15" t="s">
        <v>139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15" t="s">
        <v>79</v>
      </c>
      <c r="BK531" s="228">
        <f>ROUND(I531*H531,2)</f>
        <v>0</v>
      </c>
      <c r="BL531" s="15" t="s">
        <v>146</v>
      </c>
      <c r="BM531" s="227" t="s">
        <v>1152</v>
      </c>
    </row>
    <row r="532" s="12" customFormat="1">
      <c r="B532" s="229"/>
      <c r="C532" s="230"/>
      <c r="D532" s="231" t="s">
        <v>148</v>
      </c>
      <c r="E532" s="232" t="s">
        <v>1</v>
      </c>
      <c r="F532" s="233" t="s">
        <v>1153</v>
      </c>
      <c r="G532" s="230"/>
      <c r="H532" s="234">
        <v>15.18</v>
      </c>
      <c r="I532" s="235"/>
      <c r="J532" s="230"/>
      <c r="K532" s="230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148</v>
      </c>
      <c r="AU532" s="240" t="s">
        <v>83</v>
      </c>
      <c r="AV532" s="12" t="s">
        <v>83</v>
      </c>
      <c r="AW532" s="12" t="s">
        <v>31</v>
      </c>
      <c r="AX532" s="12" t="s">
        <v>79</v>
      </c>
      <c r="AY532" s="240" t="s">
        <v>139</v>
      </c>
    </row>
    <row r="533" s="1" customFormat="1" ht="24" customHeight="1">
      <c r="B533" s="36"/>
      <c r="C533" s="216" t="s">
        <v>1154</v>
      </c>
      <c r="D533" s="216" t="s">
        <v>141</v>
      </c>
      <c r="E533" s="217" t="s">
        <v>1155</v>
      </c>
      <c r="F533" s="218" t="s">
        <v>1156</v>
      </c>
      <c r="G533" s="219" t="s">
        <v>201</v>
      </c>
      <c r="H533" s="220">
        <v>6.9000000000000004</v>
      </c>
      <c r="I533" s="221"/>
      <c r="J533" s="222">
        <f>ROUND(I533*H533,2)</f>
        <v>0</v>
      </c>
      <c r="K533" s="218" t="s">
        <v>145</v>
      </c>
      <c r="L533" s="41"/>
      <c r="M533" s="223" t="s">
        <v>1</v>
      </c>
      <c r="N533" s="224" t="s">
        <v>39</v>
      </c>
      <c r="O533" s="84"/>
      <c r="P533" s="225">
        <f>O533*H533</f>
        <v>0</v>
      </c>
      <c r="Q533" s="225">
        <v>0.00022000000000000001</v>
      </c>
      <c r="R533" s="225">
        <f>Q533*H533</f>
        <v>0.001518</v>
      </c>
      <c r="S533" s="225">
        <v>0</v>
      </c>
      <c r="T533" s="226">
        <f>S533*H533</f>
        <v>0</v>
      </c>
      <c r="AR533" s="227" t="s">
        <v>146</v>
      </c>
      <c r="AT533" s="227" t="s">
        <v>141</v>
      </c>
      <c r="AU533" s="227" t="s">
        <v>83</v>
      </c>
      <c r="AY533" s="15" t="s">
        <v>139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15" t="s">
        <v>79</v>
      </c>
      <c r="BK533" s="228">
        <f>ROUND(I533*H533,2)</f>
        <v>0</v>
      </c>
      <c r="BL533" s="15" t="s">
        <v>146</v>
      </c>
      <c r="BM533" s="227" t="s">
        <v>1157</v>
      </c>
    </row>
    <row r="534" s="12" customFormat="1">
      <c r="B534" s="229"/>
      <c r="C534" s="230"/>
      <c r="D534" s="231" t="s">
        <v>148</v>
      </c>
      <c r="E534" s="232" t="s">
        <v>1</v>
      </c>
      <c r="F534" s="233" t="s">
        <v>1158</v>
      </c>
      <c r="G534" s="230"/>
      <c r="H534" s="234">
        <v>6.9000000000000004</v>
      </c>
      <c r="I534" s="235"/>
      <c r="J534" s="230"/>
      <c r="K534" s="230"/>
      <c r="L534" s="236"/>
      <c r="M534" s="237"/>
      <c r="N534" s="238"/>
      <c r="O534" s="238"/>
      <c r="P534" s="238"/>
      <c r="Q534" s="238"/>
      <c r="R534" s="238"/>
      <c r="S534" s="238"/>
      <c r="T534" s="239"/>
      <c r="AT534" s="240" t="s">
        <v>148</v>
      </c>
      <c r="AU534" s="240" t="s">
        <v>83</v>
      </c>
      <c r="AV534" s="12" t="s">
        <v>83</v>
      </c>
      <c r="AW534" s="12" t="s">
        <v>31</v>
      </c>
      <c r="AX534" s="12" t="s">
        <v>79</v>
      </c>
      <c r="AY534" s="240" t="s">
        <v>139</v>
      </c>
    </row>
    <row r="535" s="1" customFormat="1" ht="36" customHeight="1">
      <c r="B535" s="36"/>
      <c r="C535" s="216" t="s">
        <v>1159</v>
      </c>
      <c r="D535" s="216" t="s">
        <v>141</v>
      </c>
      <c r="E535" s="217" t="s">
        <v>1160</v>
      </c>
      <c r="F535" s="218" t="s">
        <v>1161</v>
      </c>
      <c r="G535" s="219" t="s">
        <v>170</v>
      </c>
      <c r="H535" s="220">
        <v>114.601</v>
      </c>
      <c r="I535" s="221"/>
      <c r="J535" s="222">
        <f>ROUND(I535*H535,2)</f>
        <v>0</v>
      </c>
      <c r="K535" s="218" t="s">
        <v>145</v>
      </c>
      <c r="L535" s="41"/>
      <c r="M535" s="223" t="s">
        <v>1</v>
      </c>
      <c r="N535" s="224" t="s">
        <v>39</v>
      </c>
      <c r="O535" s="84"/>
      <c r="P535" s="225">
        <f>O535*H535</f>
        <v>0</v>
      </c>
      <c r="Q535" s="225">
        <v>0.0051999999999999998</v>
      </c>
      <c r="R535" s="225">
        <f>Q535*H535</f>
        <v>0.59592519999999993</v>
      </c>
      <c r="S535" s="225">
        <v>0</v>
      </c>
      <c r="T535" s="226">
        <f>S535*H535</f>
        <v>0</v>
      </c>
      <c r="AR535" s="227" t="s">
        <v>146</v>
      </c>
      <c r="AT535" s="227" t="s">
        <v>141</v>
      </c>
      <c r="AU535" s="227" t="s">
        <v>83</v>
      </c>
      <c r="AY535" s="15" t="s">
        <v>139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5" t="s">
        <v>79</v>
      </c>
      <c r="BK535" s="228">
        <f>ROUND(I535*H535,2)</f>
        <v>0</v>
      </c>
      <c r="BL535" s="15" t="s">
        <v>146</v>
      </c>
      <c r="BM535" s="227" t="s">
        <v>1162</v>
      </c>
    </row>
    <row r="536" s="12" customFormat="1">
      <c r="B536" s="229"/>
      <c r="C536" s="230"/>
      <c r="D536" s="231" t="s">
        <v>148</v>
      </c>
      <c r="E536" s="232" t="s">
        <v>1</v>
      </c>
      <c r="F536" s="233" t="s">
        <v>87</v>
      </c>
      <c r="G536" s="230"/>
      <c r="H536" s="234">
        <v>114.601</v>
      </c>
      <c r="I536" s="235"/>
      <c r="J536" s="230"/>
      <c r="K536" s="230"/>
      <c r="L536" s="236"/>
      <c r="M536" s="237"/>
      <c r="N536" s="238"/>
      <c r="O536" s="238"/>
      <c r="P536" s="238"/>
      <c r="Q536" s="238"/>
      <c r="R536" s="238"/>
      <c r="S536" s="238"/>
      <c r="T536" s="239"/>
      <c r="AT536" s="240" t="s">
        <v>148</v>
      </c>
      <c r="AU536" s="240" t="s">
        <v>83</v>
      </c>
      <c r="AV536" s="12" t="s">
        <v>83</v>
      </c>
      <c r="AW536" s="12" t="s">
        <v>31</v>
      </c>
      <c r="AX536" s="12" t="s">
        <v>79</v>
      </c>
      <c r="AY536" s="240" t="s">
        <v>139</v>
      </c>
    </row>
    <row r="537" s="1" customFormat="1" ht="16.5" customHeight="1">
      <c r="B537" s="36"/>
      <c r="C537" s="241" t="s">
        <v>1163</v>
      </c>
      <c r="D537" s="241" t="s">
        <v>159</v>
      </c>
      <c r="E537" s="242" t="s">
        <v>1164</v>
      </c>
      <c r="F537" s="243" t="s">
        <v>1080</v>
      </c>
      <c r="G537" s="244" t="s">
        <v>170</v>
      </c>
      <c r="H537" s="245">
        <v>120.331</v>
      </c>
      <c r="I537" s="246"/>
      <c r="J537" s="247">
        <f>ROUND(I537*H537,2)</f>
        <v>0</v>
      </c>
      <c r="K537" s="243" t="s">
        <v>1</v>
      </c>
      <c r="L537" s="248"/>
      <c r="M537" s="249" t="s">
        <v>1</v>
      </c>
      <c r="N537" s="250" t="s">
        <v>39</v>
      </c>
      <c r="O537" s="84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AR537" s="227" t="s">
        <v>313</v>
      </c>
      <c r="AT537" s="227" t="s">
        <v>159</v>
      </c>
      <c r="AU537" s="227" t="s">
        <v>83</v>
      </c>
      <c r="AY537" s="15" t="s">
        <v>139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5" t="s">
        <v>79</v>
      </c>
      <c r="BK537" s="228">
        <f>ROUND(I537*H537,2)</f>
        <v>0</v>
      </c>
      <c r="BL537" s="15" t="s">
        <v>146</v>
      </c>
      <c r="BM537" s="227" t="s">
        <v>1165</v>
      </c>
    </row>
    <row r="538" s="12" customFormat="1">
      <c r="B538" s="229"/>
      <c r="C538" s="230"/>
      <c r="D538" s="231" t="s">
        <v>148</v>
      </c>
      <c r="E538" s="232" t="s">
        <v>1</v>
      </c>
      <c r="F538" s="233" t="s">
        <v>87</v>
      </c>
      <c r="G538" s="230"/>
      <c r="H538" s="234">
        <v>114.601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148</v>
      </c>
      <c r="AU538" s="240" t="s">
        <v>83</v>
      </c>
      <c r="AV538" s="12" t="s">
        <v>83</v>
      </c>
      <c r="AW538" s="12" t="s">
        <v>31</v>
      </c>
      <c r="AX538" s="12" t="s">
        <v>74</v>
      </c>
      <c r="AY538" s="240" t="s">
        <v>139</v>
      </c>
    </row>
    <row r="539" s="13" customFormat="1">
      <c r="B539" s="251"/>
      <c r="C539" s="252"/>
      <c r="D539" s="231" t="s">
        <v>148</v>
      </c>
      <c r="E539" s="253" t="s">
        <v>1</v>
      </c>
      <c r="F539" s="254" t="s">
        <v>221</v>
      </c>
      <c r="G539" s="252"/>
      <c r="H539" s="255">
        <v>114.601</v>
      </c>
      <c r="I539" s="256"/>
      <c r="J539" s="252"/>
      <c r="K539" s="252"/>
      <c r="L539" s="257"/>
      <c r="M539" s="258"/>
      <c r="N539" s="259"/>
      <c r="O539" s="259"/>
      <c r="P539" s="259"/>
      <c r="Q539" s="259"/>
      <c r="R539" s="259"/>
      <c r="S539" s="259"/>
      <c r="T539" s="260"/>
      <c r="AT539" s="261" t="s">
        <v>148</v>
      </c>
      <c r="AU539" s="261" t="s">
        <v>83</v>
      </c>
      <c r="AV539" s="13" t="s">
        <v>154</v>
      </c>
      <c r="AW539" s="13" t="s">
        <v>31</v>
      </c>
      <c r="AX539" s="13" t="s">
        <v>79</v>
      </c>
      <c r="AY539" s="261" t="s">
        <v>139</v>
      </c>
    </row>
    <row r="540" s="12" customFormat="1">
      <c r="B540" s="229"/>
      <c r="C540" s="230"/>
      <c r="D540" s="231" t="s">
        <v>148</v>
      </c>
      <c r="E540" s="230"/>
      <c r="F540" s="233" t="s">
        <v>1166</v>
      </c>
      <c r="G540" s="230"/>
      <c r="H540" s="234">
        <v>120.331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AT540" s="240" t="s">
        <v>148</v>
      </c>
      <c r="AU540" s="240" t="s">
        <v>83</v>
      </c>
      <c r="AV540" s="12" t="s">
        <v>83</v>
      </c>
      <c r="AW540" s="12" t="s">
        <v>4</v>
      </c>
      <c r="AX540" s="12" t="s">
        <v>79</v>
      </c>
      <c r="AY540" s="240" t="s">
        <v>139</v>
      </c>
    </row>
    <row r="541" s="1" customFormat="1" ht="24" customHeight="1">
      <c r="B541" s="36"/>
      <c r="C541" s="216" t="s">
        <v>1167</v>
      </c>
      <c r="D541" s="216" t="s">
        <v>141</v>
      </c>
      <c r="E541" s="217" t="s">
        <v>1168</v>
      </c>
      <c r="F541" s="218" t="s">
        <v>1169</v>
      </c>
      <c r="G541" s="219" t="s">
        <v>201</v>
      </c>
      <c r="H541" s="220">
        <v>2</v>
      </c>
      <c r="I541" s="221"/>
      <c r="J541" s="222">
        <f>ROUND(I541*H541,2)</f>
        <v>0</v>
      </c>
      <c r="K541" s="218" t="s">
        <v>145</v>
      </c>
      <c r="L541" s="41"/>
      <c r="M541" s="223" t="s">
        <v>1</v>
      </c>
      <c r="N541" s="224" t="s">
        <v>39</v>
      </c>
      <c r="O541" s="84"/>
      <c r="P541" s="225">
        <f>O541*H541</f>
        <v>0</v>
      </c>
      <c r="Q541" s="225">
        <v>0.00020000000000000001</v>
      </c>
      <c r="R541" s="225">
        <f>Q541*H541</f>
        <v>0.00040000000000000002</v>
      </c>
      <c r="S541" s="225">
        <v>0</v>
      </c>
      <c r="T541" s="226">
        <f>S541*H541</f>
        <v>0</v>
      </c>
      <c r="AR541" s="227" t="s">
        <v>146</v>
      </c>
      <c r="AT541" s="227" t="s">
        <v>141</v>
      </c>
      <c r="AU541" s="227" t="s">
        <v>83</v>
      </c>
      <c r="AY541" s="15" t="s">
        <v>139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5" t="s">
        <v>79</v>
      </c>
      <c r="BK541" s="228">
        <f>ROUND(I541*H541,2)</f>
        <v>0</v>
      </c>
      <c r="BL541" s="15" t="s">
        <v>146</v>
      </c>
      <c r="BM541" s="227" t="s">
        <v>1170</v>
      </c>
    </row>
    <row r="542" s="1" customFormat="1" ht="16.5" customHeight="1">
      <c r="B542" s="36"/>
      <c r="C542" s="241" t="s">
        <v>1171</v>
      </c>
      <c r="D542" s="241" t="s">
        <v>159</v>
      </c>
      <c r="E542" s="242" t="s">
        <v>1172</v>
      </c>
      <c r="F542" s="243" t="s">
        <v>1173</v>
      </c>
      <c r="G542" s="244" t="s">
        <v>201</v>
      </c>
      <c r="H542" s="245">
        <v>2</v>
      </c>
      <c r="I542" s="246"/>
      <c r="J542" s="247">
        <f>ROUND(I542*H542,2)</f>
        <v>0</v>
      </c>
      <c r="K542" s="243" t="s">
        <v>1</v>
      </c>
      <c r="L542" s="248"/>
      <c r="M542" s="249" t="s">
        <v>1</v>
      </c>
      <c r="N542" s="250" t="s">
        <v>39</v>
      </c>
      <c r="O542" s="84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AR542" s="227" t="s">
        <v>313</v>
      </c>
      <c r="AT542" s="227" t="s">
        <v>159</v>
      </c>
      <c r="AU542" s="227" t="s">
        <v>83</v>
      </c>
      <c r="AY542" s="15" t="s">
        <v>139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5" t="s">
        <v>79</v>
      </c>
      <c r="BK542" s="228">
        <f>ROUND(I542*H542,2)</f>
        <v>0</v>
      </c>
      <c r="BL542" s="15" t="s">
        <v>146</v>
      </c>
      <c r="BM542" s="227" t="s">
        <v>1174</v>
      </c>
    </row>
    <row r="543" s="1" customFormat="1" ht="24" customHeight="1">
      <c r="B543" s="36"/>
      <c r="C543" s="216" t="s">
        <v>1175</v>
      </c>
      <c r="D543" s="216" t="s">
        <v>141</v>
      </c>
      <c r="E543" s="217" t="s">
        <v>1176</v>
      </c>
      <c r="F543" s="218" t="s">
        <v>1177</v>
      </c>
      <c r="G543" s="219" t="s">
        <v>180</v>
      </c>
      <c r="H543" s="220">
        <v>89.185000000000002</v>
      </c>
      <c r="I543" s="221"/>
      <c r="J543" s="222">
        <f>ROUND(I543*H543,2)</f>
        <v>0</v>
      </c>
      <c r="K543" s="218" t="s">
        <v>145</v>
      </c>
      <c r="L543" s="41"/>
      <c r="M543" s="223" t="s">
        <v>1</v>
      </c>
      <c r="N543" s="224" t="s">
        <v>39</v>
      </c>
      <c r="O543" s="84"/>
      <c r="P543" s="225">
        <f>O543*H543</f>
        <v>0</v>
      </c>
      <c r="Q543" s="225">
        <v>0.00031</v>
      </c>
      <c r="R543" s="225">
        <f>Q543*H543</f>
        <v>0.027647350000000001</v>
      </c>
      <c r="S543" s="225">
        <v>0</v>
      </c>
      <c r="T543" s="226">
        <f>S543*H543</f>
        <v>0</v>
      </c>
      <c r="AR543" s="227" t="s">
        <v>146</v>
      </c>
      <c r="AT543" s="227" t="s">
        <v>141</v>
      </c>
      <c r="AU543" s="227" t="s">
        <v>83</v>
      </c>
      <c r="AY543" s="15" t="s">
        <v>139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15" t="s">
        <v>79</v>
      </c>
      <c r="BK543" s="228">
        <f>ROUND(I543*H543,2)</f>
        <v>0</v>
      </c>
      <c r="BL543" s="15" t="s">
        <v>146</v>
      </c>
      <c r="BM543" s="227" t="s">
        <v>1178</v>
      </c>
    </row>
    <row r="544" s="12" customFormat="1">
      <c r="B544" s="229"/>
      <c r="C544" s="230"/>
      <c r="D544" s="231" t="s">
        <v>148</v>
      </c>
      <c r="E544" s="232" t="s">
        <v>1</v>
      </c>
      <c r="F544" s="233" t="s">
        <v>1179</v>
      </c>
      <c r="G544" s="230"/>
      <c r="H544" s="234">
        <v>29.725000000000001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AT544" s="240" t="s">
        <v>148</v>
      </c>
      <c r="AU544" s="240" t="s">
        <v>83</v>
      </c>
      <c r="AV544" s="12" t="s">
        <v>83</v>
      </c>
      <c r="AW544" s="12" t="s">
        <v>31</v>
      </c>
      <c r="AX544" s="12" t="s">
        <v>74</v>
      </c>
      <c r="AY544" s="240" t="s">
        <v>139</v>
      </c>
    </row>
    <row r="545" s="12" customFormat="1">
      <c r="B545" s="229"/>
      <c r="C545" s="230"/>
      <c r="D545" s="231" t="s">
        <v>148</v>
      </c>
      <c r="E545" s="232" t="s">
        <v>1</v>
      </c>
      <c r="F545" s="233" t="s">
        <v>1180</v>
      </c>
      <c r="G545" s="230"/>
      <c r="H545" s="234">
        <v>59.460000000000001</v>
      </c>
      <c r="I545" s="235"/>
      <c r="J545" s="230"/>
      <c r="K545" s="230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148</v>
      </c>
      <c r="AU545" s="240" t="s">
        <v>83</v>
      </c>
      <c r="AV545" s="12" t="s">
        <v>83</v>
      </c>
      <c r="AW545" s="12" t="s">
        <v>31</v>
      </c>
      <c r="AX545" s="12" t="s">
        <v>74</v>
      </c>
      <c r="AY545" s="240" t="s">
        <v>139</v>
      </c>
    </row>
    <row r="546" s="13" customFormat="1">
      <c r="B546" s="251"/>
      <c r="C546" s="252"/>
      <c r="D546" s="231" t="s">
        <v>148</v>
      </c>
      <c r="E546" s="253" t="s">
        <v>1</v>
      </c>
      <c r="F546" s="254" t="s">
        <v>176</v>
      </c>
      <c r="G546" s="252"/>
      <c r="H546" s="255">
        <v>89.185000000000002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AT546" s="261" t="s">
        <v>148</v>
      </c>
      <c r="AU546" s="261" t="s">
        <v>83</v>
      </c>
      <c r="AV546" s="13" t="s">
        <v>154</v>
      </c>
      <c r="AW546" s="13" t="s">
        <v>31</v>
      </c>
      <c r="AX546" s="13" t="s">
        <v>79</v>
      </c>
      <c r="AY546" s="261" t="s">
        <v>139</v>
      </c>
    </row>
    <row r="547" s="1" customFormat="1" ht="24" customHeight="1">
      <c r="B547" s="36"/>
      <c r="C547" s="216" t="s">
        <v>1181</v>
      </c>
      <c r="D547" s="216" t="s">
        <v>141</v>
      </c>
      <c r="E547" s="217" t="s">
        <v>1182</v>
      </c>
      <c r="F547" s="218" t="s">
        <v>1183</v>
      </c>
      <c r="G547" s="219" t="s">
        <v>180</v>
      </c>
      <c r="H547" s="220">
        <v>44.454999999999998</v>
      </c>
      <c r="I547" s="221"/>
      <c r="J547" s="222">
        <f>ROUND(I547*H547,2)</f>
        <v>0</v>
      </c>
      <c r="K547" s="218" t="s">
        <v>145</v>
      </c>
      <c r="L547" s="41"/>
      <c r="M547" s="223" t="s">
        <v>1</v>
      </c>
      <c r="N547" s="224" t="s">
        <v>39</v>
      </c>
      <c r="O547" s="84"/>
      <c r="P547" s="225">
        <f>O547*H547</f>
        <v>0</v>
      </c>
      <c r="Q547" s="225">
        <v>0.00025999999999999998</v>
      </c>
      <c r="R547" s="225">
        <f>Q547*H547</f>
        <v>0.011558299999999999</v>
      </c>
      <c r="S547" s="225">
        <v>0</v>
      </c>
      <c r="T547" s="226">
        <f>S547*H547</f>
        <v>0</v>
      </c>
      <c r="AR547" s="227" t="s">
        <v>146</v>
      </c>
      <c r="AT547" s="227" t="s">
        <v>141</v>
      </c>
      <c r="AU547" s="227" t="s">
        <v>83</v>
      </c>
      <c r="AY547" s="15" t="s">
        <v>139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15" t="s">
        <v>79</v>
      </c>
      <c r="BK547" s="228">
        <f>ROUND(I547*H547,2)</f>
        <v>0</v>
      </c>
      <c r="BL547" s="15" t="s">
        <v>146</v>
      </c>
      <c r="BM547" s="227" t="s">
        <v>1184</v>
      </c>
    </row>
    <row r="548" s="12" customFormat="1">
      <c r="B548" s="229"/>
      <c r="C548" s="230"/>
      <c r="D548" s="231" t="s">
        <v>148</v>
      </c>
      <c r="E548" s="232" t="s">
        <v>1</v>
      </c>
      <c r="F548" s="233" t="s">
        <v>1185</v>
      </c>
      <c r="G548" s="230"/>
      <c r="H548" s="234">
        <v>12.324999999999999</v>
      </c>
      <c r="I548" s="235"/>
      <c r="J548" s="230"/>
      <c r="K548" s="230"/>
      <c r="L548" s="236"/>
      <c r="M548" s="237"/>
      <c r="N548" s="238"/>
      <c r="O548" s="238"/>
      <c r="P548" s="238"/>
      <c r="Q548" s="238"/>
      <c r="R548" s="238"/>
      <c r="S548" s="238"/>
      <c r="T548" s="239"/>
      <c r="AT548" s="240" t="s">
        <v>148</v>
      </c>
      <c r="AU548" s="240" t="s">
        <v>83</v>
      </c>
      <c r="AV548" s="12" t="s">
        <v>83</v>
      </c>
      <c r="AW548" s="12" t="s">
        <v>31</v>
      </c>
      <c r="AX548" s="12" t="s">
        <v>74</v>
      </c>
      <c r="AY548" s="240" t="s">
        <v>139</v>
      </c>
    </row>
    <row r="549" s="12" customFormat="1">
      <c r="B549" s="229"/>
      <c r="C549" s="230"/>
      <c r="D549" s="231" t="s">
        <v>148</v>
      </c>
      <c r="E549" s="232" t="s">
        <v>1</v>
      </c>
      <c r="F549" s="233" t="s">
        <v>258</v>
      </c>
      <c r="G549" s="230"/>
      <c r="H549" s="234">
        <v>32.130000000000003</v>
      </c>
      <c r="I549" s="235"/>
      <c r="J549" s="230"/>
      <c r="K549" s="230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148</v>
      </c>
      <c r="AU549" s="240" t="s">
        <v>83</v>
      </c>
      <c r="AV549" s="12" t="s">
        <v>83</v>
      </c>
      <c r="AW549" s="12" t="s">
        <v>31</v>
      </c>
      <c r="AX549" s="12" t="s">
        <v>74</v>
      </c>
      <c r="AY549" s="240" t="s">
        <v>139</v>
      </c>
    </row>
    <row r="550" s="13" customFormat="1">
      <c r="B550" s="251"/>
      <c r="C550" s="252"/>
      <c r="D550" s="231" t="s">
        <v>148</v>
      </c>
      <c r="E550" s="253" t="s">
        <v>1</v>
      </c>
      <c r="F550" s="254" t="s">
        <v>176</v>
      </c>
      <c r="G550" s="252"/>
      <c r="H550" s="255">
        <v>44.454999999999998</v>
      </c>
      <c r="I550" s="256"/>
      <c r="J550" s="252"/>
      <c r="K550" s="252"/>
      <c r="L550" s="257"/>
      <c r="M550" s="258"/>
      <c r="N550" s="259"/>
      <c r="O550" s="259"/>
      <c r="P550" s="259"/>
      <c r="Q550" s="259"/>
      <c r="R550" s="259"/>
      <c r="S550" s="259"/>
      <c r="T550" s="260"/>
      <c r="AT550" s="261" t="s">
        <v>148</v>
      </c>
      <c r="AU550" s="261" t="s">
        <v>83</v>
      </c>
      <c r="AV550" s="13" t="s">
        <v>154</v>
      </c>
      <c r="AW550" s="13" t="s">
        <v>31</v>
      </c>
      <c r="AX550" s="13" t="s">
        <v>79</v>
      </c>
      <c r="AY550" s="261" t="s">
        <v>139</v>
      </c>
    </row>
    <row r="551" s="1" customFormat="1" ht="48" customHeight="1">
      <c r="B551" s="36"/>
      <c r="C551" s="216" t="s">
        <v>1186</v>
      </c>
      <c r="D551" s="216" t="s">
        <v>141</v>
      </c>
      <c r="E551" s="217" t="s">
        <v>1187</v>
      </c>
      <c r="F551" s="218" t="s">
        <v>1188</v>
      </c>
      <c r="G551" s="219" t="s">
        <v>162</v>
      </c>
      <c r="H551" s="220">
        <v>0.66000000000000003</v>
      </c>
      <c r="I551" s="221"/>
      <c r="J551" s="222">
        <f>ROUND(I551*H551,2)</f>
        <v>0</v>
      </c>
      <c r="K551" s="218" t="s">
        <v>145</v>
      </c>
      <c r="L551" s="41"/>
      <c r="M551" s="223" t="s">
        <v>1</v>
      </c>
      <c r="N551" s="224" t="s">
        <v>39</v>
      </c>
      <c r="O551" s="84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AR551" s="227" t="s">
        <v>146</v>
      </c>
      <c r="AT551" s="227" t="s">
        <v>141</v>
      </c>
      <c r="AU551" s="227" t="s">
        <v>83</v>
      </c>
      <c r="AY551" s="15" t="s">
        <v>139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15" t="s">
        <v>79</v>
      </c>
      <c r="BK551" s="228">
        <f>ROUND(I551*H551,2)</f>
        <v>0</v>
      </c>
      <c r="BL551" s="15" t="s">
        <v>146</v>
      </c>
      <c r="BM551" s="227" t="s">
        <v>1189</v>
      </c>
    </row>
    <row r="552" s="11" customFormat="1" ht="22.8" customHeight="1">
      <c r="B552" s="200"/>
      <c r="C552" s="201"/>
      <c r="D552" s="202" t="s">
        <v>73</v>
      </c>
      <c r="E552" s="214" t="s">
        <v>1190</v>
      </c>
      <c r="F552" s="214" t="s">
        <v>1191</v>
      </c>
      <c r="G552" s="201"/>
      <c r="H552" s="201"/>
      <c r="I552" s="204"/>
      <c r="J552" s="215">
        <f>BK552</f>
        <v>0</v>
      </c>
      <c r="K552" s="201"/>
      <c r="L552" s="206"/>
      <c r="M552" s="207"/>
      <c r="N552" s="208"/>
      <c r="O552" s="208"/>
      <c r="P552" s="209">
        <f>SUM(P553:P561)</f>
        <v>0</v>
      </c>
      <c r="Q552" s="208"/>
      <c r="R552" s="209">
        <f>SUM(R553:R561)</f>
        <v>0.0040991999999999999</v>
      </c>
      <c r="S552" s="208"/>
      <c r="T552" s="210">
        <f>SUM(T553:T561)</f>
        <v>0</v>
      </c>
      <c r="AR552" s="211" t="s">
        <v>83</v>
      </c>
      <c r="AT552" s="212" t="s">
        <v>73</v>
      </c>
      <c r="AU552" s="212" t="s">
        <v>79</v>
      </c>
      <c r="AY552" s="211" t="s">
        <v>139</v>
      </c>
      <c r="BK552" s="213">
        <f>SUM(BK553:BK561)</f>
        <v>0</v>
      </c>
    </row>
    <row r="553" s="1" customFormat="1" ht="24" customHeight="1">
      <c r="B553" s="36"/>
      <c r="C553" s="216" t="s">
        <v>1192</v>
      </c>
      <c r="D553" s="216" t="s">
        <v>141</v>
      </c>
      <c r="E553" s="217" t="s">
        <v>1193</v>
      </c>
      <c r="F553" s="218" t="s">
        <v>1194</v>
      </c>
      <c r="G553" s="219" t="s">
        <v>170</v>
      </c>
      <c r="H553" s="220">
        <v>4.032</v>
      </c>
      <c r="I553" s="221"/>
      <c r="J553" s="222">
        <f>ROUND(I553*H553,2)</f>
        <v>0</v>
      </c>
      <c r="K553" s="218" t="s">
        <v>145</v>
      </c>
      <c r="L553" s="41"/>
      <c r="M553" s="223" t="s">
        <v>1</v>
      </c>
      <c r="N553" s="224" t="s">
        <v>39</v>
      </c>
      <c r="O553" s="84"/>
      <c r="P553" s="225">
        <f>O553*H553</f>
        <v>0</v>
      </c>
      <c r="Q553" s="225">
        <v>0.00013999999999999999</v>
      </c>
      <c r="R553" s="225">
        <f>Q553*H553</f>
        <v>0.00056447999999999991</v>
      </c>
      <c r="S553" s="225">
        <v>0</v>
      </c>
      <c r="T553" s="226">
        <f>S553*H553</f>
        <v>0</v>
      </c>
      <c r="AR553" s="227" t="s">
        <v>146</v>
      </c>
      <c r="AT553" s="227" t="s">
        <v>141</v>
      </c>
      <c r="AU553" s="227" t="s">
        <v>83</v>
      </c>
      <c r="AY553" s="15" t="s">
        <v>139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15" t="s">
        <v>79</v>
      </c>
      <c r="BK553" s="228">
        <f>ROUND(I553*H553,2)</f>
        <v>0</v>
      </c>
      <c r="BL553" s="15" t="s">
        <v>146</v>
      </c>
      <c r="BM553" s="227" t="s">
        <v>1195</v>
      </c>
    </row>
    <row r="554" s="12" customFormat="1">
      <c r="B554" s="229"/>
      <c r="C554" s="230"/>
      <c r="D554" s="231" t="s">
        <v>148</v>
      </c>
      <c r="E554" s="232" t="s">
        <v>1</v>
      </c>
      <c r="F554" s="233" t="s">
        <v>1196</v>
      </c>
      <c r="G554" s="230"/>
      <c r="H554" s="234">
        <v>4.032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AT554" s="240" t="s">
        <v>148</v>
      </c>
      <c r="AU554" s="240" t="s">
        <v>83</v>
      </c>
      <c r="AV554" s="12" t="s">
        <v>83</v>
      </c>
      <c r="AW554" s="12" t="s">
        <v>31</v>
      </c>
      <c r="AX554" s="12" t="s">
        <v>79</v>
      </c>
      <c r="AY554" s="240" t="s">
        <v>139</v>
      </c>
    </row>
    <row r="555" s="1" customFormat="1" ht="24" customHeight="1">
      <c r="B555" s="36"/>
      <c r="C555" s="216" t="s">
        <v>1197</v>
      </c>
      <c r="D555" s="216" t="s">
        <v>141</v>
      </c>
      <c r="E555" s="217" t="s">
        <v>1198</v>
      </c>
      <c r="F555" s="218" t="s">
        <v>1199</v>
      </c>
      <c r="G555" s="219" t="s">
        <v>170</v>
      </c>
      <c r="H555" s="220">
        <v>4.032</v>
      </c>
      <c r="I555" s="221"/>
      <c r="J555" s="222">
        <f>ROUND(I555*H555,2)</f>
        <v>0</v>
      </c>
      <c r="K555" s="218" t="s">
        <v>145</v>
      </c>
      <c r="L555" s="41"/>
      <c r="M555" s="223" t="s">
        <v>1</v>
      </c>
      <c r="N555" s="224" t="s">
        <v>39</v>
      </c>
      <c r="O555" s="84"/>
      <c r="P555" s="225">
        <f>O555*H555</f>
        <v>0</v>
      </c>
      <c r="Q555" s="225">
        <v>0.00012</v>
      </c>
      <c r="R555" s="225">
        <f>Q555*H555</f>
        <v>0.00048384000000000003</v>
      </c>
      <c r="S555" s="225">
        <v>0</v>
      </c>
      <c r="T555" s="226">
        <f>S555*H555</f>
        <v>0</v>
      </c>
      <c r="AR555" s="227" t="s">
        <v>146</v>
      </c>
      <c r="AT555" s="227" t="s">
        <v>141</v>
      </c>
      <c r="AU555" s="227" t="s">
        <v>83</v>
      </c>
      <c r="AY555" s="15" t="s">
        <v>139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15" t="s">
        <v>79</v>
      </c>
      <c r="BK555" s="228">
        <f>ROUND(I555*H555,2)</f>
        <v>0</v>
      </c>
      <c r="BL555" s="15" t="s">
        <v>146</v>
      </c>
      <c r="BM555" s="227" t="s">
        <v>1200</v>
      </c>
    </row>
    <row r="556" s="1" customFormat="1" ht="24" customHeight="1">
      <c r="B556" s="36"/>
      <c r="C556" s="216" t="s">
        <v>1201</v>
      </c>
      <c r="D556" s="216" t="s">
        <v>141</v>
      </c>
      <c r="E556" s="217" t="s">
        <v>1202</v>
      </c>
      <c r="F556" s="218" t="s">
        <v>1203</v>
      </c>
      <c r="G556" s="219" t="s">
        <v>170</v>
      </c>
      <c r="H556" s="220">
        <v>8.0640000000000001</v>
      </c>
      <c r="I556" s="221"/>
      <c r="J556" s="222">
        <f>ROUND(I556*H556,2)</f>
        <v>0</v>
      </c>
      <c r="K556" s="218" t="s">
        <v>145</v>
      </c>
      <c r="L556" s="41"/>
      <c r="M556" s="223" t="s">
        <v>1</v>
      </c>
      <c r="N556" s="224" t="s">
        <v>39</v>
      </c>
      <c r="O556" s="84"/>
      <c r="P556" s="225">
        <f>O556*H556</f>
        <v>0</v>
      </c>
      <c r="Q556" s="225">
        <v>0.00012</v>
      </c>
      <c r="R556" s="225">
        <f>Q556*H556</f>
        <v>0.00096768000000000006</v>
      </c>
      <c r="S556" s="225">
        <v>0</v>
      </c>
      <c r="T556" s="226">
        <f>S556*H556</f>
        <v>0</v>
      </c>
      <c r="AR556" s="227" t="s">
        <v>146</v>
      </c>
      <c r="AT556" s="227" t="s">
        <v>141</v>
      </c>
      <c r="AU556" s="227" t="s">
        <v>83</v>
      </c>
      <c r="AY556" s="15" t="s">
        <v>139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15" t="s">
        <v>79</v>
      </c>
      <c r="BK556" s="228">
        <f>ROUND(I556*H556,2)</f>
        <v>0</v>
      </c>
      <c r="BL556" s="15" t="s">
        <v>146</v>
      </c>
      <c r="BM556" s="227" t="s">
        <v>1204</v>
      </c>
    </row>
    <row r="557" s="12" customFormat="1">
      <c r="B557" s="229"/>
      <c r="C557" s="230"/>
      <c r="D557" s="231" t="s">
        <v>148</v>
      </c>
      <c r="E557" s="232" t="s">
        <v>1</v>
      </c>
      <c r="F557" s="233" t="s">
        <v>1205</v>
      </c>
      <c r="G557" s="230"/>
      <c r="H557" s="234">
        <v>8.0640000000000001</v>
      </c>
      <c r="I557" s="235"/>
      <c r="J557" s="230"/>
      <c r="K557" s="230"/>
      <c r="L557" s="236"/>
      <c r="M557" s="237"/>
      <c r="N557" s="238"/>
      <c r="O557" s="238"/>
      <c r="P557" s="238"/>
      <c r="Q557" s="238"/>
      <c r="R557" s="238"/>
      <c r="S557" s="238"/>
      <c r="T557" s="239"/>
      <c r="AT557" s="240" t="s">
        <v>148</v>
      </c>
      <c r="AU557" s="240" t="s">
        <v>83</v>
      </c>
      <c r="AV557" s="12" t="s">
        <v>83</v>
      </c>
      <c r="AW557" s="12" t="s">
        <v>31</v>
      </c>
      <c r="AX557" s="12" t="s">
        <v>79</v>
      </c>
      <c r="AY557" s="240" t="s">
        <v>139</v>
      </c>
    </row>
    <row r="558" s="1" customFormat="1" ht="36" customHeight="1">
      <c r="B558" s="36"/>
      <c r="C558" s="216" t="s">
        <v>1206</v>
      </c>
      <c r="D558" s="216" t="s">
        <v>141</v>
      </c>
      <c r="E558" s="217" t="s">
        <v>1207</v>
      </c>
      <c r="F558" s="218" t="s">
        <v>1208</v>
      </c>
      <c r="G558" s="219" t="s">
        <v>170</v>
      </c>
      <c r="H558" s="220">
        <v>3.3599999999999999</v>
      </c>
      <c r="I558" s="221"/>
      <c r="J558" s="222">
        <f>ROUND(I558*H558,2)</f>
        <v>0</v>
      </c>
      <c r="K558" s="218" t="s">
        <v>145</v>
      </c>
      <c r="L558" s="41"/>
      <c r="M558" s="223" t="s">
        <v>1</v>
      </c>
      <c r="N558" s="224" t="s">
        <v>39</v>
      </c>
      <c r="O558" s="84"/>
      <c r="P558" s="225">
        <f>O558*H558</f>
        <v>0</v>
      </c>
      <c r="Q558" s="225">
        <v>0.00020000000000000001</v>
      </c>
      <c r="R558" s="225">
        <f>Q558*H558</f>
        <v>0.00067199999999999996</v>
      </c>
      <c r="S558" s="225">
        <v>0</v>
      </c>
      <c r="T558" s="226">
        <f>S558*H558</f>
        <v>0</v>
      </c>
      <c r="AR558" s="227" t="s">
        <v>146</v>
      </c>
      <c r="AT558" s="227" t="s">
        <v>141</v>
      </c>
      <c r="AU558" s="227" t="s">
        <v>83</v>
      </c>
      <c r="AY558" s="15" t="s">
        <v>139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15" t="s">
        <v>79</v>
      </c>
      <c r="BK558" s="228">
        <f>ROUND(I558*H558,2)</f>
        <v>0</v>
      </c>
      <c r="BL558" s="15" t="s">
        <v>146</v>
      </c>
      <c r="BM558" s="227" t="s">
        <v>1209</v>
      </c>
    </row>
    <row r="559" s="12" customFormat="1">
      <c r="B559" s="229"/>
      <c r="C559" s="230"/>
      <c r="D559" s="231" t="s">
        <v>148</v>
      </c>
      <c r="E559" s="232" t="s">
        <v>1</v>
      </c>
      <c r="F559" s="233" t="s">
        <v>1210</v>
      </c>
      <c r="G559" s="230"/>
      <c r="H559" s="234">
        <v>3.3599999999999999</v>
      </c>
      <c r="I559" s="235"/>
      <c r="J559" s="230"/>
      <c r="K559" s="230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148</v>
      </c>
      <c r="AU559" s="240" t="s">
        <v>83</v>
      </c>
      <c r="AV559" s="12" t="s">
        <v>83</v>
      </c>
      <c r="AW559" s="12" t="s">
        <v>31</v>
      </c>
      <c r="AX559" s="12" t="s">
        <v>79</v>
      </c>
      <c r="AY559" s="240" t="s">
        <v>139</v>
      </c>
    </row>
    <row r="560" s="1" customFormat="1" ht="36" customHeight="1">
      <c r="B560" s="36"/>
      <c r="C560" s="216" t="s">
        <v>1211</v>
      </c>
      <c r="D560" s="216" t="s">
        <v>141</v>
      </c>
      <c r="E560" s="217" t="s">
        <v>1212</v>
      </c>
      <c r="F560" s="218" t="s">
        <v>1213</v>
      </c>
      <c r="G560" s="219" t="s">
        <v>170</v>
      </c>
      <c r="H560" s="220">
        <v>6.7199999999999998</v>
      </c>
      <c r="I560" s="221"/>
      <c r="J560" s="222">
        <f>ROUND(I560*H560,2)</f>
        <v>0</v>
      </c>
      <c r="K560" s="218" t="s">
        <v>145</v>
      </c>
      <c r="L560" s="41"/>
      <c r="M560" s="223" t="s">
        <v>1</v>
      </c>
      <c r="N560" s="224" t="s">
        <v>39</v>
      </c>
      <c r="O560" s="84"/>
      <c r="P560" s="225">
        <f>O560*H560</f>
        <v>0</v>
      </c>
      <c r="Q560" s="225">
        <v>0.00021000000000000001</v>
      </c>
      <c r="R560" s="225">
        <f>Q560*H560</f>
        <v>0.0014112</v>
      </c>
      <c r="S560" s="225">
        <v>0</v>
      </c>
      <c r="T560" s="226">
        <f>S560*H560</f>
        <v>0</v>
      </c>
      <c r="AR560" s="227" t="s">
        <v>146</v>
      </c>
      <c r="AT560" s="227" t="s">
        <v>141</v>
      </c>
      <c r="AU560" s="227" t="s">
        <v>83</v>
      </c>
      <c r="AY560" s="15" t="s">
        <v>139</v>
      </c>
      <c r="BE560" s="228">
        <f>IF(N560="základní",J560,0)</f>
        <v>0</v>
      </c>
      <c r="BF560" s="228">
        <f>IF(N560="snížená",J560,0)</f>
        <v>0</v>
      </c>
      <c r="BG560" s="228">
        <f>IF(N560="zákl. přenesená",J560,0)</f>
        <v>0</v>
      </c>
      <c r="BH560" s="228">
        <f>IF(N560="sníž. přenesená",J560,0)</f>
        <v>0</v>
      </c>
      <c r="BI560" s="228">
        <f>IF(N560="nulová",J560,0)</f>
        <v>0</v>
      </c>
      <c r="BJ560" s="15" t="s">
        <v>79</v>
      </c>
      <c r="BK560" s="228">
        <f>ROUND(I560*H560,2)</f>
        <v>0</v>
      </c>
      <c r="BL560" s="15" t="s">
        <v>146</v>
      </c>
      <c r="BM560" s="227" t="s">
        <v>1214</v>
      </c>
    </row>
    <row r="561" s="12" customFormat="1">
      <c r="B561" s="229"/>
      <c r="C561" s="230"/>
      <c r="D561" s="231" t="s">
        <v>148</v>
      </c>
      <c r="E561" s="232" t="s">
        <v>1</v>
      </c>
      <c r="F561" s="233" t="s">
        <v>1215</v>
      </c>
      <c r="G561" s="230"/>
      <c r="H561" s="234">
        <v>6.7199999999999998</v>
      </c>
      <c r="I561" s="235"/>
      <c r="J561" s="230"/>
      <c r="K561" s="230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148</v>
      </c>
      <c r="AU561" s="240" t="s">
        <v>83</v>
      </c>
      <c r="AV561" s="12" t="s">
        <v>83</v>
      </c>
      <c r="AW561" s="12" t="s">
        <v>31</v>
      </c>
      <c r="AX561" s="12" t="s">
        <v>79</v>
      </c>
      <c r="AY561" s="240" t="s">
        <v>139</v>
      </c>
    </row>
    <row r="562" s="11" customFormat="1" ht="22.8" customHeight="1">
      <c r="B562" s="200"/>
      <c r="C562" s="201"/>
      <c r="D562" s="202" t="s">
        <v>73</v>
      </c>
      <c r="E562" s="214" t="s">
        <v>1216</v>
      </c>
      <c r="F562" s="214" t="s">
        <v>1217</v>
      </c>
      <c r="G562" s="201"/>
      <c r="H562" s="201"/>
      <c r="I562" s="204"/>
      <c r="J562" s="215">
        <f>BK562</f>
        <v>0</v>
      </c>
      <c r="K562" s="201"/>
      <c r="L562" s="206"/>
      <c r="M562" s="207"/>
      <c r="N562" s="208"/>
      <c r="O562" s="208"/>
      <c r="P562" s="209">
        <f>SUM(P563:P578)</f>
        <v>0</v>
      </c>
      <c r="Q562" s="208"/>
      <c r="R562" s="209">
        <f>SUM(R563:R578)</f>
        <v>0.15225987000000002</v>
      </c>
      <c r="S562" s="208"/>
      <c r="T562" s="210">
        <f>SUM(T563:T578)</f>
        <v>0</v>
      </c>
      <c r="AR562" s="211" t="s">
        <v>83</v>
      </c>
      <c r="AT562" s="212" t="s">
        <v>73</v>
      </c>
      <c r="AU562" s="212" t="s">
        <v>79</v>
      </c>
      <c r="AY562" s="211" t="s">
        <v>139</v>
      </c>
      <c r="BK562" s="213">
        <f>SUM(BK563:BK578)</f>
        <v>0</v>
      </c>
    </row>
    <row r="563" s="1" customFormat="1" ht="36" customHeight="1">
      <c r="B563" s="36"/>
      <c r="C563" s="216" t="s">
        <v>1218</v>
      </c>
      <c r="D563" s="216" t="s">
        <v>141</v>
      </c>
      <c r="E563" s="217" t="s">
        <v>1219</v>
      </c>
      <c r="F563" s="218" t="s">
        <v>1220</v>
      </c>
      <c r="G563" s="219" t="s">
        <v>170</v>
      </c>
      <c r="H563" s="220">
        <v>30.57</v>
      </c>
      <c r="I563" s="221"/>
      <c r="J563" s="222">
        <f>ROUND(I563*H563,2)</f>
        <v>0</v>
      </c>
      <c r="K563" s="218" t="s">
        <v>145</v>
      </c>
      <c r="L563" s="41"/>
      <c r="M563" s="223" t="s">
        <v>1</v>
      </c>
      <c r="N563" s="224" t="s">
        <v>39</v>
      </c>
      <c r="O563" s="84"/>
      <c r="P563" s="225">
        <f>O563*H563</f>
        <v>0</v>
      </c>
      <c r="Q563" s="225">
        <v>0</v>
      </c>
      <c r="R563" s="225">
        <f>Q563*H563</f>
        <v>0</v>
      </c>
      <c r="S563" s="225">
        <v>0</v>
      </c>
      <c r="T563" s="226">
        <f>S563*H563</f>
        <v>0</v>
      </c>
      <c r="AR563" s="227" t="s">
        <v>146</v>
      </c>
      <c r="AT563" s="227" t="s">
        <v>141</v>
      </c>
      <c r="AU563" s="227" t="s">
        <v>83</v>
      </c>
      <c r="AY563" s="15" t="s">
        <v>139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15" t="s">
        <v>79</v>
      </c>
      <c r="BK563" s="228">
        <f>ROUND(I563*H563,2)</f>
        <v>0</v>
      </c>
      <c r="BL563" s="15" t="s">
        <v>146</v>
      </c>
      <c r="BM563" s="227" t="s">
        <v>1221</v>
      </c>
    </row>
    <row r="564" s="12" customFormat="1">
      <c r="B564" s="229"/>
      <c r="C564" s="230"/>
      <c r="D564" s="231" t="s">
        <v>148</v>
      </c>
      <c r="E564" s="232" t="s">
        <v>1</v>
      </c>
      <c r="F564" s="233" t="s">
        <v>1222</v>
      </c>
      <c r="G564" s="230"/>
      <c r="H564" s="234">
        <v>30.57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AT564" s="240" t="s">
        <v>148</v>
      </c>
      <c r="AU564" s="240" t="s">
        <v>83</v>
      </c>
      <c r="AV564" s="12" t="s">
        <v>83</v>
      </c>
      <c r="AW564" s="12" t="s">
        <v>31</v>
      </c>
      <c r="AX564" s="12" t="s">
        <v>79</v>
      </c>
      <c r="AY564" s="240" t="s">
        <v>139</v>
      </c>
    </row>
    <row r="565" s="1" customFormat="1" ht="36" customHeight="1">
      <c r="B565" s="36"/>
      <c r="C565" s="216" t="s">
        <v>1223</v>
      </c>
      <c r="D565" s="216" t="s">
        <v>141</v>
      </c>
      <c r="E565" s="217" t="s">
        <v>1224</v>
      </c>
      <c r="F565" s="218" t="s">
        <v>1225</v>
      </c>
      <c r="G565" s="219" t="s">
        <v>170</v>
      </c>
      <c r="H565" s="220">
        <v>2.8799999999999999</v>
      </c>
      <c r="I565" s="221"/>
      <c r="J565" s="222">
        <f>ROUND(I565*H565,2)</f>
        <v>0</v>
      </c>
      <c r="K565" s="218" t="s">
        <v>145</v>
      </c>
      <c r="L565" s="41"/>
      <c r="M565" s="223" t="s">
        <v>1</v>
      </c>
      <c r="N565" s="224" t="s">
        <v>39</v>
      </c>
      <c r="O565" s="84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AR565" s="227" t="s">
        <v>146</v>
      </c>
      <c r="AT565" s="227" t="s">
        <v>141</v>
      </c>
      <c r="AU565" s="227" t="s">
        <v>83</v>
      </c>
      <c r="AY565" s="15" t="s">
        <v>139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5" t="s">
        <v>79</v>
      </c>
      <c r="BK565" s="228">
        <f>ROUND(I565*H565,2)</f>
        <v>0</v>
      </c>
      <c r="BL565" s="15" t="s">
        <v>146</v>
      </c>
      <c r="BM565" s="227" t="s">
        <v>1226</v>
      </c>
    </row>
    <row r="566" s="12" customFormat="1">
      <c r="B566" s="229"/>
      <c r="C566" s="230"/>
      <c r="D566" s="231" t="s">
        <v>148</v>
      </c>
      <c r="E566" s="232" t="s">
        <v>1</v>
      </c>
      <c r="F566" s="233" t="s">
        <v>1227</v>
      </c>
      <c r="G566" s="230"/>
      <c r="H566" s="234">
        <v>2.8799999999999999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AT566" s="240" t="s">
        <v>148</v>
      </c>
      <c r="AU566" s="240" t="s">
        <v>83</v>
      </c>
      <c r="AV566" s="12" t="s">
        <v>83</v>
      </c>
      <c r="AW566" s="12" t="s">
        <v>31</v>
      </c>
      <c r="AX566" s="12" t="s">
        <v>79</v>
      </c>
      <c r="AY566" s="240" t="s">
        <v>139</v>
      </c>
    </row>
    <row r="567" s="1" customFormat="1" ht="16.5" customHeight="1">
      <c r="B567" s="36"/>
      <c r="C567" s="241" t="s">
        <v>1228</v>
      </c>
      <c r="D567" s="241" t="s">
        <v>159</v>
      </c>
      <c r="E567" s="242" t="s">
        <v>1229</v>
      </c>
      <c r="F567" s="243" t="s">
        <v>1230</v>
      </c>
      <c r="G567" s="244" t="s">
        <v>170</v>
      </c>
      <c r="H567" s="245">
        <v>35</v>
      </c>
      <c r="I567" s="246"/>
      <c r="J567" s="247">
        <f>ROUND(I567*H567,2)</f>
        <v>0</v>
      </c>
      <c r="K567" s="243" t="s">
        <v>145</v>
      </c>
      <c r="L567" s="248"/>
      <c r="M567" s="249" t="s">
        <v>1</v>
      </c>
      <c r="N567" s="250" t="s">
        <v>39</v>
      </c>
      <c r="O567" s="84"/>
      <c r="P567" s="225">
        <f>O567*H567</f>
        <v>0</v>
      </c>
      <c r="Q567" s="225">
        <v>0</v>
      </c>
      <c r="R567" s="225">
        <f>Q567*H567</f>
        <v>0</v>
      </c>
      <c r="S567" s="225">
        <v>0</v>
      </c>
      <c r="T567" s="226">
        <f>S567*H567</f>
        <v>0</v>
      </c>
      <c r="AR567" s="227" t="s">
        <v>313</v>
      </c>
      <c r="AT567" s="227" t="s">
        <v>159</v>
      </c>
      <c r="AU567" s="227" t="s">
        <v>83</v>
      </c>
      <c r="AY567" s="15" t="s">
        <v>139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15" t="s">
        <v>79</v>
      </c>
      <c r="BK567" s="228">
        <f>ROUND(I567*H567,2)</f>
        <v>0</v>
      </c>
      <c r="BL567" s="15" t="s">
        <v>146</v>
      </c>
      <c r="BM567" s="227" t="s">
        <v>1231</v>
      </c>
    </row>
    <row r="568" s="12" customFormat="1">
      <c r="B568" s="229"/>
      <c r="C568" s="230"/>
      <c r="D568" s="231" t="s">
        <v>148</v>
      </c>
      <c r="E568" s="230"/>
      <c r="F568" s="233" t="s">
        <v>1232</v>
      </c>
      <c r="G568" s="230"/>
      <c r="H568" s="234">
        <v>35</v>
      </c>
      <c r="I568" s="235"/>
      <c r="J568" s="230"/>
      <c r="K568" s="230"/>
      <c r="L568" s="236"/>
      <c r="M568" s="237"/>
      <c r="N568" s="238"/>
      <c r="O568" s="238"/>
      <c r="P568" s="238"/>
      <c r="Q568" s="238"/>
      <c r="R568" s="238"/>
      <c r="S568" s="238"/>
      <c r="T568" s="239"/>
      <c r="AT568" s="240" t="s">
        <v>148</v>
      </c>
      <c r="AU568" s="240" t="s">
        <v>83</v>
      </c>
      <c r="AV568" s="12" t="s">
        <v>83</v>
      </c>
      <c r="AW568" s="12" t="s">
        <v>4</v>
      </c>
      <c r="AX568" s="12" t="s">
        <v>79</v>
      </c>
      <c r="AY568" s="240" t="s">
        <v>139</v>
      </c>
    </row>
    <row r="569" s="1" customFormat="1" ht="16.5" customHeight="1">
      <c r="B569" s="36"/>
      <c r="C569" s="241" t="s">
        <v>1233</v>
      </c>
      <c r="D569" s="241" t="s">
        <v>159</v>
      </c>
      <c r="E569" s="242" t="s">
        <v>1234</v>
      </c>
      <c r="F569" s="243" t="s">
        <v>1235</v>
      </c>
      <c r="G569" s="244" t="s">
        <v>180</v>
      </c>
      <c r="H569" s="245">
        <v>100</v>
      </c>
      <c r="I569" s="246"/>
      <c r="J569" s="247">
        <f>ROUND(I569*H569,2)</f>
        <v>0</v>
      </c>
      <c r="K569" s="243" t="s">
        <v>145</v>
      </c>
      <c r="L569" s="248"/>
      <c r="M569" s="249" t="s">
        <v>1</v>
      </c>
      <c r="N569" s="250" t="s">
        <v>39</v>
      </c>
      <c r="O569" s="84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AR569" s="227" t="s">
        <v>313</v>
      </c>
      <c r="AT569" s="227" t="s">
        <v>159</v>
      </c>
      <c r="AU569" s="227" t="s">
        <v>83</v>
      </c>
      <c r="AY569" s="15" t="s">
        <v>139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15" t="s">
        <v>79</v>
      </c>
      <c r="BK569" s="228">
        <f>ROUND(I569*H569,2)</f>
        <v>0</v>
      </c>
      <c r="BL569" s="15" t="s">
        <v>146</v>
      </c>
      <c r="BM569" s="227" t="s">
        <v>1236</v>
      </c>
    </row>
    <row r="570" s="12" customFormat="1">
      <c r="B570" s="229"/>
      <c r="C570" s="230"/>
      <c r="D570" s="231" t="s">
        <v>148</v>
      </c>
      <c r="E570" s="230"/>
      <c r="F570" s="233" t="s">
        <v>1237</v>
      </c>
      <c r="G570" s="230"/>
      <c r="H570" s="234">
        <v>100</v>
      </c>
      <c r="I570" s="235"/>
      <c r="J570" s="230"/>
      <c r="K570" s="230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148</v>
      </c>
      <c r="AU570" s="240" t="s">
        <v>83</v>
      </c>
      <c r="AV570" s="12" t="s">
        <v>83</v>
      </c>
      <c r="AW570" s="12" t="s">
        <v>4</v>
      </c>
      <c r="AX570" s="12" t="s">
        <v>79</v>
      </c>
      <c r="AY570" s="240" t="s">
        <v>139</v>
      </c>
    </row>
    <row r="571" s="1" customFormat="1" ht="24" customHeight="1">
      <c r="B571" s="36"/>
      <c r="C571" s="216" t="s">
        <v>1238</v>
      </c>
      <c r="D571" s="216" t="s">
        <v>141</v>
      </c>
      <c r="E571" s="217" t="s">
        <v>1239</v>
      </c>
      <c r="F571" s="218" t="s">
        <v>1240</v>
      </c>
      <c r="G571" s="219" t="s">
        <v>170</v>
      </c>
      <c r="H571" s="220">
        <v>31.119</v>
      </c>
      <c r="I571" s="221"/>
      <c r="J571" s="222">
        <f>ROUND(I571*H571,2)</f>
        <v>0</v>
      </c>
      <c r="K571" s="218" t="s">
        <v>145</v>
      </c>
      <c r="L571" s="41"/>
      <c r="M571" s="223" t="s">
        <v>1</v>
      </c>
      <c r="N571" s="224" t="s">
        <v>39</v>
      </c>
      <c r="O571" s="84"/>
      <c r="P571" s="225">
        <f>O571*H571</f>
        <v>0</v>
      </c>
      <c r="Q571" s="225">
        <v>0.00044000000000000002</v>
      </c>
      <c r="R571" s="225">
        <f>Q571*H571</f>
        <v>0.013692360000000001</v>
      </c>
      <c r="S571" s="225">
        <v>0</v>
      </c>
      <c r="T571" s="226">
        <f>S571*H571</f>
        <v>0</v>
      </c>
      <c r="AR571" s="227" t="s">
        <v>146</v>
      </c>
      <c r="AT571" s="227" t="s">
        <v>141</v>
      </c>
      <c r="AU571" s="227" t="s">
        <v>83</v>
      </c>
      <c r="AY571" s="15" t="s">
        <v>139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15" t="s">
        <v>79</v>
      </c>
      <c r="BK571" s="228">
        <f>ROUND(I571*H571,2)</f>
        <v>0</v>
      </c>
      <c r="BL571" s="15" t="s">
        <v>146</v>
      </c>
      <c r="BM571" s="227" t="s">
        <v>1241</v>
      </c>
    </row>
    <row r="572" s="12" customFormat="1">
      <c r="B572" s="229"/>
      <c r="C572" s="230"/>
      <c r="D572" s="231" t="s">
        <v>148</v>
      </c>
      <c r="E572" s="232" t="s">
        <v>1</v>
      </c>
      <c r="F572" s="233" t="s">
        <v>1242</v>
      </c>
      <c r="G572" s="230"/>
      <c r="H572" s="234">
        <v>8.6280000000000001</v>
      </c>
      <c r="I572" s="235"/>
      <c r="J572" s="230"/>
      <c r="K572" s="230"/>
      <c r="L572" s="236"/>
      <c r="M572" s="237"/>
      <c r="N572" s="238"/>
      <c r="O572" s="238"/>
      <c r="P572" s="238"/>
      <c r="Q572" s="238"/>
      <c r="R572" s="238"/>
      <c r="S572" s="238"/>
      <c r="T572" s="239"/>
      <c r="AT572" s="240" t="s">
        <v>148</v>
      </c>
      <c r="AU572" s="240" t="s">
        <v>83</v>
      </c>
      <c r="AV572" s="12" t="s">
        <v>83</v>
      </c>
      <c r="AW572" s="12" t="s">
        <v>31</v>
      </c>
      <c r="AX572" s="12" t="s">
        <v>74</v>
      </c>
      <c r="AY572" s="240" t="s">
        <v>139</v>
      </c>
    </row>
    <row r="573" s="12" customFormat="1">
      <c r="B573" s="229"/>
      <c r="C573" s="230"/>
      <c r="D573" s="231" t="s">
        <v>148</v>
      </c>
      <c r="E573" s="232" t="s">
        <v>1</v>
      </c>
      <c r="F573" s="233" t="s">
        <v>1243</v>
      </c>
      <c r="G573" s="230"/>
      <c r="H573" s="234">
        <v>22.491</v>
      </c>
      <c r="I573" s="235"/>
      <c r="J573" s="230"/>
      <c r="K573" s="230"/>
      <c r="L573" s="236"/>
      <c r="M573" s="237"/>
      <c r="N573" s="238"/>
      <c r="O573" s="238"/>
      <c r="P573" s="238"/>
      <c r="Q573" s="238"/>
      <c r="R573" s="238"/>
      <c r="S573" s="238"/>
      <c r="T573" s="239"/>
      <c r="AT573" s="240" t="s">
        <v>148</v>
      </c>
      <c r="AU573" s="240" t="s">
        <v>83</v>
      </c>
      <c r="AV573" s="12" t="s">
        <v>83</v>
      </c>
      <c r="AW573" s="12" t="s">
        <v>31</v>
      </c>
      <c r="AX573" s="12" t="s">
        <v>74</v>
      </c>
      <c r="AY573" s="240" t="s">
        <v>139</v>
      </c>
    </row>
    <row r="574" s="13" customFormat="1">
      <c r="B574" s="251"/>
      <c r="C574" s="252"/>
      <c r="D574" s="231" t="s">
        <v>148</v>
      </c>
      <c r="E574" s="253" t="s">
        <v>90</v>
      </c>
      <c r="F574" s="254" t="s">
        <v>176</v>
      </c>
      <c r="G574" s="252"/>
      <c r="H574" s="255">
        <v>31.119</v>
      </c>
      <c r="I574" s="256"/>
      <c r="J574" s="252"/>
      <c r="K574" s="252"/>
      <c r="L574" s="257"/>
      <c r="M574" s="258"/>
      <c r="N574" s="259"/>
      <c r="O574" s="259"/>
      <c r="P574" s="259"/>
      <c r="Q574" s="259"/>
      <c r="R574" s="259"/>
      <c r="S574" s="259"/>
      <c r="T574" s="260"/>
      <c r="AT574" s="261" t="s">
        <v>148</v>
      </c>
      <c r="AU574" s="261" t="s">
        <v>83</v>
      </c>
      <c r="AV574" s="13" t="s">
        <v>154</v>
      </c>
      <c r="AW574" s="13" t="s">
        <v>31</v>
      </c>
      <c r="AX574" s="13" t="s">
        <v>79</v>
      </c>
      <c r="AY574" s="261" t="s">
        <v>139</v>
      </c>
    </row>
    <row r="575" s="1" customFormat="1" ht="36" customHeight="1">
      <c r="B575" s="36"/>
      <c r="C575" s="216" t="s">
        <v>1244</v>
      </c>
      <c r="D575" s="216" t="s">
        <v>141</v>
      </c>
      <c r="E575" s="217" t="s">
        <v>1245</v>
      </c>
      <c r="F575" s="218" t="s">
        <v>1246</v>
      </c>
      <c r="G575" s="219" t="s">
        <v>170</v>
      </c>
      <c r="H575" s="220">
        <v>477.81900000000002</v>
      </c>
      <c r="I575" s="221"/>
      <c r="J575" s="222">
        <f>ROUND(I575*H575,2)</f>
        <v>0</v>
      </c>
      <c r="K575" s="218" t="s">
        <v>145</v>
      </c>
      <c r="L575" s="41"/>
      <c r="M575" s="223" t="s">
        <v>1</v>
      </c>
      <c r="N575" s="224" t="s">
        <v>39</v>
      </c>
      <c r="O575" s="84"/>
      <c r="P575" s="225">
        <f>O575*H575</f>
        <v>0</v>
      </c>
      <c r="Q575" s="225">
        <v>0.00029</v>
      </c>
      <c r="R575" s="225">
        <f>Q575*H575</f>
        <v>0.13856751000000001</v>
      </c>
      <c r="S575" s="225">
        <v>0</v>
      </c>
      <c r="T575" s="226">
        <f>S575*H575</f>
        <v>0</v>
      </c>
      <c r="AR575" s="227" t="s">
        <v>146</v>
      </c>
      <c r="AT575" s="227" t="s">
        <v>141</v>
      </c>
      <c r="AU575" s="227" t="s">
        <v>83</v>
      </c>
      <c r="AY575" s="15" t="s">
        <v>139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15" t="s">
        <v>79</v>
      </c>
      <c r="BK575" s="228">
        <f>ROUND(I575*H575,2)</f>
        <v>0</v>
      </c>
      <c r="BL575" s="15" t="s">
        <v>146</v>
      </c>
      <c r="BM575" s="227" t="s">
        <v>1247</v>
      </c>
    </row>
    <row r="576" s="12" customFormat="1">
      <c r="B576" s="229"/>
      <c r="C576" s="230"/>
      <c r="D576" s="231" t="s">
        <v>148</v>
      </c>
      <c r="E576" s="232" t="s">
        <v>1</v>
      </c>
      <c r="F576" s="233" t="s">
        <v>1248</v>
      </c>
      <c r="G576" s="230"/>
      <c r="H576" s="234">
        <v>307.16899999999998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148</v>
      </c>
      <c r="AU576" s="240" t="s">
        <v>83</v>
      </c>
      <c r="AV576" s="12" t="s">
        <v>83</v>
      </c>
      <c r="AW576" s="12" t="s">
        <v>31</v>
      </c>
      <c r="AX576" s="12" t="s">
        <v>74</v>
      </c>
      <c r="AY576" s="240" t="s">
        <v>139</v>
      </c>
    </row>
    <row r="577" s="12" customFormat="1">
      <c r="B577" s="229"/>
      <c r="C577" s="230"/>
      <c r="D577" s="231" t="s">
        <v>148</v>
      </c>
      <c r="E577" s="232" t="s">
        <v>1</v>
      </c>
      <c r="F577" s="233" t="s">
        <v>1249</v>
      </c>
      <c r="G577" s="230"/>
      <c r="H577" s="234">
        <v>170.65000000000001</v>
      </c>
      <c r="I577" s="235"/>
      <c r="J577" s="230"/>
      <c r="K577" s="230"/>
      <c r="L577" s="236"/>
      <c r="M577" s="237"/>
      <c r="N577" s="238"/>
      <c r="O577" s="238"/>
      <c r="P577" s="238"/>
      <c r="Q577" s="238"/>
      <c r="R577" s="238"/>
      <c r="S577" s="238"/>
      <c r="T577" s="239"/>
      <c r="AT577" s="240" t="s">
        <v>148</v>
      </c>
      <c r="AU577" s="240" t="s">
        <v>83</v>
      </c>
      <c r="AV577" s="12" t="s">
        <v>83</v>
      </c>
      <c r="AW577" s="12" t="s">
        <v>31</v>
      </c>
      <c r="AX577" s="12" t="s">
        <v>74</v>
      </c>
      <c r="AY577" s="240" t="s">
        <v>139</v>
      </c>
    </row>
    <row r="578" s="13" customFormat="1">
      <c r="B578" s="251"/>
      <c r="C578" s="252"/>
      <c r="D578" s="231" t="s">
        <v>148</v>
      </c>
      <c r="E578" s="253" t="s">
        <v>1</v>
      </c>
      <c r="F578" s="254" t="s">
        <v>176</v>
      </c>
      <c r="G578" s="252"/>
      <c r="H578" s="255">
        <v>477.81899999999996</v>
      </c>
      <c r="I578" s="256"/>
      <c r="J578" s="252"/>
      <c r="K578" s="252"/>
      <c r="L578" s="257"/>
      <c r="M578" s="262"/>
      <c r="N578" s="263"/>
      <c r="O578" s="263"/>
      <c r="P578" s="263"/>
      <c r="Q578" s="263"/>
      <c r="R578" s="263"/>
      <c r="S578" s="263"/>
      <c r="T578" s="264"/>
      <c r="AT578" s="261" t="s">
        <v>148</v>
      </c>
      <c r="AU578" s="261" t="s">
        <v>83</v>
      </c>
      <c r="AV578" s="13" t="s">
        <v>154</v>
      </c>
      <c r="AW578" s="13" t="s">
        <v>31</v>
      </c>
      <c r="AX578" s="13" t="s">
        <v>79</v>
      </c>
      <c r="AY578" s="261" t="s">
        <v>139</v>
      </c>
    </row>
    <row r="579" s="1" customFormat="1" ht="6.96" customHeight="1">
      <c r="B579" s="59"/>
      <c r="C579" s="60"/>
      <c r="D579" s="60"/>
      <c r="E579" s="60"/>
      <c r="F579" s="60"/>
      <c r="G579" s="60"/>
      <c r="H579" s="60"/>
      <c r="I579" s="166"/>
      <c r="J579" s="60"/>
      <c r="K579" s="60"/>
      <c r="L579" s="41"/>
    </row>
  </sheetData>
  <sheetProtection sheet="1" autoFilter="0" formatColumns="0" formatRows="0" objects="1" scenarios="1" spinCount="100000" saltValue="1/a/K1jRZfgOEA0GC2Dl1IAwbKf/emaa+21F3azzCA0OWlM+y10VLLLj0E0GwQMqtsRYz8w7AnEHPgiFcDLinQ==" hashValue="8dC4tFOpaGqeCpiEuCjufkbidrzJi2mS1ewZaWiuoxZoJm22ZZ3lS3JbulNjEUQAH5bJTtCYG77AKVTVd2bMaw==" algorithmName="SHA-512" password="CC35"/>
  <autoFilter ref="C136:K578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NB-MATOUSEK\Matousek</dc:creator>
  <cp:lastModifiedBy>NB-MATOUSEK\Matousek</cp:lastModifiedBy>
  <dcterms:created xsi:type="dcterms:W3CDTF">2021-02-15T18:58:15Z</dcterms:created>
  <dcterms:modified xsi:type="dcterms:W3CDTF">2021-02-15T18:58:21Z</dcterms:modified>
</cp:coreProperties>
</file>