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prava VO v ulici Pa..." sheetId="2" r:id="rId2"/>
    <sheet name="02 - Prodloužení VO v uli...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_FilterDatabase" localSheetId="1" hidden="1">'01 - Oprava VO v ulici Pa...'!$C$130:$K$233</definedName>
    <definedName name="_xlnm.Print_Area" localSheetId="1">'01 - Oprava VO v ulici Pa...'!$C$4:$J$76,'01 - Oprava VO v ulici Pa...'!$C$82:$J$112,'01 - Oprava VO v ulici Pa...'!$C$118:$J$233</definedName>
    <definedName name="_xlnm._FilterDatabase" localSheetId="2" hidden="1">'02 - Prodloužení VO v uli...'!$C$126:$K$213</definedName>
    <definedName name="_xlnm.Print_Area" localSheetId="2">'02 - Prodloužení VO v uli...'!$C$4:$J$76,'02 - Prodloužení VO v uli...'!$C$82:$J$108,'02 - Prodloužení VO v uli...'!$C$114:$J$213</definedName>
    <definedName name="_xlnm.Print_Area" localSheetId="3">'Seznam figur'!$C$4:$G$22</definedName>
    <definedName name="_xlnm.Print_Titles" localSheetId="0">'Rekapitulace stavby'!$92:$92</definedName>
    <definedName name="_xlnm.Print_Titles" localSheetId="1">'01 - Oprava VO v ulici Pa...'!$130:$130</definedName>
    <definedName name="_xlnm.Print_Titles" localSheetId="2">'02 - Prodloužení VO v uli...'!$126:$126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<sst xmlns="http://schemas.openxmlformats.org/spreadsheetml/2006/main" count="2763" uniqueCount="658">
  <si>
    <t>Export Komplet</t>
  </si>
  <si>
    <t/>
  </si>
  <si>
    <t>2.0</t>
  </si>
  <si>
    <t>ZAMOK</t>
  </si>
  <si>
    <t>False</t>
  </si>
  <si>
    <t>{1ea1d781-ecb8-4aef-8e60-d8cc4a67e493}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</si>
  <si>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</si>
  <si>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</si>
  <si>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</si>
  <si>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</si>
  <si>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</si>
  <si>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</si>
  <si>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</si>
  <si>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</si>
  <si>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210601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</si>
  <si>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</si>
  <si>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</si>
  <si>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VO Horažďovice 2021</t>
  </si>
  <si>
    <t>KSO:</t>
  </si>
  <si>
    <t>CC-CZ:</t>
  </si>
  <si>
    <t>Místo:</t>
  </si>
  <si>
    <t xml:space="preserve"> </t>
  </si>
  <si>
    <t>Datum:</t>
  </si>
  <si>
    <t>2. 6. 2021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</si>
  <si>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</si>
  <si>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</si>
  <si>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</si>
  <si>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</si>
  <si>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</si>
  <si>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</si>
  <si>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</si>
  <si>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</si>
  <si>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</si>
  <si>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</si>
  <si>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</si>
  <si>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</si>
  <si>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</si>
  <si>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</si>
  <si>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</si>
  <si>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</si>
  <si>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</si>
  <si>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</si>
  <si>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</si>
  <si>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</si>
  <si>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</si>
  <si>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</si>
  <si>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</si>
  <si>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</si>
  <si>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</si>
  <si>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</si>
  <si>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</si>
  <si>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</si>
  <si>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</si>
  <si>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</si>
  <si>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</si>
  <si>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</si>
  <si>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</si>
  <si>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</si>
  <si>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</si>
  <si>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</si>
  <si>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</si>
  <si>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</si>
  <si>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</si>
  <si>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</si>
  <si>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</si>
  <si>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</si>
  <si>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</si>
  <si>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</si>
  <si>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</si>
  <si>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</si>
  <si>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</si>
  <si>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</si>
  <si>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</si>
  <si>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</si>
  <si>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</si>
  <si>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</si>
  <si>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</si>
  <si>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</si>
  <si>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</si>
  <si>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VO v ulici Palackého</t>
  </si>
  <si>
    <t>STA</t>
  </si>
  <si>
    <t>1</t>
  </si>
  <si>
    <t>{0965d209-c6d4-4d86-a063-2b09d6b3a071}</t>
  </si>
  <si>
    <t>2</t>
  </si>
  <si>
    <t>02</t>
  </si>
  <si>
    <t>Prodloužení VO v ulici Karla Němce</t>
  </si>
  <si>
    <t>{11c5cbdf-cb4b-43b3-bc3f-27879fe36970}</t>
  </si>
  <si>
    <t>KRYCÍ LIST SOUPISU PRACÍ</t>
  </si>
  <si>
    <t>Objekt:</t>
  </si>
  <si>
    <t>01 - Oprava VO v ulici Palackého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</si>
  <si>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</si>
  <si>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</si>
  <si>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</si>
  <si>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</si>
  <si>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</si>
  <si>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</si>
  <si>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</si>
  <si>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</si>
  <si>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</si>
  <si>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</si>
  <si>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</si>
  <si>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</si>
  <si>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</si>
  <si>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</si>
  <si>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</si>
  <si>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</si>
  <si>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</si>
  <si>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</si>
  <si>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</si>
  <si>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</si>
  <si>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</si>
  <si>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</si>
  <si>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</si>
  <si>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</si>
  <si>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</si>
  <si>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</si>
  <si>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</si>
  <si>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</si>
  <si>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</si>
  <si>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</si>
  <si>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</si>
  <si>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</si>
  <si>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</si>
  <si>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</si>
  <si>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</si>
  <si>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</si>
  <si>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</si>
  <si>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</si>
  <si>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</si>
  <si>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</si>
  <si>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</si>
  <si>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4</t>
  </si>
  <si>
    <t>-159873890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</si>
  <si>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</si>
  <si>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</si>
  <si>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1537813431</t>
  </si>
  <si>
    <t>3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</si>
  <si>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</si>
  <si>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</si>
  <si>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-1839794674</t>
  </si>
  <si>
    <t>VV</t>
  </si>
  <si>
    <t>23,5+7,9</t>
  </si>
  <si>
    <t>113107141</t>
  </si>
  <si>
    <t>Odstranění podkladů nebo krytů ručně s přemístěním hmot na skládku na vzdálenost do 3 m nebo s naložením na dopravní prostředek živičných, o tl. vrstvy do 50 mm</t>
  </si>
  <si>
    <t>509356543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</si>
  <si>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</si>
  <si>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</si>
  <si>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</si>
  <si>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m3</t>
  </si>
  <si>
    <t>-1725862907</t>
  </si>
  <si>
    <t>55*0,4*0,3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</si>
  <si>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</si>
  <si>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</si>
  <si>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</si>
  <si>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-1937934406</t>
  </si>
  <si>
    <t>5,6*7 'Přepočtené koeficientem množství</t>
  </si>
  <si>
    <t>7</t>
  </si>
  <si>
    <t>181311103</t>
  </si>
  <si>
    <t>Rozprostření a urovnání ornice v rovině nebo ve svahu sklonu do 1:5 ručně při souvislé ploše, tl. vrstvy do 200 mm</t>
  </si>
  <si>
    <t>1667727202</t>
  </si>
  <si>
    <t>8</t>
  </si>
  <si>
    <t>181411131</t>
  </si>
  <si>
    <t>Založení trávníku na půdě předem připravené plochy do 1000 m2 výsevem včetně utažení parkového v rovině nebo na svahu do 1:5</t>
  </si>
  <si>
    <t>-681568782</t>
  </si>
  <si>
    <t>9</t>
  </si>
  <si>
    <t>M</t>
  </si>
  <si>
    <t>00572410</t>
  </si>
  <si>
    <t>osivo směs travní parková</t>
  </si>
  <si>
    <t>kg</t>
  </si>
  <si>
    <t>1789869229</t>
  </si>
  <si>
    <t>Zakládání</t>
  </si>
  <si>
    <t>10</t>
  </si>
  <si>
    <t>275313511</t>
  </si>
  <si>
    <t>Základy z betonu prostého patky a bloky z betonu kamenem neprokládaného tř. C 12/15</t>
  </si>
  <si>
    <t>-2146075450</t>
  </si>
  <si>
    <t>Vodorovné konstrukce</t>
  </si>
  <si>
    <t>11</t>
  </si>
  <si>
    <t>451317777</t>
  </si>
  <si>
    <t>Podklad nebo lože pod dlažbu (přídlažbu)  v ploše vodorovné nebo ve sklonu do 1:5, tloušťky od 50 do 100 mm z betonu prostého</t>
  </si>
  <si>
    <t>-1460224590</t>
  </si>
  <si>
    <t>12</t>
  </si>
  <si>
    <t>451577777</t>
  </si>
  <si>
    <t>Podklad nebo lože pod dlažbu (přídlažbu)  v ploše vodorovné nebo ve sklonu do 1:5, tloušťky od 30 do 100 mm z kameniva těženého</t>
  </si>
  <si>
    <t>1914869561</t>
  </si>
  <si>
    <t>23,5+7,9*2*2</t>
  </si>
  <si>
    <t>Komunikace pozemní</t>
  </si>
  <si>
    <t>13</t>
  </si>
  <si>
    <t>566901151</t>
  </si>
  <si>
    <t>Vyspravení podkladu po překopech inženýrských sítí plochy do 15 m2 s rozprostřením a zhutněním recyklátem tl. 100 mm</t>
  </si>
  <si>
    <t>1700198469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</si>
  <si>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</si>
  <si>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</si>
  <si>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-2135591598</t>
  </si>
  <si>
    <t>16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</si>
  <si>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</si>
  <si>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</si>
  <si>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-715811179</t>
  </si>
  <si>
    <t>17</t>
  </si>
  <si>
    <t>R5M-0001</t>
  </si>
  <si>
    <t>D - dlažba betonová barevná s reliéfem (shodná se stávající) 300x300x30</t>
  </si>
  <si>
    <t>1410765058</t>
  </si>
  <si>
    <t>18</t>
  </si>
  <si>
    <t>59245275</t>
  </si>
  <si>
    <t>dlažba zámková tvaru vlny 225x112x80mm barevná</t>
  </si>
  <si>
    <t>1995343890</t>
  </si>
  <si>
    <t>4,90196078431373*1,02 'Přepočtené koeficientem množství</t>
  </si>
  <si>
    <t>14</t>
  </si>
  <si>
    <t>919735111</t>
  </si>
  <si>
    <t>Řezání stávajícího živičného krytu nebo podkladu  hloubky do 50 mm</t>
  </si>
  <si>
    <t>m</t>
  </si>
  <si>
    <t>-1194433981</t>
  </si>
  <si>
    <t>Ostatní konstrukce a práce, bourání</t>
  </si>
  <si>
    <t>19</t>
  </si>
  <si>
    <t>961044111</t>
  </si>
  <si>
    <t>Bourání základů z betonu  prostého</t>
  </si>
  <si>
    <t>-81635067</t>
  </si>
  <si>
    <t>997</t>
  </si>
  <si>
    <t>Přesun sutě</t>
  </si>
  <si>
    <t>20</t>
  </si>
  <si>
    <t>997013501</t>
  </si>
  <si>
    <t>Odvoz suti a vybouraných hmot na skládku nebo meziskládku  se složením, na vzdálenost do 1 km</t>
  </si>
  <si>
    <t>t</t>
  </si>
  <si>
    <t>-1898776982</t>
  </si>
  <si>
    <t>997013509</t>
  </si>
  <si>
    <t>Odvoz suti a vybouraných hmot na skládku nebo meziskládku  se složením, na vzdálenost Příplatek k ceně za každý další i započatý 1 km přes 1 km</t>
  </si>
  <si>
    <t>-997322584</t>
  </si>
  <si>
    <t>24,527*17 'Přepočtené koeficientem množství</t>
  </si>
  <si>
    <t>22</t>
  </si>
  <si>
    <t>997013601</t>
  </si>
  <si>
    <t>Poplatek za uložení stavebního odpadu na skládce (skládkovné) z prostého betonu zatříděného do Katalogu odpadů pod kódem 17 01 01</t>
  </si>
  <si>
    <t>981180465</t>
  </si>
  <si>
    <t>23</t>
  </si>
  <si>
    <t>997013873</t>
  </si>
  <si>
    <t>Poplatek za uložení stavebního odpadu na recyklační skládce (skládkovné) zeminy a kamení zatříděného do Katalogu odpadů pod kódem 17 05 04</t>
  </si>
  <si>
    <t>405858782</t>
  </si>
  <si>
    <t>998</t>
  </si>
  <si>
    <t>Přesun hmot</t>
  </si>
  <si>
    <t>24</t>
  </si>
  <si>
    <t>998223011</t>
  </si>
  <si>
    <t>Přesun hmot pro pozemní komunikace s krytem dlážděným  dopravní vzdálenost do 200 m jakékoliv délky objektu</t>
  </si>
  <si>
    <t>283171450</t>
  </si>
  <si>
    <t>PSV</t>
  </si>
  <si>
    <t>Práce a dodávky PSV</t>
  </si>
  <si>
    <t>741</t>
  </si>
  <si>
    <t>Elektroinstalace - silnoproud</t>
  </si>
  <si>
    <t>25</t>
  </si>
  <si>
    <t>741136002</t>
  </si>
  <si>
    <t>Propojení kabelů nebo vodičů spojkou venkovní teplem smršťovací kabelů celoplastových, počtu a průřezu žil 4x25 až 35 mm2</t>
  </si>
  <si>
    <t>kus</t>
  </si>
  <si>
    <t>1183079236</t>
  </si>
  <si>
    <t>26</t>
  </si>
  <si>
    <t>R21M-0011</t>
  </si>
  <si>
    <t>D - spojka kabelová šroubo. |SJL-2 16-35 mm2</t>
  </si>
  <si>
    <t>32</t>
  </si>
  <si>
    <t>1104711658</t>
  </si>
  <si>
    <t>27</t>
  </si>
  <si>
    <t>741820101</t>
  </si>
  <si>
    <t>Měření osvětlovacího zařízení izolačního stavu svítidel na pracovišti do. 200 ks svítidel</t>
  </si>
  <si>
    <t>soubor</t>
  </si>
  <si>
    <t>-544530144</t>
  </si>
  <si>
    <t>Práce a dodávky M</t>
  </si>
  <si>
    <t>21-M</t>
  </si>
  <si>
    <t>Elektromontáže</t>
  </si>
  <si>
    <t>28</t>
  </si>
  <si>
    <t>210100096</t>
  </si>
  <si>
    <t>Ukončení vodičů izolovaných s označením a zapojením  na svorkovnici s otevřením a uzavřením krytu průřezu žíly do 2,5 mm2</t>
  </si>
  <si>
    <t>64</t>
  </si>
  <si>
    <t>-500303736</t>
  </si>
  <si>
    <t>29</t>
  </si>
  <si>
    <t>210100108</t>
  </si>
  <si>
    <t>Ukončení vodičů izolovaných s označením a zapojením  na svorkovnici s otevřením a uzavřením krytu průřezu žíly do 25 mm2</t>
  </si>
  <si>
    <t>-538066910</t>
  </si>
  <si>
    <t>30</t>
  </si>
  <si>
    <t>210202013</t>
  </si>
  <si>
    <t>Montáž svítidel výbojkových se zapojením vodičů průmyslových nebo venkovních na výložník</t>
  </si>
  <si>
    <t>543674026</t>
  </si>
  <si>
    <t>31</t>
  </si>
  <si>
    <t>R21M-0001</t>
  </si>
  <si>
    <t>D - Svítidlo dle PD 60 W</t>
  </si>
  <si>
    <t>256</t>
  </si>
  <si>
    <t>-1050138425</t>
  </si>
  <si>
    <t>R21M-0002</t>
  </si>
  <si>
    <t>D - Svítidlo dle PD 103 W</t>
  </si>
  <si>
    <t>-667308345</t>
  </si>
  <si>
    <t>33</t>
  </si>
  <si>
    <t>210204011</t>
  </si>
  <si>
    <t>Montáž stožárů osvětlení, bez zemních prací  ocelových samostatně stojících, délky do 12 m</t>
  </si>
  <si>
    <t>1826233659</t>
  </si>
  <si>
    <t>34</t>
  </si>
  <si>
    <t>R21M-0003</t>
  </si>
  <si>
    <t>D - Stožár dle PD  8m</t>
  </si>
  <si>
    <t>-1969868215</t>
  </si>
  <si>
    <t>35</t>
  </si>
  <si>
    <t>R21M-0004</t>
  </si>
  <si>
    <t>D - Stožár dle PD 10 m</t>
  </si>
  <si>
    <t>970398755</t>
  </si>
  <si>
    <t>36</t>
  </si>
  <si>
    <t>R21M-0005</t>
  </si>
  <si>
    <t xml:space="preserve">D - Stožár do ul. Loretská - Zado Energetic JBD8 3st. </t>
  </si>
  <si>
    <t>-837521527</t>
  </si>
  <si>
    <t>37</t>
  </si>
  <si>
    <t>210204100</t>
  </si>
  <si>
    <t>Montáž výložníků osvětlení  jednoramenných nástěnných, hmotnosti do 35 kg</t>
  </si>
  <si>
    <t>-866792708</t>
  </si>
  <si>
    <t>38</t>
  </si>
  <si>
    <t>R21M-0006</t>
  </si>
  <si>
    <t>D - výložník dle PD 1 m</t>
  </si>
  <si>
    <t>-1117297977</t>
  </si>
  <si>
    <t>39</t>
  </si>
  <si>
    <t>R21M-0007</t>
  </si>
  <si>
    <t>D - výložník typ SD 1 m v ulici Loretská</t>
  </si>
  <si>
    <t>1867280490</t>
  </si>
  <si>
    <t>40</t>
  </si>
  <si>
    <t>R21M-0008</t>
  </si>
  <si>
    <t xml:space="preserve">D - výložník dle PD 1,5 m </t>
  </si>
  <si>
    <t>1733097021</t>
  </si>
  <si>
    <t>41</t>
  </si>
  <si>
    <t>210204202</t>
  </si>
  <si>
    <t>Montáž elektrovýzbroje stožárů osvětlení  2 okruhy</t>
  </si>
  <si>
    <t>-698007200</t>
  </si>
  <si>
    <t>42</t>
  </si>
  <si>
    <t>210204203</t>
  </si>
  <si>
    <t>Montáž elektrovýzbroje stožárů osvětlení  3 okruhy</t>
  </si>
  <si>
    <t>-1448355106</t>
  </si>
  <si>
    <t>43</t>
  </si>
  <si>
    <t>R21M-0009</t>
  </si>
  <si>
    <t>D - Stožárová svorkovnice</t>
  </si>
  <si>
    <t>-483124729</t>
  </si>
  <si>
    <t>44</t>
  </si>
  <si>
    <t>210220022</t>
  </si>
  <si>
    <t>Montáž uzemňovacího vedení s upevněním, propojením a připojením pomocí svorek  v zemi s izolací spojů vodičů FeZn drátem nebo lanem průměru do 10 mm v městské zástavbě</t>
  </si>
  <si>
    <t>-1169848596</t>
  </si>
  <si>
    <t>45</t>
  </si>
  <si>
    <t>35441073</t>
  </si>
  <si>
    <t>drát D 10mm FeZn</t>
  </si>
  <si>
    <t>128</t>
  </si>
  <si>
    <t>-179704267</t>
  </si>
  <si>
    <t>44*0,617 'Přepočtené koeficientem množství</t>
  </si>
  <si>
    <t>46</t>
  </si>
  <si>
    <t>35441986</t>
  </si>
  <si>
    <t>svorka odbočovací a spojovací pro pásek 30x4 mm, FeZn</t>
  </si>
  <si>
    <t>440265548</t>
  </si>
  <si>
    <t>47</t>
  </si>
  <si>
    <t>35441865</t>
  </si>
  <si>
    <t>svorka FeZn k zemnící tyči - D 28mm</t>
  </si>
  <si>
    <t>289512953</t>
  </si>
  <si>
    <t>48</t>
  </si>
  <si>
    <t>35441895</t>
  </si>
  <si>
    <t>svorka připojovací k připojení kovových částí</t>
  </si>
  <si>
    <t>-1605856639</t>
  </si>
  <si>
    <t>49</t>
  </si>
  <si>
    <t>30925246</t>
  </si>
  <si>
    <t>šroub metrický celozávit DIN 933 8.8 BZ M8x30mm</t>
  </si>
  <si>
    <t>100 kus</t>
  </si>
  <si>
    <t>74339951</t>
  </si>
  <si>
    <t>22*1,15 'Přepočtené koeficientem množství</t>
  </si>
  <si>
    <t>50</t>
  </si>
  <si>
    <t>31111004</t>
  </si>
  <si>
    <t>matice přesná šestihranná Pz DIN 934-8 M8</t>
  </si>
  <si>
    <t>-876264480</t>
  </si>
  <si>
    <t>51</t>
  </si>
  <si>
    <t>31121011</t>
  </si>
  <si>
    <t>podložka pružná s čtvercovým průřezem DIN 7980 BZ D 8mm</t>
  </si>
  <si>
    <t>-236459839</t>
  </si>
  <si>
    <t>52</t>
  </si>
  <si>
    <t>R21M-0012</t>
  </si>
  <si>
    <t>D - gumoasfalt suspenze</t>
  </si>
  <si>
    <t>905504261</t>
  </si>
  <si>
    <t>53</t>
  </si>
  <si>
    <t>210220361</t>
  </si>
  <si>
    <t>Montáž hromosvodného vedení  zemnících desek a tyčí s připojením na svodové nebo uzemňovací vedení bez příslušenství tyčí, délky do 2 m</t>
  </si>
  <si>
    <t>-1192423582</t>
  </si>
  <si>
    <t>54</t>
  </si>
  <si>
    <t>35442092</t>
  </si>
  <si>
    <t>tyč zemnící 1,5m FeZn</t>
  </si>
  <si>
    <t>1641448648</t>
  </si>
  <si>
    <t>55</t>
  </si>
  <si>
    <t>210800411</t>
  </si>
  <si>
    <t>Montáž izolovaných vodičů měděných do 1 kV bez ukončení uložených v trubkách nebo lištách zatažených plných a laněných s PVC pláštěm, bezhalogenových, ohniodolných (např. CY, CHAH-V) průřezu žíly 0,5 až 16 mm2</t>
  </si>
  <si>
    <t>1757169926</t>
  </si>
  <si>
    <t>56</t>
  </si>
  <si>
    <t>PKB.711018</t>
  </si>
  <si>
    <t>CYKY-J 3x1,5</t>
  </si>
  <si>
    <t>km</t>
  </si>
  <si>
    <t>1787069530</t>
  </si>
  <si>
    <t>0,158*1,15 'Přepočtené koeficientem množství</t>
  </si>
  <si>
    <t>57</t>
  </si>
  <si>
    <t>210900601</t>
  </si>
  <si>
    <t>Montáž izolovaných vodičů hliníkových do 1 kV bez ukončení plných a laněných (např. AY, AYY) uložených volně průřezu žíly 16 až 35 mm2</t>
  </si>
  <si>
    <t>1250914969</t>
  </si>
  <si>
    <t>58</t>
  </si>
  <si>
    <t>R21M-0010</t>
  </si>
  <si>
    <t>D - kabel AYKY-J 4x25RE mm</t>
  </si>
  <si>
    <t>-2029397600</t>
  </si>
  <si>
    <t>44*1,1 'Přepočtené koeficientem množství</t>
  </si>
  <si>
    <t>59</t>
  </si>
  <si>
    <t>R21M-0050</t>
  </si>
  <si>
    <t>D+M pouzdro pro stožár 1,5 m</t>
  </si>
  <si>
    <t>1505636605</t>
  </si>
  <si>
    <t>60</t>
  </si>
  <si>
    <t>R21M-0098</t>
  </si>
  <si>
    <t xml:space="preserve">Dmtž pouzdra osvětlovacího bodu </t>
  </si>
  <si>
    <t>1884938084</t>
  </si>
  <si>
    <t>61</t>
  </si>
  <si>
    <t>R21M-0099</t>
  </si>
  <si>
    <t>Dmtž osvětlovacího bodu vč. odpojení</t>
  </si>
  <si>
    <t>-1307244976</t>
  </si>
  <si>
    <t>46-M</t>
  </si>
  <si>
    <t>Zemní práce při extr.mont.pracích</t>
  </si>
  <si>
    <t>62</t>
  </si>
  <si>
    <t>460131113</t>
  </si>
  <si>
    <t>Hloubení nezapažených jam ručně včetně urovnání dna s přemístěním výkopku do vzdálenosti 3 m od okraje jámy nebo s naložením na dopravní prostředek v hornině třídy těžitelnosti I skupiny 3</t>
  </si>
  <si>
    <t>1007762481</t>
  </si>
  <si>
    <t>63</t>
  </si>
  <si>
    <t>460131114</t>
  </si>
  <si>
    <t>Hloubení nezapažených jam ručně včetně urovnání dna s přemístěním výkopku do vzdálenosti 3 m od okraje jámy nebo s naložením na dopravní prostředek v hornině třídy těžitelnosti II skupiny 4</t>
  </si>
  <si>
    <t>-1349146579</t>
  </si>
  <si>
    <t>460161172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</si>
  <si>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3</t>
  </si>
  <si>
    <t>-1696523158</t>
  </si>
  <si>
    <t>65</t>
  </si>
  <si>
    <t>460191113</t>
  </si>
  <si>
    <t>Rýhy pro kabelové spojky ručně hloubení s urovnáním dna včetně zásypu se zhutněním s přemístěním výkopku na vzdálenost do 3 m do 10 kV v hornině třídy těžitelnosti I skupiny 3</t>
  </si>
  <si>
    <t>-154742270</t>
  </si>
  <si>
    <t>66</t>
  </si>
  <si>
    <t>460431162</t>
  </si>
  <si>
    <t>Zásyp kabelových rýh ručně s přemístění sypaniny ze vzdálenosti do 10 m, s uložením výkopku ve vrstvách včetně zhutnění a úpravy povrchu šířky 35 cm hloubky 60 cm z horniny třídy těžitelnosti I skupiny 3</t>
  </si>
  <si>
    <t>-1155548996</t>
  </si>
  <si>
    <t>44+11</t>
  </si>
  <si>
    <t>67</t>
  </si>
  <si>
    <t>460661111</t>
  </si>
  <si>
    <t>Kabelové lože z písku včetně podsypu, zhutnění a urovnání povrchu pro kabely nn bez zakrytí, šířky do 35 cm</t>
  </si>
  <si>
    <t>-1779617698</t>
  </si>
  <si>
    <t>68</t>
  </si>
  <si>
    <t>460671113</t>
  </si>
  <si>
    <t>Výstražná fólie z PVC pro krytí kabelů včetně vyrovnání povrchu rýhy, rozvinutí a uložení fólie šířky do 34 cm</t>
  </si>
  <si>
    <t>-1159911691</t>
  </si>
  <si>
    <t>VRN</t>
  </si>
  <si>
    <t>Vedlejší rozpočtové náklady</t>
  </si>
  <si>
    <t>VRN9</t>
  </si>
  <si>
    <t>Ostatní náklady</t>
  </si>
  <si>
    <t>69</t>
  </si>
  <si>
    <t>094103100</t>
  </si>
  <si>
    <t>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</si>
  <si>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kpl</t>
  </si>
  <si>
    <t>1024</t>
  </si>
  <si>
    <t>-1510520681</t>
  </si>
  <si>
    <t>70</t>
  </si>
  <si>
    <t>094103101</t>
  </si>
  <si>
    <t>VN - Vytýčení a ochrana stávajících inženýrských sítí - prověření existence stávajících podzemních i vzdušných vedení a zařízení, zajištění vytýčení  a provedení opatření pro jejich zajištění a ochranu po dobu výstavby</t>
  </si>
  <si>
    <t>1303591487</t>
  </si>
  <si>
    <t>71</t>
  </si>
  <si>
    <t>094103103</t>
  </si>
  <si>
    <t>VN - Zajištění vstupu, vjezdu a bezpečnosti k sousedním nemovitostem</t>
  </si>
  <si>
    <t>1653522808</t>
  </si>
  <si>
    <t>72</t>
  </si>
  <si>
    <t>094103104</t>
  </si>
  <si>
    <t>VN - Opatření pro zajištění bezpečnosti, ochrany zdraví a požární bezpečnosti</t>
  </si>
  <si>
    <t>-325932404</t>
  </si>
  <si>
    <t>73</t>
  </si>
  <si>
    <t>094103155</t>
  </si>
  <si>
    <t>ON - Pořízení kompletní dokladové části stavby dle podmínek smlouvy o dílo (zejména kontroly, zkoušky, revize, atesty, prohlášení atd. )</t>
  </si>
  <si>
    <t>1900195715</t>
  </si>
  <si>
    <t>74</t>
  </si>
  <si>
    <t>094103190</t>
  </si>
  <si>
    <t>ON - NEPOVINNÁ POLOŽKA:  Ostatní uchazeč ocení práce a dodávky, které považuje za nezbytné a nejsou obsaženy ve výše uvedených položkách - v příloze rozpočtu však nutno specifikovat</t>
  </si>
  <si>
    <t>-1539927294</t>
  </si>
  <si>
    <t>DL</t>
  </si>
  <si>
    <t>9,8</t>
  </si>
  <si>
    <t>TRAV</t>
  </si>
  <si>
    <t>31,8</t>
  </si>
  <si>
    <t>02 - Prodloužení VO v ulici Karla Němce</t>
  </si>
  <si>
    <t>21-M - Elektromontáže</t>
  </si>
  <si>
    <t xml:space="preserve">    D1 - Materiál</t>
  </si>
  <si>
    <t>184748982</t>
  </si>
  <si>
    <t>(7,5+1,1+1,2)*1,0</t>
  </si>
  <si>
    <t>-2129354544</t>
  </si>
  <si>
    <t>1743579135</t>
  </si>
  <si>
    <t>(20+13+20)*0,6</t>
  </si>
  <si>
    <t>1306540453</t>
  </si>
  <si>
    <t>172410</t>
  </si>
  <si>
    <t>1896036936</t>
  </si>
  <si>
    <t>R1-00001</t>
  </si>
  <si>
    <t>Přebytečná zemina z výkopu se zužitkuje v zásypech na konci trasy</t>
  </si>
  <si>
    <t>-957580569</t>
  </si>
  <si>
    <t>1561066329</t>
  </si>
  <si>
    <t>-2012685771</t>
  </si>
  <si>
    <t>843287289</t>
  </si>
  <si>
    <t>1125006491</t>
  </si>
  <si>
    <t>41698109</t>
  </si>
  <si>
    <t>1*17 'Přepočtené koeficientem množství</t>
  </si>
  <si>
    <t>1854894548</t>
  </si>
  <si>
    <t>-503013653</t>
  </si>
  <si>
    <t>210100259</t>
  </si>
  <si>
    <t>ukončení celoplastového kabelu smršťovací záklopkou/páskou do 5x10mm2</t>
  </si>
  <si>
    <t>ks</t>
  </si>
  <si>
    <t>1198446110</t>
  </si>
  <si>
    <t>210202011</t>
  </si>
  <si>
    <t>svítidlo na výložník</t>
  </si>
  <si>
    <t>-1303547211</t>
  </si>
  <si>
    <t>210204002</t>
  </si>
  <si>
    <t>stožár sadový ocelový</t>
  </si>
  <si>
    <t>1855609881</t>
  </si>
  <si>
    <t>210204103</t>
  </si>
  <si>
    <t>výložník ocelový 1-ramenný do hmotnosti 35kg</t>
  </si>
  <si>
    <t>-1430973856</t>
  </si>
  <si>
    <t>210204125</t>
  </si>
  <si>
    <t>stožárová manžeta</t>
  </si>
  <si>
    <t>1846614309</t>
  </si>
  <si>
    <t>elektrovýzbroj stožáru pro 3 okruhy</t>
  </si>
  <si>
    <t>1608712506</t>
  </si>
  <si>
    <t>210220001</t>
  </si>
  <si>
    <t>uzemnění v zemi pásek FeZn 30x4</t>
  </si>
  <si>
    <t>-116492489</t>
  </si>
  <si>
    <t>uzemnění v zemi FeZn průměru 8-10mm vč. svorek, propojení a izolace spojů</t>
  </si>
  <si>
    <t>1791006427</t>
  </si>
  <si>
    <t>210810045</t>
  </si>
  <si>
    <t>CYKY-CYKYm 3Cx1.5mm2 (CYKY 3J1.5) 750V (PU)</t>
  </si>
  <si>
    <t>-1414362756</t>
  </si>
  <si>
    <t>210810054</t>
  </si>
  <si>
    <t>CYKY-CYKYm 5x16mm2 (CYKY 5J16) 750V (PU)</t>
  </si>
  <si>
    <t>-2141079423</t>
  </si>
  <si>
    <t>216010053</t>
  </si>
  <si>
    <t>trubka instalační KOPOFLEX průměr 63mm</t>
  </si>
  <si>
    <t>-1519460649</t>
  </si>
  <si>
    <t>216010056</t>
  </si>
  <si>
    <t>trubka instalační KOPOFLEX průměr 110mm</t>
  </si>
  <si>
    <t>-1907283549</t>
  </si>
  <si>
    <t>R21M-URNC21M</t>
  </si>
  <si>
    <t>podíl přidružených výkonů 4,8% z C21M a navázaného materiálu</t>
  </si>
  <si>
    <t>325520428</t>
  </si>
  <si>
    <t>D1</t>
  </si>
  <si>
    <t>Materiál</t>
  </si>
  <si>
    <t>00246</t>
  </si>
  <si>
    <t>trubka ochr. silnostěnná vnitřní průměr min.250mm 1,0m</t>
  </si>
  <si>
    <t>1351785362</t>
  </si>
  <si>
    <t>10.042.125</t>
  </si>
  <si>
    <t>Stožár K  6-133/89/60 ŽZ sadový bezp.</t>
  </si>
  <si>
    <t>KS</t>
  </si>
  <si>
    <t>-1441530843</t>
  </si>
  <si>
    <t>10.042.732</t>
  </si>
  <si>
    <t>Folie 33 rudá - blesk 100m/bal</t>
  </si>
  <si>
    <t>-1661371466</t>
  </si>
  <si>
    <t>R21M-URN-Material</t>
  </si>
  <si>
    <t>Podružný materiál 5%</t>
  </si>
  <si>
    <t>877800143</t>
  </si>
  <si>
    <t>10.046.562</t>
  </si>
  <si>
    <t>Svorka SR 3a - litinová</t>
  </si>
  <si>
    <t>1183834285</t>
  </si>
  <si>
    <t>10.046.740</t>
  </si>
  <si>
    <t>Svorka SR 2b</t>
  </si>
  <si>
    <t>242528664</t>
  </si>
  <si>
    <t>10.049.436</t>
  </si>
  <si>
    <t>CYKY  5J16 (5Cx16)</t>
  </si>
  <si>
    <t>-720298793</t>
  </si>
  <si>
    <t>10.049.536</t>
  </si>
  <si>
    <t>Hlava EN 5.1 pro pr. 10-35</t>
  </si>
  <si>
    <t>-1341847895</t>
  </si>
  <si>
    <t>10.051.448</t>
  </si>
  <si>
    <t>CYKY 3J1,5  (3Cx 1,5) instal PLUS</t>
  </si>
  <si>
    <t>1028431268</t>
  </si>
  <si>
    <t>10.074.580</t>
  </si>
  <si>
    <t>Pásek pozink. FeZn 30x4</t>
  </si>
  <si>
    <t>KG</t>
  </si>
  <si>
    <t>1984935369</t>
  </si>
  <si>
    <t>10.074.649</t>
  </si>
  <si>
    <t>Trubka KOPOFLEX  63 rudá, balení 50m</t>
  </si>
  <si>
    <t>-1235974236</t>
  </si>
  <si>
    <t>10.577.458</t>
  </si>
  <si>
    <t>Drát uzem. FeZn pozink. pr.10</t>
  </si>
  <si>
    <t>1211839695</t>
  </si>
  <si>
    <t>10.711.178</t>
  </si>
  <si>
    <t>LED svítidlo 6750lm 3000K IP66 IK09 opt. pro místní komunikace</t>
  </si>
  <si>
    <t>-738208641</t>
  </si>
  <si>
    <t>10.792.699</t>
  </si>
  <si>
    <t>Trubka KOPOFLEX 110 červená UV stabilní</t>
  </si>
  <si>
    <t>-1890091752</t>
  </si>
  <si>
    <t>10.916.045</t>
  </si>
  <si>
    <t>Výložník SK 1-1000 ŽZ sadový lomený</t>
  </si>
  <si>
    <t>1203624901</t>
  </si>
  <si>
    <t>10.945.563</t>
  </si>
  <si>
    <t>Manžeta OM 133 ocelová</t>
  </si>
  <si>
    <t>-516540920</t>
  </si>
  <si>
    <t>11225499</t>
  </si>
  <si>
    <t>Svorkovnice stožárová - výzbroj, průchozí s poj.</t>
  </si>
  <si>
    <t>1151535833</t>
  </si>
  <si>
    <t>90001</t>
  </si>
  <si>
    <t>kopaný písek</t>
  </si>
  <si>
    <t>-1825081126</t>
  </si>
  <si>
    <t>-1950013608</t>
  </si>
  <si>
    <t>460010011</t>
  </si>
  <si>
    <t>vytyčení trati venk.sil.vedení nn v přehled.terénu</t>
  </si>
  <si>
    <t>-2028994206</t>
  </si>
  <si>
    <t>460050602</t>
  </si>
  <si>
    <t>ruční výkop jámy zem.tř.3-4</t>
  </si>
  <si>
    <t>563710467</t>
  </si>
  <si>
    <t>460100023</t>
  </si>
  <si>
    <t>pouzdrový zákl.pro stožár VO v trase 300x1500mm</t>
  </si>
  <si>
    <t>681882600</t>
  </si>
  <si>
    <t>460120002</t>
  </si>
  <si>
    <t>zához jámy zem.tř. 3-4</t>
  </si>
  <si>
    <t>1889842958</t>
  </si>
  <si>
    <t>460200163</t>
  </si>
  <si>
    <t>kabel.rýha 35cm/šíř. 80cm/hl. zem.tř.3</t>
  </si>
  <si>
    <t>-837847698</t>
  </si>
  <si>
    <t>460200303</t>
  </si>
  <si>
    <t>kabel.rýha 50cm/šíř. 120cm/hl. zem.tř.3</t>
  </si>
  <si>
    <t>119337987</t>
  </si>
  <si>
    <t>460420372</t>
  </si>
  <si>
    <t>zříz.lože/kop.písk.zakr.tl.10cm š.35cm</t>
  </si>
  <si>
    <t>-1071446765</t>
  </si>
  <si>
    <t>460420373</t>
  </si>
  <si>
    <t>zříz.lože/kop.písk.zakr.tl.10cm cihl.šířka 45cm</t>
  </si>
  <si>
    <t>-1851088299</t>
  </si>
  <si>
    <t>460490012</t>
  </si>
  <si>
    <t>fólie výstražná z PVC šířky 33cm</t>
  </si>
  <si>
    <t>2120577362</t>
  </si>
  <si>
    <t>460560163</t>
  </si>
  <si>
    <t>ruč.zához.kab.rýhy 35cm šíř.80cm hl.zem.tř.3</t>
  </si>
  <si>
    <t>411862372</t>
  </si>
  <si>
    <t>460560303</t>
  </si>
  <si>
    <t>ruč.zához.kab.rýhy 50cm šíř.120cm hl.zem.tř.3</t>
  </si>
  <si>
    <t>-1048746830</t>
  </si>
  <si>
    <t>460620013</t>
  </si>
  <si>
    <t>provizorní úprava terénu zem.tř.3</t>
  </si>
  <si>
    <t>-773398290</t>
  </si>
  <si>
    <t>R21M-URNC46M</t>
  </si>
  <si>
    <t>Podíl přidružených výkonů 1,6% z C46M</t>
  </si>
  <si>
    <t>-485430342</t>
  </si>
  <si>
    <t>R46M-00001</t>
  </si>
  <si>
    <t xml:space="preserve">Příplatek za ztížený výkop v blízkosti sdělovacího vedení </t>
  </si>
  <si>
    <t>1459596692</t>
  </si>
  <si>
    <t>-734109618</t>
  </si>
  <si>
    <t>-1531809865</t>
  </si>
  <si>
    <t>094103102</t>
  </si>
  <si>
    <t>VN - Dopravní opatření po dobu stavby -  vybavení povolení zvláštního užívání, návrh DIO a zajištění dopravních opatření po dobu stavby včetně průběžné kontroly a udržování</t>
  </si>
  <si>
    <t>223166144</t>
  </si>
  <si>
    <t>622749898</t>
  </si>
  <si>
    <t>672212542</t>
  </si>
  <si>
    <t>094103105</t>
  </si>
  <si>
    <t>-2048102719</t>
  </si>
  <si>
    <t>094103106</t>
  </si>
  <si>
    <t>VN - Požárně bezpečnostní opatření  - dodávka a montáže materiálů a požárně bezpečnostních zařízení dle požárně bezpečnostního řešení stavby, které nejsou součástí výkazu výměr  (např. PHP, označení únikových cest)</t>
  </si>
  <si>
    <t>-1287502193</t>
  </si>
  <si>
    <t>793347348</t>
  </si>
  <si>
    <t>094103158</t>
  </si>
  <si>
    <t>ON - Geodetické práce – zaměření skutečného stavu</t>
  </si>
  <si>
    <t>1033123656</t>
  </si>
  <si>
    <t>SEZNAM FIGUR</t>
  </si>
  <si>
    <t>Výměra</t>
  </si>
  <si>
    <t xml:space="preserve"> 02</t>
  </si>
  <si>
    <t>Použití figury:</t>
  </si>
  <si>
    <t>Rozebrání dlažeb ze zámkových dlaždic komunikací pro pěší ručně</t>
  </si>
  <si>
    <t>Odstranění podkladu z kameniva drceného tl 200 mm při překopech ručně</t>
  </si>
  <si>
    <t>Podklad nebo lože pod dlažbu vodorovný nebo do sklonu 1:5 z kameniva těženého tl do 100 mm</t>
  </si>
  <si>
    <t>Kladení zámkové dlažby komunikací pro pěší tl 80 mm skupiny A pl do 50 m2</t>
  </si>
  <si>
    <t>Rozprostření ornice tl vrstvy do 200 mm v rovině nebo ve svahu do 1:5 ručně</t>
  </si>
  <si>
    <t>Založení parkového trávníku výsevem plochy do 1000 m2 v rovině a ve svahu do 1:5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</si>
</sst>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3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47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48</v>
      </c>
      <c r="AI60" s="40"/>
      <c r="AJ60" s="40"/>
      <c r="AK60" s="40"/>
      <c r="AL60" s="40"/>
      <c r="AM60" s="62" t="s">
        <v>49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51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48</v>
      </c>
      <c r="AI75" s="40"/>
      <c r="AJ75" s="40"/>
      <c r="AK75" s="40"/>
      <c r="AL75" s="40"/>
      <c r="AM75" s="62" t="s">
        <v>49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210601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VO Horažďovice 2021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2. 6. 2021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53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54</v>
      </c>
      <c r="D92" s="92"/>
      <c r="E92" s="92"/>
      <c r="F92" s="92"/>
      <c r="G92" s="92"/>
      <c r="H92" s="93"/>
      <c r="I92" s="94" t="s">
        <v>55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56</v>
      </c>
      <c r="AH92" s="92"/>
      <c r="AI92" s="92"/>
      <c r="AJ92" s="92"/>
      <c r="AK92" s="92"/>
      <c r="AL92" s="92"/>
      <c r="AM92" s="92"/>
      <c r="AN92" s="94" t="s">
        <v>57</v>
      </c>
      <c r="AO92" s="92"/>
      <c r="AP92" s="96"/>
      <c r="AQ92" s="97" t="s">
        <v>58</v>
      </c>
      <c r="AR92" s="42"/>
      <c r="AS92" s="98" t="s">
        <v>59</v>
      </c>
      <c r="AT92" s="99" t="s">
        <v>60</v>
      </c>
      <c r="AU92" s="99" t="s">
        <v>61</v>
      </c>
      <c r="AV92" s="99" t="s">
        <v>62</v>
      </c>
      <c r="AW92" s="99" t="s">
        <v>63</v>
      </c>
      <c r="AX92" s="99" t="s">
        <v>64</v>
      </c>
      <c r="AY92" s="99" t="s">
        <v>65</v>
      </c>
      <c r="AZ92" s="99" t="s">
        <v>66</v>
      </c>
      <c r="BA92" s="99" t="s">
        <v>67</v>
      </c>
      <c r="BB92" s="99" t="s">
        <v>68</v>
      </c>
      <c r="BC92" s="99" t="s">
        <v>69</v>
      </c>
      <c r="BD92" s="100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71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ROUND(SUM(AG95:AG96),2)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ROUND(SUM(AS95:AS96),2)</f>
        <v>0</v>
      </c>
      <c r="AT94" s="112">
        <f>ROUND(SUM(AV94:AW94),2)</f>
        <v>0</v>
      </c>
      <c r="AU94" s="113">
        <f>ROUND(SUM(AU95:AU96),5)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ROUND(SUM(AZ95:AZ96),2)</f>
        <v>0</v>
      </c>
      <c r="BA94" s="112">
        <f>ROUND(SUM(BA95:BA96),2)</f>
        <v>0</v>
      </c>
      <c r="BB94" s="112">
        <f>ROUND(SUM(BB95:BB96),2)</f>
        <v>0</v>
      </c>
      <c r="BC94" s="112">
        <f>ROUND(SUM(BC95:BC96),2)</f>
        <v>0</v>
      </c>
      <c r="BD94" s="114">
        <f>ROUND(SUM(BD95:BD96),2)</f>
        <v>0</v>
      </c>
      <c r="BE94" s="6"/>
      <c r="BS94" s="115" t="s">
        <v>72</v>
      </c>
      <c r="BT94" s="115" t="s">
        <v>73</v>
      </c>
      <c r="BU94" s="116" t="s">
        <v>74</v>
      </c>
      <c r="BV94" s="115" t="s">
        <v>75</v>
      </c>
      <c r="BW94" s="115" t="s">
        <v>5</v>
      </c>
      <c r="BX94" s="115" t="s">
        <v>76</v>
      </c>
      <c r="CL94" s="115" t="s">
        <v>1</v>
      </c>
    </row>
    <row r="95" spans="1:91" s="7" customFormat="1" ht="16.5" customHeight="1">
      <c r="A95" s="117" t="s">
        <v>77</v>
      </c>
      <c r="B95" s="118"/>
      <c r="C95" s="119"/>
      <c r="D95" s="120" t="s">
        <v>78</v>
      </c>
      <c r="E95" s="120"/>
      <c r="F95" s="120"/>
      <c r="G95" s="120"/>
      <c r="H95" s="120"/>
      <c r="I95" s="121"/>
      <c r="J95" s="120" t="s">
        <v>79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'01 - Oprava VO v ulici Pa...'!J30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'01 - Oprava VO v ulici Pa...'!P131</f>
        <v>0</v>
      </c>
      <c r="AV95" s="126">
        <f>'01 - Oprava VO v ulici Pa...'!J33</f>
        <v>0</v>
      </c>
      <c r="AW95" s="126">
        <f>'01 - Oprava VO v ulici Pa...'!J34</f>
        <v>0</v>
      </c>
      <c r="AX95" s="126">
        <f>'01 - Oprava VO v ulici Pa...'!J35</f>
        <v>0</v>
      </c>
      <c r="AY95" s="126">
        <f>'01 - Oprava VO v ulici Pa...'!J36</f>
        <v>0</v>
      </c>
      <c r="AZ95" s="126">
        <f>'01 - Oprava VO v ulici Pa...'!F33</f>
        <v>0</v>
      </c>
      <c r="BA95" s="126">
        <f>'01 - Oprava VO v ulici Pa...'!F34</f>
        <v>0</v>
      </c>
      <c r="BB95" s="126">
        <f>'01 - Oprava VO v ulici Pa...'!F35</f>
        <v>0</v>
      </c>
      <c r="BC95" s="126">
        <f>'01 - Oprava VO v ulici Pa...'!F36</f>
        <v>0</v>
      </c>
      <c r="BD95" s="128">
        <f>'01 - Oprava VO v ulici Pa...'!F37</f>
        <v>0</v>
      </c>
      <c r="BE95" s="7"/>
      <c r="BT95" s="129" t="s">
        <v>81</v>
      </c>
      <c r="BV95" s="129" t="s">
        <v>75</v>
      </c>
      <c r="BW95" s="129" t="s">
        <v>82</v>
      </c>
      <c r="BX95" s="129" t="s">
        <v>5</v>
      </c>
      <c r="CL95" s="129" t="s">
        <v>1</v>
      </c>
      <c r="CM95" s="129" t="s">
        <v>83</v>
      </c>
    </row>
    <row r="96" spans="1:91" s="7" customFormat="1" ht="16.5" customHeight="1">
      <c r="A96" s="117" t="s">
        <v>77</v>
      </c>
      <c r="B96" s="118"/>
      <c r="C96" s="119"/>
      <c r="D96" s="120" t="s">
        <v>84</v>
      </c>
      <c r="E96" s="120"/>
      <c r="F96" s="120"/>
      <c r="G96" s="120"/>
      <c r="H96" s="120"/>
      <c r="I96" s="121"/>
      <c r="J96" s="120" t="s">
        <v>85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'02 - Prodloužení VO v uli...'!J30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80</v>
      </c>
      <c r="AR96" s="124"/>
      <c r="AS96" s="130">
        <v>0</v>
      </c>
      <c r="AT96" s="131">
        <f>ROUND(SUM(AV96:AW96),2)</f>
        <v>0</v>
      </c>
      <c r="AU96" s="132">
        <f>'02 - Prodloužení VO v uli...'!P127</f>
        <v>0</v>
      </c>
      <c r="AV96" s="131">
        <f>'02 - Prodloužení VO v uli...'!J33</f>
        <v>0</v>
      </c>
      <c r="AW96" s="131">
        <f>'02 - Prodloužení VO v uli...'!J34</f>
        <v>0</v>
      </c>
      <c r="AX96" s="131">
        <f>'02 - Prodloužení VO v uli...'!J35</f>
        <v>0</v>
      </c>
      <c r="AY96" s="131">
        <f>'02 - Prodloužení VO v uli...'!J36</f>
        <v>0</v>
      </c>
      <c r="AZ96" s="131">
        <f>'02 - Prodloužení VO v uli...'!F33</f>
        <v>0</v>
      </c>
      <c r="BA96" s="131">
        <f>'02 - Prodloužení VO v uli...'!F34</f>
        <v>0</v>
      </c>
      <c r="BB96" s="131">
        <f>'02 - Prodloužení VO v uli...'!F35</f>
        <v>0</v>
      </c>
      <c r="BC96" s="131">
        <f>'02 - Prodloužení VO v uli...'!F36</f>
        <v>0</v>
      </c>
      <c r="BD96" s="133">
        <f>'02 - Prodloužení VO v uli...'!F37</f>
        <v>0</v>
      </c>
      <c r="BE96" s="7"/>
      <c r="BT96" s="129" t="s">
        <v>81</v>
      </c>
      <c r="BV96" s="129" t="s">
        <v>75</v>
      </c>
      <c r="BW96" s="129" t="s">
        <v>86</v>
      </c>
      <c r="BX96" s="129" t="s">
        <v>5</v>
      </c>
      <c r="CL96" s="129" t="s">
        <v>1</v>
      </c>
      <c r="CM96" s="129" t="s">
        <v>83</v>
      </c>
    </row>
    <row r="97" spans="1:57" s="2" customFormat="1" ht="30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s="2" customFormat="1" ht="6.95" customHeight="1">
      <c r="A98" s="36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Oprava VO v ulici Pa...'!C2" display="/"/>
    <hyperlink ref="A96" location="'02 - Prodloužení VO v ul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83</v>
      </c>
    </row>
    <row r="4" spans="2:46" s="1" customFormat="1" ht="24.95" customHeight="1">
      <c r="B4" s="18"/>
      <c r="D4" s="136" t="s">
        <v>87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VO Horažďovice 2021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88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89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2. 6. 2021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ROUND(J131,2)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ROUND((SUM(BE131:BE233)),2)</f>
        <v>0</v>
      </c>
      <c r="G33" s="36"/>
      <c r="H33" s="36"/>
      <c r="I33" s="153">
        <v>0.21</v>
      </c>
      <c r="J33" s="152">
        <f>ROUND(((SUM(BE131:BE233))*I33),2)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39</v>
      </c>
      <c r="F34" s="152">
        <f>ROUND((SUM(BF131:BF233)),2)</f>
        <v>0</v>
      </c>
      <c r="G34" s="36"/>
      <c r="H34" s="36"/>
      <c r="I34" s="153">
        <v>0.15</v>
      </c>
      <c r="J34" s="152">
        <f>ROUND(((SUM(BF131:BF233))*I34),2)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40</v>
      </c>
      <c r="F35" s="152">
        <f>ROUND((SUM(BG131:BG233)),2)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41</v>
      </c>
      <c r="F36" s="152">
        <f>ROUND((SUM(BH131:BH233)),2)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42</v>
      </c>
      <c r="F37" s="152">
        <f>ROUND((SUM(BI131:BI233)),2)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VO Horažďovice 2021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88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01 - Oprava VO v ulici Palackého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2. 6. 2021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91</v>
      </c>
      <c r="D94" s="174"/>
      <c r="E94" s="174"/>
      <c r="F94" s="174"/>
      <c r="G94" s="174"/>
      <c r="H94" s="174"/>
      <c r="I94" s="174"/>
      <c r="J94" s="175" t="s">
        <v>92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93</v>
      </c>
      <c r="D96" s="38"/>
      <c r="E96" s="38"/>
      <c r="F96" s="38"/>
      <c r="G96" s="38"/>
      <c r="H96" s="38"/>
      <c r="I96" s="38"/>
      <c r="J96" s="108">
        <f>J131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94</v>
      </c>
    </row>
    <row r="97" spans="1:31" s="9" customFormat="1" ht="24.95" customHeight="1">
      <c r="A97" s="9"/>
      <c r="B97" s="177"/>
      <c r="C97" s="178"/>
      <c r="D97" s="179" t="s">
        <v>95</v>
      </c>
      <c r="E97" s="180"/>
      <c r="F97" s="180"/>
      <c r="G97" s="180"/>
      <c r="H97" s="180"/>
      <c r="I97" s="180"/>
      <c r="J97" s="181">
        <f>J132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96</v>
      </c>
      <c r="E98" s="186"/>
      <c r="F98" s="186"/>
      <c r="G98" s="186"/>
      <c r="H98" s="186"/>
      <c r="I98" s="186"/>
      <c r="J98" s="187">
        <f>J133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97</v>
      </c>
      <c r="E99" s="186"/>
      <c r="F99" s="186"/>
      <c r="G99" s="186"/>
      <c r="H99" s="186"/>
      <c r="I99" s="186"/>
      <c r="J99" s="187">
        <f>J146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98</v>
      </c>
      <c r="E100" s="186"/>
      <c r="F100" s="186"/>
      <c r="G100" s="186"/>
      <c r="H100" s="186"/>
      <c r="I100" s="186"/>
      <c r="J100" s="187">
        <f>J148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99</v>
      </c>
      <c r="E101" s="186"/>
      <c r="F101" s="186"/>
      <c r="G101" s="186"/>
      <c r="H101" s="186"/>
      <c r="I101" s="186"/>
      <c r="J101" s="187">
        <f>J152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100</v>
      </c>
      <c r="E102" s="186"/>
      <c r="F102" s="186"/>
      <c r="G102" s="186"/>
      <c r="H102" s="186"/>
      <c r="I102" s="186"/>
      <c r="J102" s="187">
        <f>J160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101</v>
      </c>
      <c r="E103" s="186"/>
      <c r="F103" s="186"/>
      <c r="G103" s="186"/>
      <c r="H103" s="186"/>
      <c r="I103" s="186"/>
      <c r="J103" s="187">
        <f>J162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3"/>
      <c r="C104" s="184"/>
      <c r="D104" s="185" t="s">
        <v>102</v>
      </c>
      <c r="E104" s="186"/>
      <c r="F104" s="186"/>
      <c r="G104" s="186"/>
      <c r="H104" s="186"/>
      <c r="I104" s="186"/>
      <c r="J104" s="187">
        <f>J168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7"/>
      <c r="C105" s="178"/>
      <c r="D105" s="179" t="s">
        <v>103</v>
      </c>
      <c r="E105" s="180"/>
      <c r="F105" s="180"/>
      <c r="G105" s="180"/>
      <c r="H105" s="180"/>
      <c r="I105" s="180"/>
      <c r="J105" s="181">
        <f>J170</f>
        <v>0</v>
      </c>
      <c r="K105" s="178"/>
      <c r="L105" s="18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3"/>
      <c r="C106" s="184"/>
      <c r="D106" s="185" t="s">
        <v>104</v>
      </c>
      <c r="E106" s="186"/>
      <c r="F106" s="186"/>
      <c r="G106" s="186"/>
      <c r="H106" s="186"/>
      <c r="I106" s="186"/>
      <c r="J106" s="187">
        <f>J171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7"/>
      <c r="C107" s="178"/>
      <c r="D107" s="179" t="s">
        <v>105</v>
      </c>
      <c r="E107" s="180"/>
      <c r="F107" s="180"/>
      <c r="G107" s="180"/>
      <c r="H107" s="180"/>
      <c r="I107" s="180"/>
      <c r="J107" s="181">
        <f>J175</f>
        <v>0</v>
      </c>
      <c r="K107" s="178"/>
      <c r="L107" s="182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3"/>
      <c r="C108" s="184"/>
      <c r="D108" s="185" t="s">
        <v>106</v>
      </c>
      <c r="E108" s="186"/>
      <c r="F108" s="186"/>
      <c r="G108" s="186"/>
      <c r="H108" s="186"/>
      <c r="I108" s="186"/>
      <c r="J108" s="187">
        <f>J176</f>
        <v>0</v>
      </c>
      <c r="K108" s="184"/>
      <c r="L108" s="18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3"/>
      <c r="C109" s="184"/>
      <c r="D109" s="185" t="s">
        <v>107</v>
      </c>
      <c r="E109" s="186"/>
      <c r="F109" s="186"/>
      <c r="G109" s="186"/>
      <c r="H109" s="186"/>
      <c r="I109" s="186"/>
      <c r="J109" s="187">
        <f>J217</f>
        <v>0</v>
      </c>
      <c r="K109" s="184"/>
      <c r="L109" s="18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7"/>
      <c r="C110" s="178"/>
      <c r="D110" s="179" t="s">
        <v>108</v>
      </c>
      <c r="E110" s="180"/>
      <c r="F110" s="180"/>
      <c r="G110" s="180"/>
      <c r="H110" s="180"/>
      <c r="I110" s="180"/>
      <c r="J110" s="181">
        <f>J226</f>
        <v>0</v>
      </c>
      <c r="K110" s="178"/>
      <c r="L110" s="18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3"/>
      <c r="C111" s="184"/>
      <c r="D111" s="185" t="s">
        <v>109</v>
      </c>
      <c r="E111" s="186"/>
      <c r="F111" s="186"/>
      <c r="G111" s="186"/>
      <c r="H111" s="186"/>
      <c r="I111" s="186"/>
      <c r="J111" s="187">
        <f>J227</f>
        <v>0</v>
      </c>
      <c r="K111" s="184"/>
      <c r="L111" s="18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64"/>
      <c r="C113" s="65"/>
      <c r="D113" s="65"/>
      <c r="E113" s="65"/>
      <c r="F113" s="65"/>
      <c r="G113" s="65"/>
      <c r="H113" s="65"/>
      <c r="I113" s="65"/>
      <c r="J113" s="65"/>
      <c r="K113" s="65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7" spans="1:31" s="2" customFormat="1" ht="6.95" customHeight="1">
      <c r="A117" s="36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24.95" customHeight="1">
      <c r="A118" s="36"/>
      <c r="B118" s="37"/>
      <c r="C118" s="21" t="s">
        <v>110</v>
      </c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16</v>
      </c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6.5" customHeight="1">
      <c r="A121" s="36"/>
      <c r="B121" s="37"/>
      <c r="C121" s="38"/>
      <c r="D121" s="38"/>
      <c r="E121" s="172" t="str">
        <f>E7</f>
        <v>VO Horažďovice 2021</v>
      </c>
      <c r="F121" s="30"/>
      <c r="G121" s="30"/>
      <c r="H121" s="30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88</v>
      </c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6.5" customHeight="1">
      <c r="A123" s="36"/>
      <c r="B123" s="37"/>
      <c r="C123" s="38"/>
      <c r="D123" s="38"/>
      <c r="E123" s="74" t="str">
        <f>E9</f>
        <v>01 - Oprava VO v ulici Palackého</v>
      </c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5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0" t="s">
        <v>20</v>
      </c>
      <c r="D125" s="38"/>
      <c r="E125" s="38"/>
      <c r="F125" s="25" t="str">
        <f>F12</f>
        <v xml:space="preserve"> </v>
      </c>
      <c r="G125" s="38"/>
      <c r="H125" s="38"/>
      <c r="I125" s="30" t="s">
        <v>22</v>
      </c>
      <c r="J125" s="77" t="str">
        <f>IF(J12="","",J12)</f>
        <v>2. 6. 2021</v>
      </c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5.15" customHeight="1">
      <c r="A127" s="36"/>
      <c r="B127" s="37"/>
      <c r="C127" s="30" t="s">
        <v>24</v>
      </c>
      <c r="D127" s="38"/>
      <c r="E127" s="38"/>
      <c r="F127" s="25" t="str">
        <f>E15</f>
        <v xml:space="preserve"> </v>
      </c>
      <c r="G127" s="38"/>
      <c r="H127" s="38"/>
      <c r="I127" s="30" t="s">
        <v>29</v>
      </c>
      <c r="J127" s="34" t="str">
        <f>E21</f>
        <v xml:space="preserve"> </v>
      </c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5.15" customHeight="1">
      <c r="A128" s="36"/>
      <c r="B128" s="37"/>
      <c r="C128" s="30" t="s">
        <v>27</v>
      </c>
      <c r="D128" s="38"/>
      <c r="E128" s="38"/>
      <c r="F128" s="25" t="str">
        <f>IF(E18="","",E18)</f>
        <v>Vyplň údaj</v>
      </c>
      <c r="G128" s="38"/>
      <c r="H128" s="38"/>
      <c r="I128" s="30" t="s">
        <v>31</v>
      </c>
      <c r="J128" s="34" t="str">
        <f>E24</f>
        <v xml:space="preserve"> </v>
      </c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0.3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11" customFormat="1" ht="29.25" customHeight="1">
      <c r="A130" s="189"/>
      <c r="B130" s="190"/>
      <c r="C130" s="191" t="s">
        <v>111</v>
      </c>
      <c r="D130" s="192" t="s">
        <v>58</v>
      </c>
      <c r="E130" s="192" t="s">
        <v>54</v>
      </c>
      <c r="F130" s="192" t="s">
        <v>55</v>
      </c>
      <c r="G130" s="192" t="s">
        <v>112</v>
      </c>
      <c r="H130" s="192" t="s">
        <v>113</v>
      </c>
      <c r="I130" s="192" t="s">
        <v>114</v>
      </c>
      <c r="J130" s="193" t="s">
        <v>92</v>
      </c>
      <c r="K130" s="194" t="s">
        <v>115</v>
      </c>
      <c r="L130" s="195"/>
      <c r="M130" s="98" t="s">
        <v>1</v>
      </c>
      <c r="N130" s="99" t="s">
        <v>37</v>
      </c>
      <c r="O130" s="99" t="s">
        <v>116</v>
      </c>
      <c r="P130" s="99" t="s">
        <v>117</v>
      </c>
      <c r="Q130" s="99" t="s">
        <v>118</v>
      </c>
      <c r="R130" s="99" t="s">
        <v>119</v>
      </c>
      <c r="S130" s="99" t="s">
        <v>120</v>
      </c>
      <c r="T130" s="100" t="s">
        <v>121</v>
      </c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</row>
    <row r="131" spans="1:63" s="2" customFormat="1" ht="22.8" customHeight="1">
      <c r="A131" s="36"/>
      <c r="B131" s="37"/>
      <c r="C131" s="105" t="s">
        <v>122</v>
      </c>
      <c r="D131" s="38"/>
      <c r="E131" s="38"/>
      <c r="F131" s="38"/>
      <c r="G131" s="38"/>
      <c r="H131" s="38"/>
      <c r="I131" s="38"/>
      <c r="J131" s="196">
        <f>BK131</f>
        <v>0</v>
      </c>
      <c r="K131" s="38"/>
      <c r="L131" s="42"/>
      <c r="M131" s="101"/>
      <c r="N131" s="197"/>
      <c r="O131" s="102"/>
      <c r="P131" s="198">
        <f>P132+P170+P175+P226</f>
        <v>0</v>
      </c>
      <c r="Q131" s="102"/>
      <c r="R131" s="198">
        <f>R132+R170+R175+R226</f>
        <v>25.004470620000003</v>
      </c>
      <c r="S131" s="102"/>
      <c r="T131" s="199">
        <f>T132+T170+T175+T226</f>
        <v>24.526699999999998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72</v>
      </c>
      <c r="AU131" s="15" t="s">
        <v>94</v>
      </c>
      <c r="BK131" s="200">
        <f>BK132+BK170+BK175+BK226</f>
        <v>0</v>
      </c>
    </row>
    <row r="132" spans="1:63" s="12" customFormat="1" ht="25.9" customHeight="1">
      <c r="A132" s="12"/>
      <c r="B132" s="201"/>
      <c r="C132" s="202"/>
      <c r="D132" s="203" t="s">
        <v>72</v>
      </c>
      <c r="E132" s="204" t="s">
        <v>123</v>
      </c>
      <c r="F132" s="204" t="s">
        <v>124</v>
      </c>
      <c r="G132" s="202"/>
      <c r="H132" s="202"/>
      <c r="I132" s="205"/>
      <c r="J132" s="206">
        <f>BK132</f>
        <v>0</v>
      </c>
      <c r="K132" s="202"/>
      <c r="L132" s="207"/>
      <c r="M132" s="208"/>
      <c r="N132" s="209"/>
      <c r="O132" s="209"/>
      <c r="P132" s="210">
        <f>P133+P146+P148+P152+P160+P162+P168</f>
        <v>0</v>
      </c>
      <c r="Q132" s="209"/>
      <c r="R132" s="210">
        <f>R133+R146+R148+R152+R160+R162+R168</f>
        <v>24.83918162</v>
      </c>
      <c r="S132" s="209"/>
      <c r="T132" s="211">
        <f>T133+T146+T148+T152+T160+T162+T168</f>
        <v>24.526699999999998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81</v>
      </c>
      <c r="AT132" s="213" t="s">
        <v>72</v>
      </c>
      <c r="AU132" s="213" t="s">
        <v>73</v>
      </c>
      <c r="AY132" s="212" t="s">
        <v>125</v>
      </c>
      <c r="BK132" s="214">
        <f>BK133+BK146+BK148+BK152+BK160+BK162+BK168</f>
        <v>0</v>
      </c>
    </row>
    <row r="133" spans="1:63" s="12" customFormat="1" ht="22.8" customHeight="1">
      <c r="A133" s="12"/>
      <c r="B133" s="201"/>
      <c r="C133" s="202"/>
      <c r="D133" s="203" t="s">
        <v>72</v>
      </c>
      <c r="E133" s="215" t="s">
        <v>81</v>
      </c>
      <c r="F133" s="215" t="s">
        <v>126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SUM(P134:P145)</f>
        <v>0</v>
      </c>
      <c r="Q133" s="209"/>
      <c r="R133" s="210">
        <f>SUM(R134:R145)</f>
        <v>0.001</v>
      </c>
      <c r="S133" s="209"/>
      <c r="T133" s="211">
        <f>SUM(T134:T145)</f>
        <v>17.926699999999997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81</v>
      </c>
      <c r="AT133" s="213" t="s">
        <v>72</v>
      </c>
      <c r="AU133" s="213" t="s">
        <v>81</v>
      </c>
      <c r="AY133" s="212" t="s">
        <v>125</v>
      </c>
      <c r="BK133" s="214">
        <f>SUM(BK134:BK145)</f>
        <v>0</v>
      </c>
    </row>
    <row r="134" spans="1:65" s="2" customFormat="1" ht="76.35" customHeight="1">
      <c r="A134" s="36"/>
      <c r="B134" s="37"/>
      <c r="C134" s="217" t="s">
        <v>81</v>
      </c>
      <c r="D134" s="217" t="s">
        <v>127</v>
      </c>
      <c r="E134" s="218" t="s">
        <v>128</v>
      </c>
      <c r="F134" s="219" t="s">
        <v>129</v>
      </c>
      <c r="G134" s="220" t="s">
        <v>130</v>
      </c>
      <c r="H134" s="221">
        <v>23.5</v>
      </c>
      <c r="I134" s="222"/>
      <c r="J134" s="223">
        <f>ROUND(I134*H134,2)</f>
        <v>0</v>
      </c>
      <c r="K134" s="224"/>
      <c r="L134" s="42"/>
      <c r="M134" s="225" t="s">
        <v>1</v>
      </c>
      <c r="N134" s="226" t="s">
        <v>38</v>
      </c>
      <c r="O134" s="89"/>
      <c r="P134" s="227">
        <f>O134*H134</f>
        <v>0</v>
      </c>
      <c r="Q134" s="227">
        <v>0</v>
      </c>
      <c r="R134" s="227">
        <f>Q134*H134</f>
        <v>0</v>
      </c>
      <c r="S134" s="227">
        <v>0.255</v>
      </c>
      <c r="T134" s="228">
        <f>S134*H134</f>
        <v>5.9925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9" t="s">
        <v>131</v>
      </c>
      <c r="AT134" s="229" t="s">
        <v>127</v>
      </c>
      <c r="AU134" s="229" t="s">
        <v>83</v>
      </c>
      <c r="AY134" s="15" t="s">
        <v>125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5" t="s">
        <v>81</v>
      </c>
      <c r="BK134" s="230">
        <f>ROUND(I134*H134,2)</f>
        <v>0</v>
      </c>
      <c r="BL134" s="15" t="s">
        <v>131</v>
      </c>
      <c r="BM134" s="229" t="s">
        <v>132</v>
      </c>
    </row>
    <row r="135" spans="1:65" s="2" customFormat="1" ht="62.7" customHeight="1">
      <c r="A135" s="36"/>
      <c r="B135" s="37"/>
      <c r="C135" s="217" t="s">
        <v>83</v>
      </c>
      <c r="D135" s="217" t="s">
        <v>127</v>
      </c>
      <c r="E135" s="218" t="s">
        <v>133</v>
      </c>
      <c r="F135" s="219" t="s">
        <v>134</v>
      </c>
      <c r="G135" s="220" t="s">
        <v>130</v>
      </c>
      <c r="H135" s="221">
        <v>7.9</v>
      </c>
      <c r="I135" s="222"/>
      <c r="J135" s="223">
        <f>ROUND(I135*H135,2)</f>
        <v>0</v>
      </c>
      <c r="K135" s="224"/>
      <c r="L135" s="42"/>
      <c r="M135" s="225" t="s">
        <v>1</v>
      </c>
      <c r="N135" s="226" t="s">
        <v>38</v>
      </c>
      <c r="O135" s="89"/>
      <c r="P135" s="227">
        <f>O135*H135</f>
        <v>0</v>
      </c>
      <c r="Q135" s="227">
        <v>0</v>
      </c>
      <c r="R135" s="227">
        <f>Q135*H135</f>
        <v>0</v>
      </c>
      <c r="S135" s="227">
        <v>0.26</v>
      </c>
      <c r="T135" s="228">
        <f>S135*H135</f>
        <v>2.0540000000000003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9" t="s">
        <v>131</v>
      </c>
      <c r="AT135" s="229" t="s">
        <v>127</v>
      </c>
      <c r="AU135" s="229" t="s">
        <v>83</v>
      </c>
      <c r="AY135" s="15" t="s">
        <v>125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5" t="s">
        <v>81</v>
      </c>
      <c r="BK135" s="230">
        <f>ROUND(I135*H135,2)</f>
        <v>0</v>
      </c>
      <c r="BL135" s="15" t="s">
        <v>131</v>
      </c>
      <c r="BM135" s="229" t="s">
        <v>135</v>
      </c>
    </row>
    <row r="136" spans="1:65" s="2" customFormat="1" ht="62.7" customHeight="1">
      <c r="A136" s="36"/>
      <c r="B136" s="37"/>
      <c r="C136" s="217" t="s">
        <v>136</v>
      </c>
      <c r="D136" s="217" t="s">
        <v>127</v>
      </c>
      <c r="E136" s="218" t="s">
        <v>137</v>
      </c>
      <c r="F136" s="219" t="s">
        <v>138</v>
      </c>
      <c r="G136" s="220" t="s">
        <v>130</v>
      </c>
      <c r="H136" s="221">
        <v>31.4</v>
      </c>
      <c r="I136" s="222"/>
      <c r="J136" s="223">
        <f>ROUND(I136*H136,2)</f>
        <v>0</v>
      </c>
      <c r="K136" s="224"/>
      <c r="L136" s="42"/>
      <c r="M136" s="225" t="s">
        <v>1</v>
      </c>
      <c r="N136" s="226" t="s">
        <v>38</v>
      </c>
      <c r="O136" s="89"/>
      <c r="P136" s="227">
        <f>O136*H136</f>
        <v>0</v>
      </c>
      <c r="Q136" s="227">
        <v>0</v>
      </c>
      <c r="R136" s="227">
        <f>Q136*H136</f>
        <v>0</v>
      </c>
      <c r="S136" s="227">
        <v>0.29</v>
      </c>
      <c r="T136" s="228">
        <f>S136*H136</f>
        <v>9.105999999999998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131</v>
      </c>
      <c r="AT136" s="229" t="s">
        <v>127</v>
      </c>
      <c r="AU136" s="229" t="s">
        <v>83</v>
      </c>
      <c r="AY136" s="15" t="s">
        <v>125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81</v>
      </c>
      <c r="BK136" s="230">
        <f>ROUND(I136*H136,2)</f>
        <v>0</v>
      </c>
      <c r="BL136" s="15" t="s">
        <v>131</v>
      </c>
      <c r="BM136" s="229" t="s">
        <v>139</v>
      </c>
    </row>
    <row r="137" spans="1:51" s="13" customFormat="1" ht="12">
      <c r="A137" s="13"/>
      <c r="B137" s="231"/>
      <c r="C137" s="232"/>
      <c r="D137" s="233" t="s">
        <v>140</v>
      </c>
      <c r="E137" s="234" t="s">
        <v>1</v>
      </c>
      <c r="F137" s="235" t="s">
        <v>141</v>
      </c>
      <c r="G137" s="232"/>
      <c r="H137" s="236">
        <v>31.4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140</v>
      </c>
      <c r="AU137" s="242" t="s">
        <v>83</v>
      </c>
      <c r="AV137" s="13" t="s">
        <v>83</v>
      </c>
      <c r="AW137" s="13" t="s">
        <v>30</v>
      </c>
      <c r="AX137" s="13" t="s">
        <v>81</v>
      </c>
      <c r="AY137" s="242" t="s">
        <v>125</v>
      </c>
    </row>
    <row r="138" spans="1:65" s="2" customFormat="1" ht="49.05" customHeight="1">
      <c r="A138" s="36"/>
      <c r="B138" s="37"/>
      <c r="C138" s="217" t="s">
        <v>131</v>
      </c>
      <c r="D138" s="217" t="s">
        <v>127</v>
      </c>
      <c r="E138" s="218" t="s">
        <v>142</v>
      </c>
      <c r="F138" s="219" t="s">
        <v>143</v>
      </c>
      <c r="G138" s="220" t="s">
        <v>130</v>
      </c>
      <c r="H138" s="221">
        <v>7.9</v>
      </c>
      <c r="I138" s="222"/>
      <c r="J138" s="223">
        <f>ROUND(I138*H138,2)</f>
        <v>0</v>
      </c>
      <c r="K138" s="224"/>
      <c r="L138" s="42"/>
      <c r="M138" s="225" t="s">
        <v>1</v>
      </c>
      <c r="N138" s="226" t="s">
        <v>38</v>
      </c>
      <c r="O138" s="89"/>
      <c r="P138" s="227">
        <f>O138*H138</f>
        <v>0</v>
      </c>
      <c r="Q138" s="227">
        <v>0</v>
      </c>
      <c r="R138" s="227">
        <f>Q138*H138</f>
        <v>0</v>
      </c>
      <c r="S138" s="227">
        <v>0.098</v>
      </c>
      <c r="T138" s="228">
        <f>S138*H138</f>
        <v>0.7742000000000001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9" t="s">
        <v>131</v>
      </c>
      <c r="AT138" s="229" t="s">
        <v>127</v>
      </c>
      <c r="AU138" s="229" t="s">
        <v>83</v>
      </c>
      <c r="AY138" s="15" t="s">
        <v>125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81</v>
      </c>
      <c r="BK138" s="230">
        <f>ROUND(I138*H138,2)</f>
        <v>0</v>
      </c>
      <c r="BL138" s="15" t="s">
        <v>131</v>
      </c>
      <c r="BM138" s="229" t="s">
        <v>144</v>
      </c>
    </row>
    <row r="139" spans="1:65" s="2" customFormat="1" ht="62.7" customHeight="1">
      <c r="A139" s="36"/>
      <c r="B139" s="37"/>
      <c r="C139" s="217" t="s">
        <v>145</v>
      </c>
      <c r="D139" s="217" t="s">
        <v>127</v>
      </c>
      <c r="E139" s="218" t="s">
        <v>146</v>
      </c>
      <c r="F139" s="219" t="s">
        <v>147</v>
      </c>
      <c r="G139" s="220" t="s">
        <v>148</v>
      </c>
      <c r="H139" s="221">
        <v>6.6</v>
      </c>
      <c r="I139" s="222"/>
      <c r="J139" s="223">
        <f>ROUND(I139*H139,2)</f>
        <v>0</v>
      </c>
      <c r="K139" s="224"/>
      <c r="L139" s="42"/>
      <c r="M139" s="225" t="s">
        <v>1</v>
      </c>
      <c r="N139" s="226" t="s">
        <v>38</v>
      </c>
      <c r="O139" s="89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9" t="s">
        <v>131</v>
      </c>
      <c r="AT139" s="229" t="s">
        <v>127</v>
      </c>
      <c r="AU139" s="229" t="s">
        <v>83</v>
      </c>
      <c r="AY139" s="15" t="s">
        <v>125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5" t="s">
        <v>81</v>
      </c>
      <c r="BK139" s="230">
        <f>ROUND(I139*H139,2)</f>
        <v>0</v>
      </c>
      <c r="BL139" s="15" t="s">
        <v>131</v>
      </c>
      <c r="BM139" s="229" t="s">
        <v>149</v>
      </c>
    </row>
    <row r="140" spans="1:51" s="13" customFormat="1" ht="12">
      <c r="A140" s="13"/>
      <c r="B140" s="231"/>
      <c r="C140" s="232"/>
      <c r="D140" s="233" t="s">
        <v>140</v>
      </c>
      <c r="E140" s="234" t="s">
        <v>1</v>
      </c>
      <c r="F140" s="235" t="s">
        <v>150</v>
      </c>
      <c r="G140" s="232"/>
      <c r="H140" s="236">
        <v>6.6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140</v>
      </c>
      <c r="AU140" s="242" t="s">
        <v>83</v>
      </c>
      <c r="AV140" s="13" t="s">
        <v>83</v>
      </c>
      <c r="AW140" s="13" t="s">
        <v>30</v>
      </c>
      <c r="AX140" s="13" t="s">
        <v>81</v>
      </c>
      <c r="AY140" s="242" t="s">
        <v>125</v>
      </c>
    </row>
    <row r="141" spans="1:65" s="2" customFormat="1" ht="62.7" customHeight="1">
      <c r="A141" s="36"/>
      <c r="B141" s="37"/>
      <c r="C141" s="217" t="s">
        <v>151</v>
      </c>
      <c r="D141" s="217" t="s">
        <v>127</v>
      </c>
      <c r="E141" s="218" t="s">
        <v>152</v>
      </c>
      <c r="F141" s="219" t="s">
        <v>153</v>
      </c>
      <c r="G141" s="220" t="s">
        <v>148</v>
      </c>
      <c r="H141" s="221">
        <v>39.2</v>
      </c>
      <c r="I141" s="222"/>
      <c r="J141" s="223">
        <f>ROUND(I141*H141,2)</f>
        <v>0</v>
      </c>
      <c r="K141" s="224"/>
      <c r="L141" s="42"/>
      <c r="M141" s="225" t="s">
        <v>1</v>
      </c>
      <c r="N141" s="226" t="s">
        <v>38</v>
      </c>
      <c r="O141" s="89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9" t="s">
        <v>131</v>
      </c>
      <c r="AT141" s="229" t="s">
        <v>127</v>
      </c>
      <c r="AU141" s="229" t="s">
        <v>83</v>
      </c>
      <c r="AY141" s="15" t="s">
        <v>125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5" t="s">
        <v>81</v>
      </c>
      <c r="BK141" s="230">
        <f>ROUND(I141*H141,2)</f>
        <v>0</v>
      </c>
      <c r="BL141" s="15" t="s">
        <v>131</v>
      </c>
      <c r="BM141" s="229" t="s">
        <v>154</v>
      </c>
    </row>
    <row r="142" spans="1:51" s="13" customFormat="1" ht="12">
      <c r="A142" s="13"/>
      <c r="B142" s="231"/>
      <c r="C142" s="232"/>
      <c r="D142" s="233" t="s">
        <v>140</v>
      </c>
      <c r="E142" s="232"/>
      <c r="F142" s="235" t="s">
        <v>155</v>
      </c>
      <c r="G142" s="232"/>
      <c r="H142" s="236">
        <v>39.2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140</v>
      </c>
      <c r="AU142" s="242" t="s">
        <v>83</v>
      </c>
      <c r="AV142" s="13" t="s">
        <v>83</v>
      </c>
      <c r="AW142" s="13" t="s">
        <v>4</v>
      </c>
      <c r="AX142" s="13" t="s">
        <v>81</v>
      </c>
      <c r="AY142" s="242" t="s">
        <v>125</v>
      </c>
    </row>
    <row r="143" spans="1:65" s="2" customFormat="1" ht="37.8" customHeight="1">
      <c r="A143" s="36"/>
      <c r="B143" s="37"/>
      <c r="C143" s="217" t="s">
        <v>156</v>
      </c>
      <c r="D143" s="217" t="s">
        <v>127</v>
      </c>
      <c r="E143" s="218" t="s">
        <v>157</v>
      </c>
      <c r="F143" s="219" t="s">
        <v>158</v>
      </c>
      <c r="G143" s="220" t="s">
        <v>130</v>
      </c>
      <c r="H143" s="221">
        <v>55</v>
      </c>
      <c r="I143" s="222"/>
      <c r="J143" s="223">
        <f>ROUND(I143*H143,2)</f>
        <v>0</v>
      </c>
      <c r="K143" s="224"/>
      <c r="L143" s="42"/>
      <c r="M143" s="225" t="s">
        <v>1</v>
      </c>
      <c r="N143" s="226" t="s">
        <v>38</v>
      </c>
      <c r="O143" s="89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9" t="s">
        <v>131</v>
      </c>
      <c r="AT143" s="229" t="s">
        <v>127</v>
      </c>
      <c r="AU143" s="229" t="s">
        <v>83</v>
      </c>
      <c r="AY143" s="15" t="s">
        <v>125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5" t="s">
        <v>81</v>
      </c>
      <c r="BK143" s="230">
        <f>ROUND(I143*H143,2)</f>
        <v>0</v>
      </c>
      <c r="BL143" s="15" t="s">
        <v>131</v>
      </c>
      <c r="BM143" s="229" t="s">
        <v>159</v>
      </c>
    </row>
    <row r="144" spans="1:65" s="2" customFormat="1" ht="37.8" customHeight="1">
      <c r="A144" s="36"/>
      <c r="B144" s="37"/>
      <c r="C144" s="217" t="s">
        <v>160</v>
      </c>
      <c r="D144" s="217" t="s">
        <v>127</v>
      </c>
      <c r="E144" s="218" t="s">
        <v>161</v>
      </c>
      <c r="F144" s="219" t="s">
        <v>162</v>
      </c>
      <c r="G144" s="220" t="s">
        <v>130</v>
      </c>
      <c r="H144" s="221">
        <v>55</v>
      </c>
      <c r="I144" s="222"/>
      <c r="J144" s="223">
        <f>ROUND(I144*H144,2)</f>
        <v>0</v>
      </c>
      <c r="K144" s="224"/>
      <c r="L144" s="42"/>
      <c r="M144" s="225" t="s">
        <v>1</v>
      </c>
      <c r="N144" s="226" t="s">
        <v>38</v>
      </c>
      <c r="O144" s="89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9" t="s">
        <v>131</v>
      </c>
      <c r="AT144" s="229" t="s">
        <v>127</v>
      </c>
      <c r="AU144" s="229" t="s">
        <v>83</v>
      </c>
      <c r="AY144" s="15" t="s">
        <v>125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81</v>
      </c>
      <c r="BK144" s="230">
        <f>ROUND(I144*H144,2)</f>
        <v>0</v>
      </c>
      <c r="BL144" s="15" t="s">
        <v>131</v>
      </c>
      <c r="BM144" s="229" t="s">
        <v>163</v>
      </c>
    </row>
    <row r="145" spans="1:65" s="2" customFormat="1" ht="14.4" customHeight="1">
      <c r="A145" s="36"/>
      <c r="B145" s="37"/>
      <c r="C145" s="243" t="s">
        <v>164</v>
      </c>
      <c r="D145" s="243" t="s">
        <v>165</v>
      </c>
      <c r="E145" s="244" t="s">
        <v>166</v>
      </c>
      <c r="F145" s="245" t="s">
        <v>167</v>
      </c>
      <c r="G145" s="246" t="s">
        <v>168</v>
      </c>
      <c r="H145" s="247">
        <v>1</v>
      </c>
      <c r="I145" s="248"/>
      <c r="J145" s="249">
        <f>ROUND(I145*H145,2)</f>
        <v>0</v>
      </c>
      <c r="K145" s="250"/>
      <c r="L145" s="251"/>
      <c r="M145" s="252" t="s">
        <v>1</v>
      </c>
      <c r="N145" s="253" t="s">
        <v>38</v>
      </c>
      <c r="O145" s="89"/>
      <c r="P145" s="227">
        <f>O145*H145</f>
        <v>0</v>
      </c>
      <c r="Q145" s="227">
        <v>0.001</v>
      </c>
      <c r="R145" s="227">
        <f>Q145*H145</f>
        <v>0.001</v>
      </c>
      <c r="S145" s="227">
        <v>0</v>
      </c>
      <c r="T145" s="22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9" t="s">
        <v>160</v>
      </c>
      <c r="AT145" s="229" t="s">
        <v>165</v>
      </c>
      <c r="AU145" s="229" t="s">
        <v>83</v>
      </c>
      <c r="AY145" s="15" t="s">
        <v>125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5" t="s">
        <v>81</v>
      </c>
      <c r="BK145" s="230">
        <f>ROUND(I145*H145,2)</f>
        <v>0</v>
      </c>
      <c r="BL145" s="15" t="s">
        <v>131</v>
      </c>
      <c r="BM145" s="229" t="s">
        <v>169</v>
      </c>
    </row>
    <row r="146" spans="1:63" s="12" customFormat="1" ht="22.8" customHeight="1">
      <c r="A146" s="12"/>
      <c r="B146" s="201"/>
      <c r="C146" s="202"/>
      <c r="D146" s="203" t="s">
        <v>72</v>
      </c>
      <c r="E146" s="215" t="s">
        <v>83</v>
      </c>
      <c r="F146" s="215" t="s">
        <v>170</v>
      </c>
      <c r="G146" s="202"/>
      <c r="H146" s="202"/>
      <c r="I146" s="205"/>
      <c r="J146" s="216">
        <f>BK146</f>
        <v>0</v>
      </c>
      <c r="K146" s="202"/>
      <c r="L146" s="207"/>
      <c r="M146" s="208"/>
      <c r="N146" s="209"/>
      <c r="O146" s="209"/>
      <c r="P146" s="210">
        <f>P147</f>
        <v>0</v>
      </c>
      <c r="Q146" s="209"/>
      <c r="R146" s="210">
        <f>R147</f>
        <v>19.50154662</v>
      </c>
      <c r="S146" s="209"/>
      <c r="T146" s="211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2" t="s">
        <v>81</v>
      </c>
      <c r="AT146" s="213" t="s">
        <v>72</v>
      </c>
      <c r="AU146" s="213" t="s">
        <v>81</v>
      </c>
      <c r="AY146" s="212" t="s">
        <v>125</v>
      </c>
      <c r="BK146" s="214">
        <f>BK147</f>
        <v>0</v>
      </c>
    </row>
    <row r="147" spans="1:65" s="2" customFormat="1" ht="24.15" customHeight="1">
      <c r="A147" s="36"/>
      <c r="B147" s="37"/>
      <c r="C147" s="217" t="s">
        <v>171</v>
      </c>
      <c r="D147" s="217" t="s">
        <v>127</v>
      </c>
      <c r="E147" s="218" t="s">
        <v>172</v>
      </c>
      <c r="F147" s="219" t="s">
        <v>173</v>
      </c>
      <c r="G147" s="220" t="s">
        <v>148</v>
      </c>
      <c r="H147" s="221">
        <v>8.643</v>
      </c>
      <c r="I147" s="222"/>
      <c r="J147" s="223">
        <f>ROUND(I147*H147,2)</f>
        <v>0</v>
      </c>
      <c r="K147" s="224"/>
      <c r="L147" s="42"/>
      <c r="M147" s="225" t="s">
        <v>1</v>
      </c>
      <c r="N147" s="226" t="s">
        <v>38</v>
      </c>
      <c r="O147" s="89"/>
      <c r="P147" s="227">
        <f>O147*H147</f>
        <v>0</v>
      </c>
      <c r="Q147" s="227">
        <v>2.25634</v>
      </c>
      <c r="R147" s="227">
        <f>Q147*H147</f>
        <v>19.50154662</v>
      </c>
      <c r="S147" s="227">
        <v>0</v>
      </c>
      <c r="T147" s="22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9" t="s">
        <v>131</v>
      </c>
      <c r="AT147" s="229" t="s">
        <v>127</v>
      </c>
      <c r="AU147" s="229" t="s">
        <v>83</v>
      </c>
      <c r="AY147" s="15" t="s">
        <v>125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5" t="s">
        <v>81</v>
      </c>
      <c r="BK147" s="230">
        <f>ROUND(I147*H147,2)</f>
        <v>0</v>
      </c>
      <c r="BL147" s="15" t="s">
        <v>131</v>
      </c>
      <c r="BM147" s="229" t="s">
        <v>174</v>
      </c>
    </row>
    <row r="148" spans="1:63" s="12" customFormat="1" ht="22.8" customHeight="1">
      <c r="A148" s="12"/>
      <c r="B148" s="201"/>
      <c r="C148" s="202"/>
      <c r="D148" s="203" t="s">
        <v>72</v>
      </c>
      <c r="E148" s="215" t="s">
        <v>131</v>
      </c>
      <c r="F148" s="215" t="s">
        <v>175</v>
      </c>
      <c r="G148" s="202"/>
      <c r="H148" s="202"/>
      <c r="I148" s="205"/>
      <c r="J148" s="216">
        <f>BK148</f>
        <v>0</v>
      </c>
      <c r="K148" s="202"/>
      <c r="L148" s="207"/>
      <c r="M148" s="208"/>
      <c r="N148" s="209"/>
      <c r="O148" s="209"/>
      <c r="P148" s="210">
        <f>SUM(P149:P151)</f>
        <v>0</v>
      </c>
      <c r="Q148" s="209"/>
      <c r="R148" s="210">
        <f>SUM(R149:R151)</f>
        <v>0</v>
      </c>
      <c r="S148" s="209"/>
      <c r="T148" s="211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2" t="s">
        <v>81</v>
      </c>
      <c r="AT148" s="213" t="s">
        <v>72</v>
      </c>
      <c r="AU148" s="213" t="s">
        <v>81</v>
      </c>
      <c r="AY148" s="212" t="s">
        <v>125</v>
      </c>
      <c r="BK148" s="214">
        <f>SUM(BK149:BK151)</f>
        <v>0</v>
      </c>
    </row>
    <row r="149" spans="1:65" s="2" customFormat="1" ht="37.8" customHeight="1">
      <c r="A149" s="36"/>
      <c r="B149" s="37"/>
      <c r="C149" s="217" t="s">
        <v>176</v>
      </c>
      <c r="D149" s="217" t="s">
        <v>127</v>
      </c>
      <c r="E149" s="218" t="s">
        <v>177</v>
      </c>
      <c r="F149" s="219" t="s">
        <v>178</v>
      </c>
      <c r="G149" s="220" t="s">
        <v>130</v>
      </c>
      <c r="H149" s="221">
        <v>23.5</v>
      </c>
      <c r="I149" s="222"/>
      <c r="J149" s="223">
        <f>ROUND(I149*H149,2)</f>
        <v>0</v>
      </c>
      <c r="K149" s="224"/>
      <c r="L149" s="42"/>
      <c r="M149" s="225" t="s">
        <v>1</v>
      </c>
      <c r="N149" s="226" t="s">
        <v>38</v>
      </c>
      <c r="O149" s="89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9" t="s">
        <v>131</v>
      </c>
      <c r="AT149" s="229" t="s">
        <v>127</v>
      </c>
      <c r="AU149" s="229" t="s">
        <v>83</v>
      </c>
      <c r="AY149" s="15" t="s">
        <v>125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5" t="s">
        <v>81</v>
      </c>
      <c r="BK149" s="230">
        <f>ROUND(I149*H149,2)</f>
        <v>0</v>
      </c>
      <c r="BL149" s="15" t="s">
        <v>131</v>
      </c>
      <c r="BM149" s="229" t="s">
        <v>179</v>
      </c>
    </row>
    <row r="150" spans="1:65" s="2" customFormat="1" ht="37.8" customHeight="1">
      <c r="A150" s="36"/>
      <c r="B150" s="37"/>
      <c r="C150" s="217" t="s">
        <v>180</v>
      </c>
      <c r="D150" s="217" t="s">
        <v>127</v>
      </c>
      <c r="E150" s="218" t="s">
        <v>181</v>
      </c>
      <c r="F150" s="219" t="s">
        <v>182</v>
      </c>
      <c r="G150" s="220" t="s">
        <v>130</v>
      </c>
      <c r="H150" s="221">
        <v>55.1</v>
      </c>
      <c r="I150" s="222"/>
      <c r="J150" s="223">
        <f>ROUND(I150*H150,2)</f>
        <v>0</v>
      </c>
      <c r="K150" s="224"/>
      <c r="L150" s="42"/>
      <c r="M150" s="225" t="s">
        <v>1</v>
      </c>
      <c r="N150" s="226" t="s">
        <v>38</v>
      </c>
      <c r="O150" s="89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9" t="s">
        <v>131</v>
      </c>
      <c r="AT150" s="229" t="s">
        <v>127</v>
      </c>
      <c r="AU150" s="229" t="s">
        <v>83</v>
      </c>
      <c r="AY150" s="15" t="s">
        <v>125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5" t="s">
        <v>81</v>
      </c>
      <c r="BK150" s="230">
        <f>ROUND(I150*H150,2)</f>
        <v>0</v>
      </c>
      <c r="BL150" s="15" t="s">
        <v>131</v>
      </c>
      <c r="BM150" s="229" t="s">
        <v>183</v>
      </c>
    </row>
    <row r="151" spans="1:51" s="13" customFormat="1" ht="12">
      <c r="A151" s="13"/>
      <c r="B151" s="231"/>
      <c r="C151" s="232"/>
      <c r="D151" s="233" t="s">
        <v>140</v>
      </c>
      <c r="E151" s="234" t="s">
        <v>1</v>
      </c>
      <c r="F151" s="235" t="s">
        <v>184</v>
      </c>
      <c r="G151" s="232"/>
      <c r="H151" s="236">
        <v>55.1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140</v>
      </c>
      <c r="AU151" s="242" t="s">
        <v>83</v>
      </c>
      <c r="AV151" s="13" t="s">
        <v>83</v>
      </c>
      <c r="AW151" s="13" t="s">
        <v>30</v>
      </c>
      <c r="AX151" s="13" t="s">
        <v>81</v>
      </c>
      <c r="AY151" s="242" t="s">
        <v>125</v>
      </c>
    </row>
    <row r="152" spans="1:63" s="12" customFormat="1" ht="22.8" customHeight="1">
      <c r="A152" s="12"/>
      <c r="B152" s="201"/>
      <c r="C152" s="202"/>
      <c r="D152" s="203" t="s">
        <v>72</v>
      </c>
      <c r="E152" s="215" t="s">
        <v>145</v>
      </c>
      <c r="F152" s="215" t="s">
        <v>185</v>
      </c>
      <c r="G152" s="202"/>
      <c r="H152" s="202"/>
      <c r="I152" s="205"/>
      <c r="J152" s="216">
        <f>BK152</f>
        <v>0</v>
      </c>
      <c r="K152" s="202"/>
      <c r="L152" s="207"/>
      <c r="M152" s="208"/>
      <c r="N152" s="209"/>
      <c r="O152" s="209"/>
      <c r="P152" s="210">
        <f>SUM(P153:P159)</f>
        <v>0</v>
      </c>
      <c r="Q152" s="209"/>
      <c r="R152" s="210">
        <f>SUM(R153:R159)</f>
        <v>5.336635</v>
      </c>
      <c r="S152" s="209"/>
      <c r="T152" s="211">
        <f>SUM(T153:T159)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2" t="s">
        <v>81</v>
      </c>
      <c r="AT152" s="213" t="s">
        <v>72</v>
      </c>
      <c r="AU152" s="213" t="s">
        <v>81</v>
      </c>
      <c r="AY152" s="212" t="s">
        <v>125</v>
      </c>
      <c r="BK152" s="214">
        <f>SUM(BK153:BK159)</f>
        <v>0</v>
      </c>
    </row>
    <row r="153" spans="1:65" s="2" customFormat="1" ht="37.8" customHeight="1">
      <c r="A153" s="36"/>
      <c r="B153" s="37"/>
      <c r="C153" s="217" t="s">
        <v>186</v>
      </c>
      <c r="D153" s="217" t="s">
        <v>127</v>
      </c>
      <c r="E153" s="218" t="s">
        <v>187</v>
      </c>
      <c r="F153" s="219" t="s">
        <v>188</v>
      </c>
      <c r="G153" s="220" t="s">
        <v>130</v>
      </c>
      <c r="H153" s="221">
        <v>7.9</v>
      </c>
      <c r="I153" s="222"/>
      <c r="J153" s="223">
        <f>ROUND(I153*H153,2)</f>
        <v>0</v>
      </c>
      <c r="K153" s="224"/>
      <c r="L153" s="42"/>
      <c r="M153" s="225" t="s">
        <v>1</v>
      </c>
      <c r="N153" s="226" t="s">
        <v>38</v>
      </c>
      <c r="O153" s="89"/>
      <c r="P153" s="227">
        <f>O153*H153</f>
        <v>0</v>
      </c>
      <c r="Q153" s="227">
        <v>0.185</v>
      </c>
      <c r="R153" s="227">
        <f>Q153*H153</f>
        <v>1.4615</v>
      </c>
      <c r="S153" s="227">
        <v>0</v>
      </c>
      <c r="T153" s="22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9" t="s">
        <v>131</v>
      </c>
      <c r="AT153" s="229" t="s">
        <v>127</v>
      </c>
      <c r="AU153" s="229" t="s">
        <v>83</v>
      </c>
      <c r="AY153" s="15" t="s">
        <v>125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5" t="s">
        <v>81</v>
      </c>
      <c r="BK153" s="230">
        <f>ROUND(I153*H153,2)</f>
        <v>0</v>
      </c>
      <c r="BL153" s="15" t="s">
        <v>131</v>
      </c>
      <c r="BM153" s="229" t="s">
        <v>189</v>
      </c>
    </row>
    <row r="154" spans="1:65" s="2" customFormat="1" ht="76.35" customHeight="1">
      <c r="A154" s="36"/>
      <c r="B154" s="37"/>
      <c r="C154" s="217" t="s">
        <v>8</v>
      </c>
      <c r="D154" s="217" t="s">
        <v>127</v>
      </c>
      <c r="E154" s="218" t="s">
        <v>190</v>
      </c>
      <c r="F154" s="219" t="s">
        <v>191</v>
      </c>
      <c r="G154" s="220" t="s">
        <v>130</v>
      </c>
      <c r="H154" s="221">
        <v>7.9</v>
      </c>
      <c r="I154" s="222"/>
      <c r="J154" s="223">
        <f>ROUND(I154*H154,2)</f>
        <v>0</v>
      </c>
      <c r="K154" s="224"/>
      <c r="L154" s="42"/>
      <c r="M154" s="225" t="s">
        <v>1</v>
      </c>
      <c r="N154" s="226" t="s">
        <v>38</v>
      </c>
      <c r="O154" s="89"/>
      <c r="P154" s="227">
        <f>O154*H154</f>
        <v>0</v>
      </c>
      <c r="Q154" s="227">
        <v>0.08565</v>
      </c>
      <c r="R154" s="227">
        <f>Q154*H154</f>
        <v>0.6766350000000001</v>
      </c>
      <c r="S154" s="227">
        <v>0</v>
      </c>
      <c r="T154" s="22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9" t="s">
        <v>131</v>
      </c>
      <c r="AT154" s="229" t="s">
        <v>127</v>
      </c>
      <c r="AU154" s="229" t="s">
        <v>83</v>
      </c>
      <c r="AY154" s="15" t="s">
        <v>125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81</v>
      </c>
      <c r="BK154" s="230">
        <f>ROUND(I154*H154,2)</f>
        <v>0</v>
      </c>
      <c r="BL154" s="15" t="s">
        <v>131</v>
      </c>
      <c r="BM154" s="229" t="s">
        <v>192</v>
      </c>
    </row>
    <row r="155" spans="1:65" s="2" customFormat="1" ht="62.7" customHeight="1">
      <c r="A155" s="36"/>
      <c r="B155" s="37"/>
      <c r="C155" s="217" t="s">
        <v>193</v>
      </c>
      <c r="D155" s="217" t="s">
        <v>127</v>
      </c>
      <c r="E155" s="218" t="s">
        <v>194</v>
      </c>
      <c r="F155" s="219" t="s">
        <v>195</v>
      </c>
      <c r="G155" s="220" t="s">
        <v>130</v>
      </c>
      <c r="H155" s="221">
        <v>23.5</v>
      </c>
      <c r="I155" s="222"/>
      <c r="J155" s="223">
        <f>ROUND(I155*H155,2)</f>
        <v>0</v>
      </c>
      <c r="K155" s="224"/>
      <c r="L155" s="42"/>
      <c r="M155" s="225" t="s">
        <v>1</v>
      </c>
      <c r="N155" s="226" t="s">
        <v>38</v>
      </c>
      <c r="O155" s="89"/>
      <c r="P155" s="227">
        <f>O155*H155</f>
        <v>0</v>
      </c>
      <c r="Q155" s="227">
        <v>0.101</v>
      </c>
      <c r="R155" s="227">
        <f>Q155*H155</f>
        <v>2.3735</v>
      </c>
      <c r="S155" s="227">
        <v>0</v>
      </c>
      <c r="T155" s="22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9" t="s">
        <v>131</v>
      </c>
      <c r="AT155" s="229" t="s">
        <v>127</v>
      </c>
      <c r="AU155" s="229" t="s">
        <v>83</v>
      </c>
      <c r="AY155" s="15" t="s">
        <v>125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5" t="s">
        <v>81</v>
      </c>
      <c r="BK155" s="230">
        <f>ROUND(I155*H155,2)</f>
        <v>0</v>
      </c>
      <c r="BL155" s="15" t="s">
        <v>131</v>
      </c>
      <c r="BM155" s="229" t="s">
        <v>196</v>
      </c>
    </row>
    <row r="156" spans="1:65" s="2" customFormat="1" ht="24.15" customHeight="1">
      <c r="A156" s="36"/>
      <c r="B156" s="37"/>
      <c r="C156" s="243" t="s">
        <v>197</v>
      </c>
      <c r="D156" s="243" t="s">
        <v>165</v>
      </c>
      <c r="E156" s="244" t="s">
        <v>198</v>
      </c>
      <c r="F156" s="245" t="s">
        <v>199</v>
      </c>
      <c r="G156" s="246" t="s">
        <v>130</v>
      </c>
      <c r="H156" s="247">
        <v>24</v>
      </c>
      <c r="I156" s="248"/>
      <c r="J156" s="249">
        <f>ROUND(I156*H156,2)</f>
        <v>0</v>
      </c>
      <c r="K156" s="250"/>
      <c r="L156" s="251"/>
      <c r="M156" s="252" t="s">
        <v>1</v>
      </c>
      <c r="N156" s="253" t="s">
        <v>38</v>
      </c>
      <c r="O156" s="89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9" t="s">
        <v>160</v>
      </c>
      <c r="AT156" s="229" t="s">
        <v>165</v>
      </c>
      <c r="AU156" s="229" t="s">
        <v>83</v>
      </c>
      <c r="AY156" s="15" t="s">
        <v>125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5" t="s">
        <v>81</v>
      </c>
      <c r="BK156" s="230">
        <f>ROUND(I156*H156,2)</f>
        <v>0</v>
      </c>
      <c r="BL156" s="15" t="s">
        <v>131</v>
      </c>
      <c r="BM156" s="229" t="s">
        <v>200</v>
      </c>
    </row>
    <row r="157" spans="1:65" s="2" customFormat="1" ht="14.4" customHeight="1">
      <c r="A157" s="36"/>
      <c r="B157" s="37"/>
      <c r="C157" s="243" t="s">
        <v>201</v>
      </c>
      <c r="D157" s="243" t="s">
        <v>165</v>
      </c>
      <c r="E157" s="244" t="s">
        <v>202</v>
      </c>
      <c r="F157" s="245" t="s">
        <v>203</v>
      </c>
      <c r="G157" s="246" t="s">
        <v>130</v>
      </c>
      <c r="H157" s="247">
        <v>5</v>
      </c>
      <c r="I157" s="248"/>
      <c r="J157" s="249">
        <f>ROUND(I157*H157,2)</f>
        <v>0</v>
      </c>
      <c r="K157" s="250"/>
      <c r="L157" s="251"/>
      <c r="M157" s="252" t="s">
        <v>1</v>
      </c>
      <c r="N157" s="253" t="s">
        <v>38</v>
      </c>
      <c r="O157" s="89"/>
      <c r="P157" s="227">
        <f>O157*H157</f>
        <v>0</v>
      </c>
      <c r="Q157" s="227">
        <v>0.165</v>
      </c>
      <c r="R157" s="227">
        <f>Q157*H157</f>
        <v>0.8250000000000001</v>
      </c>
      <c r="S157" s="227">
        <v>0</v>
      </c>
      <c r="T157" s="22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9" t="s">
        <v>160</v>
      </c>
      <c r="AT157" s="229" t="s">
        <v>165</v>
      </c>
      <c r="AU157" s="229" t="s">
        <v>83</v>
      </c>
      <c r="AY157" s="15" t="s">
        <v>125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5" t="s">
        <v>81</v>
      </c>
      <c r="BK157" s="230">
        <f>ROUND(I157*H157,2)</f>
        <v>0</v>
      </c>
      <c r="BL157" s="15" t="s">
        <v>131</v>
      </c>
      <c r="BM157" s="229" t="s">
        <v>204</v>
      </c>
    </row>
    <row r="158" spans="1:51" s="13" customFormat="1" ht="12">
      <c r="A158" s="13"/>
      <c r="B158" s="231"/>
      <c r="C158" s="232"/>
      <c r="D158" s="233" t="s">
        <v>140</v>
      </c>
      <c r="E158" s="232"/>
      <c r="F158" s="235" t="s">
        <v>205</v>
      </c>
      <c r="G158" s="232"/>
      <c r="H158" s="236">
        <v>5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140</v>
      </c>
      <c r="AU158" s="242" t="s">
        <v>83</v>
      </c>
      <c r="AV158" s="13" t="s">
        <v>83</v>
      </c>
      <c r="AW158" s="13" t="s">
        <v>4</v>
      </c>
      <c r="AX158" s="13" t="s">
        <v>81</v>
      </c>
      <c r="AY158" s="242" t="s">
        <v>125</v>
      </c>
    </row>
    <row r="159" spans="1:65" s="2" customFormat="1" ht="24.15" customHeight="1">
      <c r="A159" s="36"/>
      <c r="B159" s="37"/>
      <c r="C159" s="217" t="s">
        <v>206</v>
      </c>
      <c r="D159" s="217" t="s">
        <v>127</v>
      </c>
      <c r="E159" s="218" t="s">
        <v>207</v>
      </c>
      <c r="F159" s="219" t="s">
        <v>208</v>
      </c>
      <c r="G159" s="220" t="s">
        <v>209</v>
      </c>
      <c r="H159" s="221">
        <v>15.7</v>
      </c>
      <c r="I159" s="222"/>
      <c r="J159" s="223">
        <f>ROUND(I159*H159,2)</f>
        <v>0</v>
      </c>
      <c r="K159" s="224"/>
      <c r="L159" s="42"/>
      <c r="M159" s="225" t="s">
        <v>1</v>
      </c>
      <c r="N159" s="226" t="s">
        <v>38</v>
      </c>
      <c r="O159" s="89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9" t="s">
        <v>131</v>
      </c>
      <c r="AT159" s="229" t="s">
        <v>127</v>
      </c>
      <c r="AU159" s="229" t="s">
        <v>83</v>
      </c>
      <c r="AY159" s="15" t="s">
        <v>125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5" t="s">
        <v>81</v>
      </c>
      <c r="BK159" s="230">
        <f>ROUND(I159*H159,2)</f>
        <v>0</v>
      </c>
      <c r="BL159" s="15" t="s">
        <v>131</v>
      </c>
      <c r="BM159" s="229" t="s">
        <v>210</v>
      </c>
    </row>
    <row r="160" spans="1:63" s="12" customFormat="1" ht="22.8" customHeight="1">
      <c r="A160" s="12"/>
      <c r="B160" s="201"/>
      <c r="C160" s="202"/>
      <c r="D160" s="203" t="s">
        <v>72</v>
      </c>
      <c r="E160" s="215" t="s">
        <v>164</v>
      </c>
      <c r="F160" s="215" t="s">
        <v>211</v>
      </c>
      <c r="G160" s="202"/>
      <c r="H160" s="202"/>
      <c r="I160" s="205"/>
      <c r="J160" s="216">
        <f>BK160</f>
        <v>0</v>
      </c>
      <c r="K160" s="202"/>
      <c r="L160" s="207"/>
      <c r="M160" s="208"/>
      <c r="N160" s="209"/>
      <c r="O160" s="209"/>
      <c r="P160" s="210">
        <f>P161</f>
        <v>0</v>
      </c>
      <c r="Q160" s="209"/>
      <c r="R160" s="210">
        <f>R161</f>
        <v>0</v>
      </c>
      <c r="S160" s="209"/>
      <c r="T160" s="211">
        <f>T161</f>
        <v>6.6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81</v>
      </c>
      <c r="AT160" s="213" t="s">
        <v>72</v>
      </c>
      <c r="AU160" s="213" t="s">
        <v>81</v>
      </c>
      <c r="AY160" s="212" t="s">
        <v>125</v>
      </c>
      <c r="BK160" s="214">
        <f>BK161</f>
        <v>0</v>
      </c>
    </row>
    <row r="161" spans="1:65" s="2" customFormat="1" ht="14.4" customHeight="1">
      <c r="A161" s="36"/>
      <c r="B161" s="37"/>
      <c r="C161" s="217" t="s">
        <v>212</v>
      </c>
      <c r="D161" s="217" t="s">
        <v>127</v>
      </c>
      <c r="E161" s="218" t="s">
        <v>213</v>
      </c>
      <c r="F161" s="219" t="s">
        <v>214</v>
      </c>
      <c r="G161" s="220" t="s">
        <v>148</v>
      </c>
      <c r="H161" s="221">
        <v>3.3</v>
      </c>
      <c r="I161" s="222"/>
      <c r="J161" s="223">
        <f>ROUND(I161*H161,2)</f>
        <v>0</v>
      </c>
      <c r="K161" s="224"/>
      <c r="L161" s="42"/>
      <c r="M161" s="225" t="s">
        <v>1</v>
      </c>
      <c r="N161" s="226" t="s">
        <v>38</v>
      </c>
      <c r="O161" s="89"/>
      <c r="P161" s="227">
        <f>O161*H161</f>
        <v>0</v>
      </c>
      <c r="Q161" s="227">
        <v>0</v>
      </c>
      <c r="R161" s="227">
        <f>Q161*H161</f>
        <v>0</v>
      </c>
      <c r="S161" s="227">
        <v>2</v>
      </c>
      <c r="T161" s="228">
        <f>S161*H161</f>
        <v>6.6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9" t="s">
        <v>131</v>
      </c>
      <c r="AT161" s="229" t="s">
        <v>127</v>
      </c>
      <c r="AU161" s="229" t="s">
        <v>83</v>
      </c>
      <c r="AY161" s="15" t="s">
        <v>125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5" t="s">
        <v>81</v>
      </c>
      <c r="BK161" s="230">
        <f>ROUND(I161*H161,2)</f>
        <v>0</v>
      </c>
      <c r="BL161" s="15" t="s">
        <v>131</v>
      </c>
      <c r="BM161" s="229" t="s">
        <v>215</v>
      </c>
    </row>
    <row r="162" spans="1:63" s="12" customFormat="1" ht="22.8" customHeight="1">
      <c r="A162" s="12"/>
      <c r="B162" s="201"/>
      <c r="C162" s="202"/>
      <c r="D162" s="203" t="s">
        <v>72</v>
      </c>
      <c r="E162" s="215" t="s">
        <v>216</v>
      </c>
      <c r="F162" s="215" t="s">
        <v>217</v>
      </c>
      <c r="G162" s="202"/>
      <c r="H162" s="202"/>
      <c r="I162" s="205"/>
      <c r="J162" s="216">
        <f>BK162</f>
        <v>0</v>
      </c>
      <c r="K162" s="202"/>
      <c r="L162" s="207"/>
      <c r="M162" s="208"/>
      <c r="N162" s="209"/>
      <c r="O162" s="209"/>
      <c r="P162" s="210">
        <f>SUM(P163:P167)</f>
        <v>0</v>
      </c>
      <c r="Q162" s="209"/>
      <c r="R162" s="210">
        <f>SUM(R163:R167)</f>
        <v>0</v>
      </c>
      <c r="S162" s="209"/>
      <c r="T162" s="211">
        <f>SUM(T163:T167)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2" t="s">
        <v>81</v>
      </c>
      <c r="AT162" s="213" t="s">
        <v>72</v>
      </c>
      <c r="AU162" s="213" t="s">
        <v>81</v>
      </c>
      <c r="AY162" s="212" t="s">
        <v>125</v>
      </c>
      <c r="BK162" s="214">
        <f>SUM(BK163:BK167)</f>
        <v>0</v>
      </c>
    </row>
    <row r="163" spans="1:65" s="2" customFormat="1" ht="24.15" customHeight="1">
      <c r="A163" s="36"/>
      <c r="B163" s="37"/>
      <c r="C163" s="217" t="s">
        <v>218</v>
      </c>
      <c r="D163" s="217" t="s">
        <v>127</v>
      </c>
      <c r="E163" s="218" t="s">
        <v>219</v>
      </c>
      <c r="F163" s="219" t="s">
        <v>220</v>
      </c>
      <c r="G163" s="220" t="s">
        <v>221</v>
      </c>
      <c r="H163" s="221">
        <v>24.527</v>
      </c>
      <c r="I163" s="222"/>
      <c r="J163" s="223">
        <f>ROUND(I163*H163,2)</f>
        <v>0</v>
      </c>
      <c r="K163" s="224"/>
      <c r="L163" s="42"/>
      <c r="M163" s="225" t="s">
        <v>1</v>
      </c>
      <c r="N163" s="226" t="s">
        <v>38</v>
      </c>
      <c r="O163" s="89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9" t="s">
        <v>131</v>
      </c>
      <c r="AT163" s="229" t="s">
        <v>127</v>
      </c>
      <c r="AU163" s="229" t="s">
        <v>83</v>
      </c>
      <c r="AY163" s="15" t="s">
        <v>125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5" t="s">
        <v>81</v>
      </c>
      <c r="BK163" s="230">
        <f>ROUND(I163*H163,2)</f>
        <v>0</v>
      </c>
      <c r="BL163" s="15" t="s">
        <v>131</v>
      </c>
      <c r="BM163" s="229" t="s">
        <v>222</v>
      </c>
    </row>
    <row r="164" spans="1:65" s="2" customFormat="1" ht="37.8" customHeight="1">
      <c r="A164" s="36"/>
      <c r="B164" s="37"/>
      <c r="C164" s="217" t="s">
        <v>7</v>
      </c>
      <c r="D164" s="217" t="s">
        <v>127</v>
      </c>
      <c r="E164" s="218" t="s">
        <v>223</v>
      </c>
      <c r="F164" s="219" t="s">
        <v>224</v>
      </c>
      <c r="G164" s="220" t="s">
        <v>221</v>
      </c>
      <c r="H164" s="221">
        <v>416.959</v>
      </c>
      <c r="I164" s="222"/>
      <c r="J164" s="223">
        <f>ROUND(I164*H164,2)</f>
        <v>0</v>
      </c>
      <c r="K164" s="224"/>
      <c r="L164" s="42"/>
      <c r="M164" s="225" t="s">
        <v>1</v>
      </c>
      <c r="N164" s="226" t="s">
        <v>38</v>
      </c>
      <c r="O164" s="89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9" t="s">
        <v>131</v>
      </c>
      <c r="AT164" s="229" t="s">
        <v>127</v>
      </c>
      <c r="AU164" s="229" t="s">
        <v>83</v>
      </c>
      <c r="AY164" s="15" t="s">
        <v>125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5" t="s">
        <v>81</v>
      </c>
      <c r="BK164" s="230">
        <f>ROUND(I164*H164,2)</f>
        <v>0</v>
      </c>
      <c r="BL164" s="15" t="s">
        <v>131</v>
      </c>
      <c r="BM164" s="229" t="s">
        <v>225</v>
      </c>
    </row>
    <row r="165" spans="1:51" s="13" customFormat="1" ht="12">
      <c r="A165" s="13"/>
      <c r="B165" s="231"/>
      <c r="C165" s="232"/>
      <c r="D165" s="233" t="s">
        <v>140</v>
      </c>
      <c r="E165" s="232"/>
      <c r="F165" s="235" t="s">
        <v>226</v>
      </c>
      <c r="G165" s="232"/>
      <c r="H165" s="236">
        <v>416.959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140</v>
      </c>
      <c r="AU165" s="242" t="s">
        <v>83</v>
      </c>
      <c r="AV165" s="13" t="s">
        <v>83</v>
      </c>
      <c r="AW165" s="13" t="s">
        <v>4</v>
      </c>
      <c r="AX165" s="13" t="s">
        <v>81</v>
      </c>
      <c r="AY165" s="242" t="s">
        <v>125</v>
      </c>
    </row>
    <row r="166" spans="1:65" s="2" customFormat="1" ht="37.8" customHeight="1">
      <c r="A166" s="36"/>
      <c r="B166" s="37"/>
      <c r="C166" s="217" t="s">
        <v>227</v>
      </c>
      <c r="D166" s="217" t="s">
        <v>127</v>
      </c>
      <c r="E166" s="218" t="s">
        <v>228</v>
      </c>
      <c r="F166" s="219" t="s">
        <v>229</v>
      </c>
      <c r="G166" s="220" t="s">
        <v>221</v>
      </c>
      <c r="H166" s="221">
        <v>24.527</v>
      </c>
      <c r="I166" s="222"/>
      <c r="J166" s="223">
        <f>ROUND(I166*H166,2)</f>
        <v>0</v>
      </c>
      <c r="K166" s="224"/>
      <c r="L166" s="42"/>
      <c r="M166" s="225" t="s">
        <v>1</v>
      </c>
      <c r="N166" s="226" t="s">
        <v>38</v>
      </c>
      <c r="O166" s="89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9" t="s">
        <v>131</v>
      </c>
      <c r="AT166" s="229" t="s">
        <v>127</v>
      </c>
      <c r="AU166" s="229" t="s">
        <v>83</v>
      </c>
      <c r="AY166" s="15" t="s">
        <v>125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5" t="s">
        <v>81</v>
      </c>
      <c r="BK166" s="230">
        <f>ROUND(I166*H166,2)</f>
        <v>0</v>
      </c>
      <c r="BL166" s="15" t="s">
        <v>131</v>
      </c>
      <c r="BM166" s="229" t="s">
        <v>230</v>
      </c>
    </row>
    <row r="167" spans="1:65" s="2" customFormat="1" ht="37.8" customHeight="1">
      <c r="A167" s="36"/>
      <c r="B167" s="37"/>
      <c r="C167" s="217" t="s">
        <v>231</v>
      </c>
      <c r="D167" s="217" t="s">
        <v>127</v>
      </c>
      <c r="E167" s="218" t="s">
        <v>232</v>
      </c>
      <c r="F167" s="219" t="s">
        <v>233</v>
      </c>
      <c r="G167" s="220" t="s">
        <v>221</v>
      </c>
      <c r="H167" s="221">
        <v>6.6</v>
      </c>
      <c r="I167" s="222"/>
      <c r="J167" s="223">
        <f>ROUND(I167*H167,2)</f>
        <v>0</v>
      </c>
      <c r="K167" s="224"/>
      <c r="L167" s="42"/>
      <c r="M167" s="225" t="s">
        <v>1</v>
      </c>
      <c r="N167" s="226" t="s">
        <v>38</v>
      </c>
      <c r="O167" s="89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9" t="s">
        <v>131</v>
      </c>
      <c r="AT167" s="229" t="s">
        <v>127</v>
      </c>
      <c r="AU167" s="229" t="s">
        <v>83</v>
      </c>
      <c r="AY167" s="15" t="s">
        <v>125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5" t="s">
        <v>81</v>
      </c>
      <c r="BK167" s="230">
        <f>ROUND(I167*H167,2)</f>
        <v>0</v>
      </c>
      <c r="BL167" s="15" t="s">
        <v>131</v>
      </c>
      <c r="BM167" s="229" t="s">
        <v>234</v>
      </c>
    </row>
    <row r="168" spans="1:63" s="12" customFormat="1" ht="22.8" customHeight="1">
      <c r="A168" s="12"/>
      <c r="B168" s="201"/>
      <c r="C168" s="202"/>
      <c r="D168" s="203" t="s">
        <v>72</v>
      </c>
      <c r="E168" s="215" t="s">
        <v>235</v>
      </c>
      <c r="F168" s="215" t="s">
        <v>236</v>
      </c>
      <c r="G168" s="202"/>
      <c r="H168" s="202"/>
      <c r="I168" s="205"/>
      <c r="J168" s="216">
        <f>BK168</f>
        <v>0</v>
      </c>
      <c r="K168" s="202"/>
      <c r="L168" s="207"/>
      <c r="M168" s="208"/>
      <c r="N168" s="209"/>
      <c r="O168" s="209"/>
      <c r="P168" s="210">
        <f>P169</f>
        <v>0</v>
      </c>
      <c r="Q168" s="209"/>
      <c r="R168" s="210">
        <f>R169</f>
        <v>0</v>
      </c>
      <c r="S168" s="209"/>
      <c r="T168" s="211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2" t="s">
        <v>81</v>
      </c>
      <c r="AT168" s="213" t="s">
        <v>72</v>
      </c>
      <c r="AU168" s="213" t="s">
        <v>81</v>
      </c>
      <c r="AY168" s="212" t="s">
        <v>125</v>
      </c>
      <c r="BK168" s="214">
        <f>BK169</f>
        <v>0</v>
      </c>
    </row>
    <row r="169" spans="1:65" s="2" customFormat="1" ht="37.8" customHeight="1">
      <c r="A169" s="36"/>
      <c r="B169" s="37"/>
      <c r="C169" s="217" t="s">
        <v>237</v>
      </c>
      <c r="D169" s="217" t="s">
        <v>127</v>
      </c>
      <c r="E169" s="218" t="s">
        <v>238</v>
      </c>
      <c r="F169" s="219" t="s">
        <v>239</v>
      </c>
      <c r="G169" s="220" t="s">
        <v>221</v>
      </c>
      <c r="H169" s="221">
        <v>24.839</v>
      </c>
      <c r="I169" s="222"/>
      <c r="J169" s="223">
        <f>ROUND(I169*H169,2)</f>
        <v>0</v>
      </c>
      <c r="K169" s="224"/>
      <c r="L169" s="42"/>
      <c r="M169" s="225" t="s">
        <v>1</v>
      </c>
      <c r="N169" s="226" t="s">
        <v>38</v>
      </c>
      <c r="O169" s="89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9" t="s">
        <v>131</v>
      </c>
      <c r="AT169" s="229" t="s">
        <v>127</v>
      </c>
      <c r="AU169" s="229" t="s">
        <v>83</v>
      </c>
      <c r="AY169" s="15" t="s">
        <v>125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5" t="s">
        <v>81</v>
      </c>
      <c r="BK169" s="230">
        <f>ROUND(I169*H169,2)</f>
        <v>0</v>
      </c>
      <c r="BL169" s="15" t="s">
        <v>131</v>
      </c>
      <c r="BM169" s="229" t="s">
        <v>240</v>
      </c>
    </row>
    <row r="170" spans="1:63" s="12" customFormat="1" ht="25.9" customHeight="1">
      <c r="A170" s="12"/>
      <c r="B170" s="201"/>
      <c r="C170" s="202"/>
      <c r="D170" s="203" t="s">
        <v>72</v>
      </c>
      <c r="E170" s="204" t="s">
        <v>241</v>
      </c>
      <c r="F170" s="204" t="s">
        <v>242</v>
      </c>
      <c r="G170" s="202"/>
      <c r="H170" s="202"/>
      <c r="I170" s="205"/>
      <c r="J170" s="206">
        <f>BK170</f>
        <v>0</v>
      </c>
      <c r="K170" s="202"/>
      <c r="L170" s="207"/>
      <c r="M170" s="208"/>
      <c r="N170" s="209"/>
      <c r="O170" s="209"/>
      <c r="P170" s="210">
        <f>P171</f>
        <v>0</v>
      </c>
      <c r="Q170" s="209"/>
      <c r="R170" s="210">
        <f>R171</f>
        <v>0</v>
      </c>
      <c r="S170" s="209"/>
      <c r="T170" s="211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83</v>
      </c>
      <c r="AT170" s="213" t="s">
        <v>72</v>
      </c>
      <c r="AU170" s="213" t="s">
        <v>73</v>
      </c>
      <c r="AY170" s="212" t="s">
        <v>125</v>
      </c>
      <c r="BK170" s="214">
        <f>BK171</f>
        <v>0</v>
      </c>
    </row>
    <row r="171" spans="1:63" s="12" customFormat="1" ht="22.8" customHeight="1">
      <c r="A171" s="12"/>
      <c r="B171" s="201"/>
      <c r="C171" s="202"/>
      <c r="D171" s="203" t="s">
        <v>72</v>
      </c>
      <c r="E171" s="215" t="s">
        <v>243</v>
      </c>
      <c r="F171" s="215" t="s">
        <v>244</v>
      </c>
      <c r="G171" s="202"/>
      <c r="H171" s="202"/>
      <c r="I171" s="205"/>
      <c r="J171" s="216">
        <f>BK171</f>
        <v>0</v>
      </c>
      <c r="K171" s="202"/>
      <c r="L171" s="207"/>
      <c r="M171" s="208"/>
      <c r="N171" s="209"/>
      <c r="O171" s="209"/>
      <c r="P171" s="210">
        <f>SUM(P172:P174)</f>
        <v>0</v>
      </c>
      <c r="Q171" s="209"/>
      <c r="R171" s="210">
        <f>SUM(R172:R174)</f>
        <v>0</v>
      </c>
      <c r="S171" s="209"/>
      <c r="T171" s="211">
        <f>SUM(T172:T174)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2" t="s">
        <v>83</v>
      </c>
      <c r="AT171" s="213" t="s">
        <v>72</v>
      </c>
      <c r="AU171" s="213" t="s">
        <v>81</v>
      </c>
      <c r="AY171" s="212" t="s">
        <v>125</v>
      </c>
      <c r="BK171" s="214">
        <f>SUM(BK172:BK174)</f>
        <v>0</v>
      </c>
    </row>
    <row r="172" spans="1:65" s="2" customFormat="1" ht="37.8" customHeight="1">
      <c r="A172" s="36"/>
      <c r="B172" s="37"/>
      <c r="C172" s="217" t="s">
        <v>245</v>
      </c>
      <c r="D172" s="217" t="s">
        <v>127</v>
      </c>
      <c r="E172" s="218" t="s">
        <v>246</v>
      </c>
      <c r="F172" s="219" t="s">
        <v>247</v>
      </c>
      <c r="G172" s="220" t="s">
        <v>248</v>
      </c>
      <c r="H172" s="221">
        <v>22</v>
      </c>
      <c r="I172" s="222"/>
      <c r="J172" s="223">
        <f>ROUND(I172*H172,2)</f>
        <v>0</v>
      </c>
      <c r="K172" s="224"/>
      <c r="L172" s="42"/>
      <c r="M172" s="225" t="s">
        <v>1</v>
      </c>
      <c r="N172" s="226" t="s">
        <v>38</v>
      </c>
      <c r="O172" s="89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9" t="s">
        <v>193</v>
      </c>
      <c r="AT172" s="229" t="s">
        <v>127</v>
      </c>
      <c r="AU172" s="229" t="s">
        <v>83</v>
      </c>
      <c r="AY172" s="15" t="s">
        <v>125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5" t="s">
        <v>81</v>
      </c>
      <c r="BK172" s="230">
        <f>ROUND(I172*H172,2)</f>
        <v>0</v>
      </c>
      <c r="BL172" s="15" t="s">
        <v>193</v>
      </c>
      <c r="BM172" s="229" t="s">
        <v>249</v>
      </c>
    </row>
    <row r="173" spans="1:65" s="2" customFormat="1" ht="14.4" customHeight="1">
      <c r="A173" s="36"/>
      <c r="B173" s="37"/>
      <c r="C173" s="243" t="s">
        <v>250</v>
      </c>
      <c r="D173" s="243" t="s">
        <v>165</v>
      </c>
      <c r="E173" s="244" t="s">
        <v>251</v>
      </c>
      <c r="F173" s="245" t="s">
        <v>252</v>
      </c>
      <c r="G173" s="246" t="s">
        <v>248</v>
      </c>
      <c r="H173" s="247">
        <v>22</v>
      </c>
      <c r="I173" s="248"/>
      <c r="J173" s="249">
        <f>ROUND(I173*H173,2)</f>
        <v>0</v>
      </c>
      <c r="K173" s="250"/>
      <c r="L173" s="251"/>
      <c r="M173" s="252" t="s">
        <v>1</v>
      </c>
      <c r="N173" s="253" t="s">
        <v>38</v>
      </c>
      <c r="O173" s="89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9" t="s">
        <v>253</v>
      </c>
      <c r="AT173" s="229" t="s">
        <v>165</v>
      </c>
      <c r="AU173" s="229" t="s">
        <v>83</v>
      </c>
      <c r="AY173" s="15" t="s">
        <v>125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5" t="s">
        <v>81</v>
      </c>
      <c r="BK173" s="230">
        <f>ROUND(I173*H173,2)</f>
        <v>0</v>
      </c>
      <c r="BL173" s="15" t="s">
        <v>193</v>
      </c>
      <c r="BM173" s="229" t="s">
        <v>254</v>
      </c>
    </row>
    <row r="174" spans="1:65" s="2" customFormat="1" ht="24.15" customHeight="1">
      <c r="A174" s="36"/>
      <c r="B174" s="37"/>
      <c r="C174" s="217" t="s">
        <v>255</v>
      </c>
      <c r="D174" s="217" t="s">
        <v>127</v>
      </c>
      <c r="E174" s="218" t="s">
        <v>256</v>
      </c>
      <c r="F174" s="219" t="s">
        <v>257</v>
      </c>
      <c r="G174" s="220" t="s">
        <v>258</v>
      </c>
      <c r="H174" s="221">
        <v>1</v>
      </c>
      <c r="I174" s="222"/>
      <c r="J174" s="223">
        <f>ROUND(I174*H174,2)</f>
        <v>0</v>
      </c>
      <c r="K174" s="224"/>
      <c r="L174" s="42"/>
      <c r="M174" s="225" t="s">
        <v>1</v>
      </c>
      <c r="N174" s="226" t="s">
        <v>38</v>
      </c>
      <c r="O174" s="89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9" t="s">
        <v>193</v>
      </c>
      <c r="AT174" s="229" t="s">
        <v>127</v>
      </c>
      <c r="AU174" s="229" t="s">
        <v>83</v>
      </c>
      <c r="AY174" s="15" t="s">
        <v>125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5" t="s">
        <v>81</v>
      </c>
      <c r="BK174" s="230">
        <f>ROUND(I174*H174,2)</f>
        <v>0</v>
      </c>
      <c r="BL174" s="15" t="s">
        <v>193</v>
      </c>
      <c r="BM174" s="229" t="s">
        <v>259</v>
      </c>
    </row>
    <row r="175" spans="1:63" s="12" customFormat="1" ht="25.9" customHeight="1">
      <c r="A175" s="12"/>
      <c r="B175" s="201"/>
      <c r="C175" s="202"/>
      <c r="D175" s="203" t="s">
        <v>72</v>
      </c>
      <c r="E175" s="204" t="s">
        <v>165</v>
      </c>
      <c r="F175" s="204" t="s">
        <v>260</v>
      </c>
      <c r="G175" s="202"/>
      <c r="H175" s="202"/>
      <c r="I175" s="205"/>
      <c r="J175" s="206">
        <f>BK175</f>
        <v>0</v>
      </c>
      <c r="K175" s="202"/>
      <c r="L175" s="207"/>
      <c r="M175" s="208"/>
      <c r="N175" s="209"/>
      <c r="O175" s="209"/>
      <c r="P175" s="210">
        <f>P176+P217</f>
        <v>0</v>
      </c>
      <c r="Q175" s="209"/>
      <c r="R175" s="210">
        <f>R176+R217</f>
        <v>0.165289</v>
      </c>
      <c r="S175" s="209"/>
      <c r="T175" s="211">
        <f>T176+T217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2" t="s">
        <v>136</v>
      </c>
      <c r="AT175" s="213" t="s">
        <v>72</v>
      </c>
      <c r="AU175" s="213" t="s">
        <v>73</v>
      </c>
      <c r="AY175" s="212" t="s">
        <v>125</v>
      </c>
      <c r="BK175" s="214">
        <f>BK176+BK217</f>
        <v>0</v>
      </c>
    </row>
    <row r="176" spans="1:63" s="12" customFormat="1" ht="22.8" customHeight="1">
      <c r="A176" s="12"/>
      <c r="B176" s="201"/>
      <c r="C176" s="202"/>
      <c r="D176" s="203" t="s">
        <v>72</v>
      </c>
      <c r="E176" s="215" t="s">
        <v>261</v>
      </c>
      <c r="F176" s="215" t="s">
        <v>262</v>
      </c>
      <c r="G176" s="202"/>
      <c r="H176" s="202"/>
      <c r="I176" s="205"/>
      <c r="J176" s="216">
        <f>BK176</f>
        <v>0</v>
      </c>
      <c r="K176" s="202"/>
      <c r="L176" s="207"/>
      <c r="M176" s="208"/>
      <c r="N176" s="209"/>
      <c r="O176" s="209"/>
      <c r="P176" s="210">
        <f>SUM(P177:P216)</f>
        <v>0</v>
      </c>
      <c r="Q176" s="209"/>
      <c r="R176" s="210">
        <f>SUM(R177:R216)</f>
        <v>0.162409</v>
      </c>
      <c r="S176" s="209"/>
      <c r="T176" s="211">
        <f>SUM(T177:T216)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2" t="s">
        <v>136</v>
      </c>
      <c r="AT176" s="213" t="s">
        <v>72</v>
      </c>
      <c r="AU176" s="213" t="s">
        <v>81</v>
      </c>
      <c r="AY176" s="212" t="s">
        <v>125</v>
      </c>
      <c r="BK176" s="214">
        <f>SUM(BK177:BK216)</f>
        <v>0</v>
      </c>
    </row>
    <row r="177" spans="1:65" s="2" customFormat="1" ht="37.8" customHeight="1">
      <c r="A177" s="36"/>
      <c r="B177" s="37"/>
      <c r="C177" s="217" t="s">
        <v>263</v>
      </c>
      <c r="D177" s="217" t="s">
        <v>127</v>
      </c>
      <c r="E177" s="218" t="s">
        <v>264</v>
      </c>
      <c r="F177" s="219" t="s">
        <v>265</v>
      </c>
      <c r="G177" s="220" t="s">
        <v>248</v>
      </c>
      <c r="H177" s="221">
        <v>33</v>
      </c>
      <c r="I177" s="222"/>
      <c r="J177" s="223">
        <f>ROUND(I177*H177,2)</f>
        <v>0</v>
      </c>
      <c r="K177" s="224"/>
      <c r="L177" s="42"/>
      <c r="M177" s="225" t="s">
        <v>1</v>
      </c>
      <c r="N177" s="226" t="s">
        <v>38</v>
      </c>
      <c r="O177" s="89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9" t="s">
        <v>266</v>
      </c>
      <c r="AT177" s="229" t="s">
        <v>127</v>
      </c>
      <c r="AU177" s="229" t="s">
        <v>83</v>
      </c>
      <c r="AY177" s="15" t="s">
        <v>125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5" t="s">
        <v>81</v>
      </c>
      <c r="BK177" s="230">
        <f>ROUND(I177*H177,2)</f>
        <v>0</v>
      </c>
      <c r="BL177" s="15" t="s">
        <v>266</v>
      </c>
      <c r="BM177" s="229" t="s">
        <v>267</v>
      </c>
    </row>
    <row r="178" spans="1:65" s="2" customFormat="1" ht="37.8" customHeight="1">
      <c r="A178" s="36"/>
      <c r="B178" s="37"/>
      <c r="C178" s="217" t="s">
        <v>268</v>
      </c>
      <c r="D178" s="217" t="s">
        <v>127</v>
      </c>
      <c r="E178" s="218" t="s">
        <v>269</v>
      </c>
      <c r="F178" s="219" t="s">
        <v>270</v>
      </c>
      <c r="G178" s="220" t="s">
        <v>248</v>
      </c>
      <c r="H178" s="221">
        <v>66</v>
      </c>
      <c r="I178" s="222"/>
      <c r="J178" s="223">
        <f>ROUND(I178*H178,2)</f>
        <v>0</v>
      </c>
      <c r="K178" s="224"/>
      <c r="L178" s="42"/>
      <c r="M178" s="225" t="s">
        <v>1</v>
      </c>
      <c r="N178" s="226" t="s">
        <v>38</v>
      </c>
      <c r="O178" s="89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9" t="s">
        <v>266</v>
      </c>
      <c r="AT178" s="229" t="s">
        <v>127</v>
      </c>
      <c r="AU178" s="229" t="s">
        <v>83</v>
      </c>
      <c r="AY178" s="15" t="s">
        <v>125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5" t="s">
        <v>81</v>
      </c>
      <c r="BK178" s="230">
        <f>ROUND(I178*H178,2)</f>
        <v>0</v>
      </c>
      <c r="BL178" s="15" t="s">
        <v>266</v>
      </c>
      <c r="BM178" s="229" t="s">
        <v>271</v>
      </c>
    </row>
    <row r="179" spans="1:65" s="2" customFormat="1" ht="24.15" customHeight="1">
      <c r="A179" s="36"/>
      <c r="B179" s="37"/>
      <c r="C179" s="217" t="s">
        <v>272</v>
      </c>
      <c r="D179" s="217" t="s">
        <v>127</v>
      </c>
      <c r="E179" s="218" t="s">
        <v>273</v>
      </c>
      <c r="F179" s="219" t="s">
        <v>274</v>
      </c>
      <c r="G179" s="220" t="s">
        <v>248</v>
      </c>
      <c r="H179" s="221">
        <v>11</v>
      </c>
      <c r="I179" s="222"/>
      <c r="J179" s="223">
        <f>ROUND(I179*H179,2)</f>
        <v>0</v>
      </c>
      <c r="K179" s="224"/>
      <c r="L179" s="42"/>
      <c r="M179" s="225" t="s">
        <v>1</v>
      </c>
      <c r="N179" s="226" t="s">
        <v>38</v>
      </c>
      <c r="O179" s="89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9" t="s">
        <v>266</v>
      </c>
      <c r="AT179" s="229" t="s">
        <v>127</v>
      </c>
      <c r="AU179" s="229" t="s">
        <v>83</v>
      </c>
      <c r="AY179" s="15" t="s">
        <v>125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5" t="s">
        <v>81</v>
      </c>
      <c r="BK179" s="230">
        <f>ROUND(I179*H179,2)</f>
        <v>0</v>
      </c>
      <c r="BL179" s="15" t="s">
        <v>266</v>
      </c>
      <c r="BM179" s="229" t="s">
        <v>275</v>
      </c>
    </row>
    <row r="180" spans="1:65" s="2" customFormat="1" ht="14.4" customHeight="1">
      <c r="A180" s="36"/>
      <c r="B180" s="37"/>
      <c r="C180" s="243" t="s">
        <v>276</v>
      </c>
      <c r="D180" s="243" t="s">
        <v>165</v>
      </c>
      <c r="E180" s="244" t="s">
        <v>277</v>
      </c>
      <c r="F180" s="245" t="s">
        <v>278</v>
      </c>
      <c r="G180" s="246" t="s">
        <v>248</v>
      </c>
      <c r="H180" s="247">
        <v>4</v>
      </c>
      <c r="I180" s="248"/>
      <c r="J180" s="249">
        <f>ROUND(I180*H180,2)</f>
        <v>0</v>
      </c>
      <c r="K180" s="250"/>
      <c r="L180" s="251"/>
      <c r="M180" s="252" t="s">
        <v>1</v>
      </c>
      <c r="N180" s="253" t="s">
        <v>38</v>
      </c>
      <c r="O180" s="89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9" t="s">
        <v>279</v>
      </c>
      <c r="AT180" s="229" t="s">
        <v>165</v>
      </c>
      <c r="AU180" s="229" t="s">
        <v>83</v>
      </c>
      <c r="AY180" s="15" t="s">
        <v>125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5" t="s">
        <v>81</v>
      </c>
      <c r="BK180" s="230">
        <f>ROUND(I180*H180,2)</f>
        <v>0</v>
      </c>
      <c r="BL180" s="15" t="s">
        <v>266</v>
      </c>
      <c r="BM180" s="229" t="s">
        <v>280</v>
      </c>
    </row>
    <row r="181" spans="1:65" s="2" customFormat="1" ht="14.4" customHeight="1">
      <c r="A181" s="36"/>
      <c r="B181" s="37"/>
      <c r="C181" s="243" t="s">
        <v>253</v>
      </c>
      <c r="D181" s="243" t="s">
        <v>165</v>
      </c>
      <c r="E181" s="244" t="s">
        <v>281</v>
      </c>
      <c r="F181" s="245" t="s">
        <v>282</v>
      </c>
      <c r="G181" s="246" t="s">
        <v>248</v>
      </c>
      <c r="H181" s="247">
        <v>7</v>
      </c>
      <c r="I181" s="248"/>
      <c r="J181" s="249">
        <f>ROUND(I181*H181,2)</f>
        <v>0</v>
      </c>
      <c r="K181" s="250"/>
      <c r="L181" s="251"/>
      <c r="M181" s="252" t="s">
        <v>1</v>
      </c>
      <c r="N181" s="253" t="s">
        <v>38</v>
      </c>
      <c r="O181" s="89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9" t="s">
        <v>279</v>
      </c>
      <c r="AT181" s="229" t="s">
        <v>165</v>
      </c>
      <c r="AU181" s="229" t="s">
        <v>83</v>
      </c>
      <c r="AY181" s="15" t="s">
        <v>125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5" t="s">
        <v>81</v>
      </c>
      <c r="BK181" s="230">
        <f>ROUND(I181*H181,2)</f>
        <v>0</v>
      </c>
      <c r="BL181" s="15" t="s">
        <v>266</v>
      </c>
      <c r="BM181" s="229" t="s">
        <v>283</v>
      </c>
    </row>
    <row r="182" spans="1:65" s="2" customFormat="1" ht="24.15" customHeight="1">
      <c r="A182" s="36"/>
      <c r="B182" s="37"/>
      <c r="C182" s="217" t="s">
        <v>284</v>
      </c>
      <c r="D182" s="217" t="s">
        <v>127</v>
      </c>
      <c r="E182" s="218" t="s">
        <v>285</v>
      </c>
      <c r="F182" s="219" t="s">
        <v>286</v>
      </c>
      <c r="G182" s="220" t="s">
        <v>248</v>
      </c>
      <c r="H182" s="221">
        <v>11</v>
      </c>
      <c r="I182" s="222"/>
      <c r="J182" s="223">
        <f>ROUND(I182*H182,2)</f>
        <v>0</v>
      </c>
      <c r="K182" s="224"/>
      <c r="L182" s="42"/>
      <c r="M182" s="225" t="s">
        <v>1</v>
      </c>
      <c r="N182" s="226" t="s">
        <v>38</v>
      </c>
      <c r="O182" s="89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9" t="s">
        <v>266</v>
      </c>
      <c r="AT182" s="229" t="s">
        <v>127</v>
      </c>
      <c r="AU182" s="229" t="s">
        <v>83</v>
      </c>
      <c r="AY182" s="15" t="s">
        <v>125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5" t="s">
        <v>81</v>
      </c>
      <c r="BK182" s="230">
        <f>ROUND(I182*H182,2)</f>
        <v>0</v>
      </c>
      <c r="BL182" s="15" t="s">
        <v>266</v>
      </c>
      <c r="BM182" s="229" t="s">
        <v>287</v>
      </c>
    </row>
    <row r="183" spans="1:65" s="2" customFormat="1" ht="14.4" customHeight="1">
      <c r="A183" s="36"/>
      <c r="B183" s="37"/>
      <c r="C183" s="243" t="s">
        <v>288</v>
      </c>
      <c r="D183" s="243" t="s">
        <v>165</v>
      </c>
      <c r="E183" s="244" t="s">
        <v>289</v>
      </c>
      <c r="F183" s="245" t="s">
        <v>290</v>
      </c>
      <c r="G183" s="246" t="s">
        <v>248</v>
      </c>
      <c r="H183" s="247">
        <v>3</v>
      </c>
      <c r="I183" s="248"/>
      <c r="J183" s="249">
        <f>ROUND(I183*H183,2)</f>
        <v>0</v>
      </c>
      <c r="K183" s="250"/>
      <c r="L183" s="251"/>
      <c r="M183" s="252" t="s">
        <v>1</v>
      </c>
      <c r="N183" s="253" t="s">
        <v>38</v>
      </c>
      <c r="O183" s="89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9" t="s">
        <v>279</v>
      </c>
      <c r="AT183" s="229" t="s">
        <v>165</v>
      </c>
      <c r="AU183" s="229" t="s">
        <v>83</v>
      </c>
      <c r="AY183" s="15" t="s">
        <v>125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5" t="s">
        <v>81</v>
      </c>
      <c r="BK183" s="230">
        <f>ROUND(I183*H183,2)</f>
        <v>0</v>
      </c>
      <c r="BL183" s="15" t="s">
        <v>266</v>
      </c>
      <c r="BM183" s="229" t="s">
        <v>291</v>
      </c>
    </row>
    <row r="184" spans="1:65" s="2" customFormat="1" ht="14.4" customHeight="1">
      <c r="A184" s="36"/>
      <c r="B184" s="37"/>
      <c r="C184" s="243" t="s">
        <v>292</v>
      </c>
      <c r="D184" s="243" t="s">
        <v>165</v>
      </c>
      <c r="E184" s="244" t="s">
        <v>293</v>
      </c>
      <c r="F184" s="245" t="s">
        <v>294</v>
      </c>
      <c r="G184" s="246" t="s">
        <v>248</v>
      </c>
      <c r="H184" s="247">
        <v>7</v>
      </c>
      <c r="I184" s="248"/>
      <c r="J184" s="249">
        <f>ROUND(I184*H184,2)</f>
        <v>0</v>
      </c>
      <c r="K184" s="250"/>
      <c r="L184" s="251"/>
      <c r="M184" s="252" t="s">
        <v>1</v>
      </c>
      <c r="N184" s="253" t="s">
        <v>38</v>
      </c>
      <c r="O184" s="89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9" t="s">
        <v>279</v>
      </c>
      <c r="AT184" s="229" t="s">
        <v>165</v>
      </c>
      <c r="AU184" s="229" t="s">
        <v>83</v>
      </c>
      <c r="AY184" s="15" t="s">
        <v>125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5" t="s">
        <v>81</v>
      </c>
      <c r="BK184" s="230">
        <f>ROUND(I184*H184,2)</f>
        <v>0</v>
      </c>
      <c r="BL184" s="15" t="s">
        <v>266</v>
      </c>
      <c r="BM184" s="229" t="s">
        <v>295</v>
      </c>
    </row>
    <row r="185" spans="1:65" s="2" customFormat="1" ht="14.4" customHeight="1">
      <c r="A185" s="36"/>
      <c r="B185" s="37"/>
      <c r="C185" s="243" t="s">
        <v>296</v>
      </c>
      <c r="D185" s="243" t="s">
        <v>165</v>
      </c>
      <c r="E185" s="244" t="s">
        <v>297</v>
      </c>
      <c r="F185" s="245" t="s">
        <v>298</v>
      </c>
      <c r="G185" s="246" t="s">
        <v>248</v>
      </c>
      <c r="H185" s="247">
        <v>1</v>
      </c>
      <c r="I185" s="248"/>
      <c r="J185" s="249">
        <f>ROUND(I185*H185,2)</f>
        <v>0</v>
      </c>
      <c r="K185" s="250"/>
      <c r="L185" s="251"/>
      <c r="M185" s="252" t="s">
        <v>1</v>
      </c>
      <c r="N185" s="253" t="s">
        <v>38</v>
      </c>
      <c r="O185" s="89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9" t="s">
        <v>279</v>
      </c>
      <c r="AT185" s="229" t="s">
        <v>165</v>
      </c>
      <c r="AU185" s="229" t="s">
        <v>83</v>
      </c>
      <c r="AY185" s="15" t="s">
        <v>125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5" t="s">
        <v>81</v>
      </c>
      <c r="BK185" s="230">
        <f>ROUND(I185*H185,2)</f>
        <v>0</v>
      </c>
      <c r="BL185" s="15" t="s">
        <v>266</v>
      </c>
      <c r="BM185" s="229" t="s">
        <v>299</v>
      </c>
    </row>
    <row r="186" spans="1:65" s="2" customFormat="1" ht="24.15" customHeight="1">
      <c r="A186" s="36"/>
      <c r="B186" s="37"/>
      <c r="C186" s="217" t="s">
        <v>300</v>
      </c>
      <c r="D186" s="217" t="s">
        <v>127</v>
      </c>
      <c r="E186" s="218" t="s">
        <v>301</v>
      </c>
      <c r="F186" s="219" t="s">
        <v>302</v>
      </c>
      <c r="G186" s="220" t="s">
        <v>248</v>
      </c>
      <c r="H186" s="221">
        <v>11</v>
      </c>
      <c r="I186" s="222"/>
      <c r="J186" s="223">
        <f>ROUND(I186*H186,2)</f>
        <v>0</v>
      </c>
      <c r="K186" s="224"/>
      <c r="L186" s="42"/>
      <c r="M186" s="225" t="s">
        <v>1</v>
      </c>
      <c r="N186" s="226" t="s">
        <v>38</v>
      </c>
      <c r="O186" s="89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9" t="s">
        <v>266</v>
      </c>
      <c r="AT186" s="229" t="s">
        <v>127</v>
      </c>
      <c r="AU186" s="229" t="s">
        <v>83</v>
      </c>
      <c r="AY186" s="15" t="s">
        <v>125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5" t="s">
        <v>81</v>
      </c>
      <c r="BK186" s="230">
        <f>ROUND(I186*H186,2)</f>
        <v>0</v>
      </c>
      <c r="BL186" s="15" t="s">
        <v>266</v>
      </c>
      <c r="BM186" s="229" t="s">
        <v>303</v>
      </c>
    </row>
    <row r="187" spans="1:65" s="2" customFormat="1" ht="14.4" customHeight="1">
      <c r="A187" s="36"/>
      <c r="B187" s="37"/>
      <c r="C187" s="243" t="s">
        <v>304</v>
      </c>
      <c r="D187" s="243" t="s">
        <v>165</v>
      </c>
      <c r="E187" s="244" t="s">
        <v>305</v>
      </c>
      <c r="F187" s="245" t="s">
        <v>306</v>
      </c>
      <c r="G187" s="246" t="s">
        <v>1</v>
      </c>
      <c r="H187" s="247">
        <v>3</v>
      </c>
      <c r="I187" s="248"/>
      <c r="J187" s="249">
        <f>ROUND(I187*H187,2)</f>
        <v>0</v>
      </c>
      <c r="K187" s="250"/>
      <c r="L187" s="251"/>
      <c r="M187" s="252" t="s">
        <v>1</v>
      </c>
      <c r="N187" s="253" t="s">
        <v>38</v>
      </c>
      <c r="O187" s="89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9" t="s">
        <v>279</v>
      </c>
      <c r="AT187" s="229" t="s">
        <v>165</v>
      </c>
      <c r="AU187" s="229" t="s">
        <v>83</v>
      </c>
      <c r="AY187" s="15" t="s">
        <v>125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5" t="s">
        <v>81</v>
      </c>
      <c r="BK187" s="230">
        <f>ROUND(I187*H187,2)</f>
        <v>0</v>
      </c>
      <c r="BL187" s="15" t="s">
        <v>266</v>
      </c>
      <c r="BM187" s="229" t="s">
        <v>307</v>
      </c>
    </row>
    <row r="188" spans="1:65" s="2" customFormat="1" ht="14.4" customHeight="1">
      <c r="A188" s="36"/>
      <c r="B188" s="37"/>
      <c r="C188" s="243" t="s">
        <v>308</v>
      </c>
      <c r="D188" s="243" t="s">
        <v>165</v>
      </c>
      <c r="E188" s="244" t="s">
        <v>309</v>
      </c>
      <c r="F188" s="245" t="s">
        <v>310</v>
      </c>
      <c r="G188" s="246" t="s">
        <v>248</v>
      </c>
      <c r="H188" s="247">
        <v>1</v>
      </c>
      <c r="I188" s="248"/>
      <c r="J188" s="249">
        <f>ROUND(I188*H188,2)</f>
        <v>0</v>
      </c>
      <c r="K188" s="250"/>
      <c r="L188" s="251"/>
      <c r="M188" s="252" t="s">
        <v>1</v>
      </c>
      <c r="N188" s="253" t="s">
        <v>38</v>
      </c>
      <c r="O188" s="89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9" t="s">
        <v>279</v>
      </c>
      <c r="AT188" s="229" t="s">
        <v>165</v>
      </c>
      <c r="AU188" s="229" t="s">
        <v>83</v>
      </c>
      <c r="AY188" s="15" t="s">
        <v>125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5" t="s">
        <v>81</v>
      </c>
      <c r="BK188" s="230">
        <f>ROUND(I188*H188,2)</f>
        <v>0</v>
      </c>
      <c r="BL188" s="15" t="s">
        <v>266</v>
      </c>
      <c r="BM188" s="229" t="s">
        <v>311</v>
      </c>
    </row>
    <row r="189" spans="1:65" s="2" customFormat="1" ht="14.4" customHeight="1">
      <c r="A189" s="36"/>
      <c r="B189" s="37"/>
      <c r="C189" s="243" t="s">
        <v>312</v>
      </c>
      <c r="D189" s="243" t="s">
        <v>165</v>
      </c>
      <c r="E189" s="244" t="s">
        <v>313</v>
      </c>
      <c r="F189" s="245" t="s">
        <v>314</v>
      </c>
      <c r="G189" s="246" t="s">
        <v>248</v>
      </c>
      <c r="H189" s="247">
        <v>7</v>
      </c>
      <c r="I189" s="248"/>
      <c r="J189" s="249">
        <f>ROUND(I189*H189,2)</f>
        <v>0</v>
      </c>
      <c r="K189" s="250"/>
      <c r="L189" s="251"/>
      <c r="M189" s="252" t="s">
        <v>1</v>
      </c>
      <c r="N189" s="253" t="s">
        <v>38</v>
      </c>
      <c r="O189" s="89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9" t="s">
        <v>279</v>
      </c>
      <c r="AT189" s="229" t="s">
        <v>165</v>
      </c>
      <c r="AU189" s="229" t="s">
        <v>83</v>
      </c>
      <c r="AY189" s="15" t="s">
        <v>125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5" t="s">
        <v>81</v>
      </c>
      <c r="BK189" s="230">
        <f>ROUND(I189*H189,2)</f>
        <v>0</v>
      </c>
      <c r="BL189" s="15" t="s">
        <v>266</v>
      </c>
      <c r="BM189" s="229" t="s">
        <v>315</v>
      </c>
    </row>
    <row r="190" spans="1:65" s="2" customFormat="1" ht="14.4" customHeight="1">
      <c r="A190" s="36"/>
      <c r="B190" s="37"/>
      <c r="C190" s="217" t="s">
        <v>316</v>
      </c>
      <c r="D190" s="217" t="s">
        <v>127</v>
      </c>
      <c r="E190" s="218" t="s">
        <v>317</v>
      </c>
      <c r="F190" s="219" t="s">
        <v>318</v>
      </c>
      <c r="G190" s="220" t="s">
        <v>248</v>
      </c>
      <c r="H190" s="221">
        <v>7</v>
      </c>
      <c r="I190" s="222"/>
      <c r="J190" s="223">
        <f>ROUND(I190*H190,2)</f>
        <v>0</v>
      </c>
      <c r="K190" s="224"/>
      <c r="L190" s="42"/>
      <c r="M190" s="225" t="s">
        <v>1</v>
      </c>
      <c r="N190" s="226" t="s">
        <v>38</v>
      </c>
      <c r="O190" s="89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9" t="s">
        <v>266</v>
      </c>
      <c r="AT190" s="229" t="s">
        <v>127</v>
      </c>
      <c r="AU190" s="229" t="s">
        <v>83</v>
      </c>
      <c r="AY190" s="15" t="s">
        <v>125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5" t="s">
        <v>81</v>
      </c>
      <c r="BK190" s="230">
        <f>ROUND(I190*H190,2)</f>
        <v>0</v>
      </c>
      <c r="BL190" s="15" t="s">
        <v>266</v>
      </c>
      <c r="BM190" s="229" t="s">
        <v>319</v>
      </c>
    </row>
    <row r="191" spans="1:65" s="2" customFormat="1" ht="14.4" customHeight="1">
      <c r="A191" s="36"/>
      <c r="B191" s="37"/>
      <c r="C191" s="217" t="s">
        <v>320</v>
      </c>
      <c r="D191" s="217" t="s">
        <v>127</v>
      </c>
      <c r="E191" s="218" t="s">
        <v>321</v>
      </c>
      <c r="F191" s="219" t="s">
        <v>322</v>
      </c>
      <c r="G191" s="220" t="s">
        <v>248</v>
      </c>
      <c r="H191" s="221">
        <v>4</v>
      </c>
      <c r="I191" s="222"/>
      <c r="J191" s="223">
        <f>ROUND(I191*H191,2)</f>
        <v>0</v>
      </c>
      <c r="K191" s="224"/>
      <c r="L191" s="42"/>
      <c r="M191" s="225" t="s">
        <v>1</v>
      </c>
      <c r="N191" s="226" t="s">
        <v>38</v>
      </c>
      <c r="O191" s="89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9" t="s">
        <v>266</v>
      </c>
      <c r="AT191" s="229" t="s">
        <v>127</v>
      </c>
      <c r="AU191" s="229" t="s">
        <v>83</v>
      </c>
      <c r="AY191" s="15" t="s">
        <v>125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5" t="s">
        <v>81</v>
      </c>
      <c r="BK191" s="230">
        <f>ROUND(I191*H191,2)</f>
        <v>0</v>
      </c>
      <c r="BL191" s="15" t="s">
        <v>266</v>
      </c>
      <c r="BM191" s="229" t="s">
        <v>323</v>
      </c>
    </row>
    <row r="192" spans="1:65" s="2" customFormat="1" ht="14.4" customHeight="1">
      <c r="A192" s="36"/>
      <c r="B192" s="37"/>
      <c r="C192" s="243" t="s">
        <v>324</v>
      </c>
      <c r="D192" s="243" t="s">
        <v>165</v>
      </c>
      <c r="E192" s="244" t="s">
        <v>325</v>
      </c>
      <c r="F192" s="245" t="s">
        <v>326</v>
      </c>
      <c r="G192" s="246" t="s">
        <v>248</v>
      </c>
      <c r="H192" s="247">
        <v>11</v>
      </c>
      <c r="I192" s="248"/>
      <c r="J192" s="249">
        <f>ROUND(I192*H192,2)</f>
        <v>0</v>
      </c>
      <c r="K192" s="250"/>
      <c r="L192" s="251"/>
      <c r="M192" s="252" t="s">
        <v>1</v>
      </c>
      <c r="N192" s="253" t="s">
        <v>38</v>
      </c>
      <c r="O192" s="89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9" t="s">
        <v>279</v>
      </c>
      <c r="AT192" s="229" t="s">
        <v>165</v>
      </c>
      <c r="AU192" s="229" t="s">
        <v>83</v>
      </c>
      <c r="AY192" s="15" t="s">
        <v>125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5" t="s">
        <v>81</v>
      </c>
      <c r="BK192" s="230">
        <f>ROUND(I192*H192,2)</f>
        <v>0</v>
      </c>
      <c r="BL192" s="15" t="s">
        <v>266</v>
      </c>
      <c r="BM192" s="229" t="s">
        <v>327</v>
      </c>
    </row>
    <row r="193" spans="1:65" s="2" customFormat="1" ht="49.05" customHeight="1">
      <c r="A193" s="36"/>
      <c r="B193" s="37"/>
      <c r="C193" s="217" t="s">
        <v>328</v>
      </c>
      <c r="D193" s="217" t="s">
        <v>127</v>
      </c>
      <c r="E193" s="218" t="s">
        <v>329</v>
      </c>
      <c r="F193" s="219" t="s">
        <v>330</v>
      </c>
      <c r="G193" s="220" t="s">
        <v>209</v>
      </c>
      <c r="H193" s="221">
        <v>220</v>
      </c>
      <c r="I193" s="222"/>
      <c r="J193" s="223">
        <f>ROUND(I193*H193,2)</f>
        <v>0</v>
      </c>
      <c r="K193" s="224"/>
      <c r="L193" s="42"/>
      <c r="M193" s="225" t="s">
        <v>1</v>
      </c>
      <c r="N193" s="226" t="s">
        <v>38</v>
      </c>
      <c r="O193" s="89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9" t="s">
        <v>266</v>
      </c>
      <c r="AT193" s="229" t="s">
        <v>127</v>
      </c>
      <c r="AU193" s="229" t="s">
        <v>83</v>
      </c>
      <c r="AY193" s="15" t="s">
        <v>125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5" t="s">
        <v>81</v>
      </c>
      <c r="BK193" s="230">
        <f>ROUND(I193*H193,2)</f>
        <v>0</v>
      </c>
      <c r="BL193" s="15" t="s">
        <v>266</v>
      </c>
      <c r="BM193" s="229" t="s">
        <v>331</v>
      </c>
    </row>
    <row r="194" spans="1:65" s="2" customFormat="1" ht="14.4" customHeight="1">
      <c r="A194" s="36"/>
      <c r="B194" s="37"/>
      <c r="C194" s="243" t="s">
        <v>332</v>
      </c>
      <c r="D194" s="243" t="s">
        <v>165</v>
      </c>
      <c r="E194" s="244" t="s">
        <v>333</v>
      </c>
      <c r="F194" s="245" t="s">
        <v>334</v>
      </c>
      <c r="G194" s="246" t="s">
        <v>168</v>
      </c>
      <c r="H194" s="247">
        <v>27.148</v>
      </c>
      <c r="I194" s="248"/>
      <c r="J194" s="249">
        <f>ROUND(I194*H194,2)</f>
        <v>0</v>
      </c>
      <c r="K194" s="250"/>
      <c r="L194" s="251"/>
      <c r="M194" s="252" t="s">
        <v>1</v>
      </c>
      <c r="N194" s="253" t="s">
        <v>38</v>
      </c>
      <c r="O194" s="89"/>
      <c r="P194" s="227">
        <f>O194*H194</f>
        <v>0</v>
      </c>
      <c r="Q194" s="227">
        <v>0.001</v>
      </c>
      <c r="R194" s="227">
        <f>Q194*H194</f>
        <v>0.027148</v>
      </c>
      <c r="S194" s="227">
        <v>0</v>
      </c>
      <c r="T194" s="22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9" t="s">
        <v>335</v>
      </c>
      <c r="AT194" s="229" t="s">
        <v>165</v>
      </c>
      <c r="AU194" s="229" t="s">
        <v>83</v>
      </c>
      <c r="AY194" s="15" t="s">
        <v>125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5" t="s">
        <v>81</v>
      </c>
      <c r="BK194" s="230">
        <f>ROUND(I194*H194,2)</f>
        <v>0</v>
      </c>
      <c r="BL194" s="15" t="s">
        <v>335</v>
      </c>
      <c r="BM194" s="229" t="s">
        <v>336</v>
      </c>
    </row>
    <row r="195" spans="1:51" s="13" customFormat="1" ht="12">
      <c r="A195" s="13"/>
      <c r="B195" s="231"/>
      <c r="C195" s="232"/>
      <c r="D195" s="233" t="s">
        <v>140</v>
      </c>
      <c r="E195" s="232"/>
      <c r="F195" s="235" t="s">
        <v>337</v>
      </c>
      <c r="G195" s="232"/>
      <c r="H195" s="236">
        <v>27.148</v>
      </c>
      <c r="I195" s="237"/>
      <c r="J195" s="232"/>
      <c r="K195" s="232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140</v>
      </c>
      <c r="AU195" s="242" t="s">
        <v>83</v>
      </c>
      <c r="AV195" s="13" t="s">
        <v>83</v>
      </c>
      <c r="AW195" s="13" t="s">
        <v>4</v>
      </c>
      <c r="AX195" s="13" t="s">
        <v>81</v>
      </c>
      <c r="AY195" s="242" t="s">
        <v>125</v>
      </c>
    </row>
    <row r="196" spans="1:65" s="2" customFormat="1" ht="24.15" customHeight="1">
      <c r="A196" s="36"/>
      <c r="B196" s="37"/>
      <c r="C196" s="243" t="s">
        <v>338</v>
      </c>
      <c r="D196" s="243" t="s">
        <v>165</v>
      </c>
      <c r="E196" s="244" t="s">
        <v>339</v>
      </c>
      <c r="F196" s="245" t="s">
        <v>340</v>
      </c>
      <c r="G196" s="246" t="s">
        <v>248</v>
      </c>
      <c r="H196" s="247">
        <v>55</v>
      </c>
      <c r="I196" s="248"/>
      <c r="J196" s="249">
        <f>ROUND(I196*H196,2)</f>
        <v>0</v>
      </c>
      <c r="K196" s="250"/>
      <c r="L196" s="251"/>
      <c r="M196" s="252" t="s">
        <v>1</v>
      </c>
      <c r="N196" s="253" t="s">
        <v>38</v>
      </c>
      <c r="O196" s="89"/>
      <c r="P196" s="227">
        <f>O196*H196</f>
        <v>0</v>
      </c>
      <c r="Q196" s="227">
        <v>0.00026</v>
      </c>
      <c r="R196" s="227">
        <f>Q196*H196</f>
        <v>0.014299999999999998</v>
      </c>
      <c r="S196" s="227">
        <v>0</v>
      </c>
      <c r="T196" s="228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9" t="s">
        <v>279</v>
      </c>
      <c r="AT196" s="229" t="s">
        <v>165</v>
      </c>
      <c r="AU196" s="229" t="s">
        <v>83</v>
      </c>
      <c r="AY196" s="15" t="s">
        <v>125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5" t="s">
        <v>81</v>
      </c>
      <c r="BK196" s="230">
        <f>ROUND(I196*H196,2)</f>
        <v>0</v>
      </c>
      <c r="BL196" s="15" t="s">
        <v>266</v>
      </c>
      <c r="BM196" s="229" t="s">
        <v>341</v>
      </c>
    </row>
    <row r="197" spans="1:65" s="2" customFormat="1" ht="14.4" customHeight="1">
      <c r="A197" s="36"/>
      <c r="B197" s="37"/>
      <c r="C197" s="243" t="s">
        <v>342</v>
      </c>
      <c r="D197" s="243" t="s">
        <v>165</v>
      </c>
      <c r="E197" s="244" t="s">
        <v>343</v>
      </c>
      <c r="F197" s="245" t="s">
        <v>344</v>
      </c>
      <c r="G197" s="246" t="s">
        <v>248</v>
      </c>
      <c r="H197" s="247">
        <v>11</v>
      </c>
      <c r="I197" s="248"/>
      <c r="J197" s="249">
        <f>ROUND(I197*H197,2)</f>
        <v>0</v>
      </c>
      <c r="K197" s="250"/>
      <c r="L197" s="251"/>
      <c r="M197" s="252" t="s">
        <v>1</v>
      </c>
      <c r="N197" s="253" t="s">
        <v>38</v>
      </c>
      <c r="O197" s="89"/>
      <c r="P197" s="227">
        <f>O197*H197</f>
        <v>0</v>
      </c>
      <c r="Q197" s="227">
        <v>0.00045</v>
      </c>
      <c r="R197" s="227">
        <f>Q197*H197</f>
        <v>0.0049499999999999995</v>
      </c>
      <c r="S197" s="227">
        <v>0</v>
      </c>
      <c r="T197" s="228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9" t="s">
        <v>335</v>
      </c>
      <c r="AT197" s="229" t="s">
        <v>165</v>
      </c>
      <c r="AU197" s="229" t="s">
        <v>83</v>
      </c>
      <c r="AY197" s="15" t="s">
        <v>125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5" t="s">
        <v>81</v>
      </c>
      <c r="BK197" s="230">
        <f>ROUND(I197*H197,2)</f>
        <v>0</v>
      </c>
      <c r="BL197" s="15" t="s">
        <v>335</v>
      </c>
      <c r="BM197" s="229" t="s">
        <v>345</v>
      </c>
    </row>
    <row r="198" spans="1:65" s="2" customFormat="1" ht="14.4" customHeight="1">
      <c r="A198" s="36"/>
      <c r="B198" s="37"/>
      <c r="C198" s="243" t="s">
        <v>346</v>
      </c>
      <c r="D198" s="243" t="s">
        <v>165</v>
      </c>
      <c r="E198" s="244" t="s">
        <v>347</v>
      </c>
      <c r="F198" s="245" t="s">
        <v>348</v>
      </c>
      <c r="G198" s="246" t="s">
        <v>248</v>
      </c>
      <c r="H198" s="247">
        <v>11</v>
      </c>
      <c r="I198" s="248"/>
      <c r="J198" s="249">
        <f>ROUND(I198*H198,2)</f>
        <v>0</v>
      </c>
      <c r="K198" s="250"/>
      <c r="L198" s="251"/>
      <c r="M198" s="252" t="s">
        <v>1</v>
      </c>
      <c r="N198" s="253" t="s">
        <v>38</v>
      </c>
      <c r="O198" s="89"/>
      <c r="P198" s="227">
        <f>O198*H198</f>
        <v>0</v>
      </c>
      <c r="Q198" s="227">
        <v>0.00016</v>
      </c>
      <c r="R198" s="227">
        <f>Q198*H198</f>
        <v>0.00176</v>
      </c>
      <c r="S198" s="227">
        <v>0</v>
      </c>
      <c r="T198" s="228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9" t="s">
        <v>335</v>
      </c>
      <c r="AT198" s="229" t="s">
        <v>165</v>
      </c>
      <c r="AU198" s="229" t="s">
        <v>83</v>
      </c>
      <c r="AY198" s="15" t="s">
        <v>125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5" t="s">
        <v>81</v>
      </c>
      <c r="BK198" s="230">
        <f>ROUND(I198*H198,2)</f>
        <v>0</v>
      </c>
      <c r="BL198" s="15" t="s">
        <v>335</v>
      </c>
      <c r="BM198" s="229" t="s">
        <v>349</v>
      </c>
    </row>
    <row r="199" spans="1:65" s="2" customFormat="1" ht="14.4" customHeight="1">
      <c r="A199" s="36"/>
      <c r="B199" s="37"/>
      <c r="C199" s="243" t="s">
        <v>350</v>
      </c>
      <c r="D199" s="243" t="s">
        <v>165</v>
      </c>
      <c r="E199" s="244" t="s">
        <v>351</v>
      </c>
      <c r="F199" s="245" t="s">
        <v>352</v>
      </c>
      <c r="G199" s="246" t="s">
        <v>353</v>
      </c>
      <c r="H199" s="247">
        <v>25.3</v>
      </c>
      <c r="I199" s="248"/>
      <c r="J199" s="249">
        <f>ROUND(I199*H199,2)</f>
        <v>0</v>
      </c>
      <c r="K199" s="250"/>
      <c r="L199" s="251"/>
      <c r="M199" s="252" t="s">
        <v>1</v>
      </c>
      <c r="N199" s="253" t="s">
        <v>38</v>
      </c>
      <c r="O199" s="89"/>
      <c r="P199" s="227">
        <f>O199*H199</f>
        <v>0</v>
      </c>
      <c r="Q199" s="227">
        <v>0.00155</v>
      </c>
      <c r="R199" s="227">
        <f>Q199*H199</f>
        <v>0.039215</v>
      </c>
      <c r="S199" s="227">
        <v>0</v>
      </c>
      <c r="T199" s="228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9" t="s">
        <v>335</v>
      </c>
      <c r="AT199" s="229" t="s">
        <v>165</v>
      </c>
      <c r="AU199" s="229" t="s">
        <v>83</v>
      </c>
      <c r="AY199" s="15" t="s">
        <v>125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5" t="s">
        <v>81</v>
      </c>
      <c r="BK199" s="230">
        <f>ROUND(I199*H199,2)</f>
        <v>0</v>
      </c>
      <c r="BL199" s="15" t="s">
        <v>335</v>
      </c>
      <c r="BM199" s="229" t="s">
        <v>354</v>
      </c>
    </row>
    <row r="200" spans="1:51" s="13" customFormat="1" ht="12">
      <c r="A200" s="13"/>
      <c r="B200" s="231"/>
      <c r="C200" s="232"/>
      <c r="D200" s="233" t="s">
        <v>140</v>
      </c>
      <c r="E200" s="232"/>
      <c r="F200" s="235" t="s">
        <v>355</v>
      </c>
      <c r="G200" s="232"/>
      <c r="H200" s="236">
        <v>25.3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140</v>
      </c>
      <c r="AU200" s="242" t="s">
        <v>83</v>
      </c>
      <c r="AV200" s="13" t="s">
        <v>83</v>
      </c>
      <c r="AW200" s="13" t="s">
        <v>4</v>
      </c>
      <c r="AX200" s="13" t="s">
        <v>81</v>
      </c>
      <c r="AY200" s="242" t="s">
        <v>125</v>
      </c>
    </row>
    <row r="201" spans="1:65" s="2" customFormat="1" ht="14.4" customHeight="1">
      <c r="A201" s="36"/>
      <c r="B201" s="37"/>
      <c r="C201" s="243" t="s">
        <v>356</v>
      </c>
      <c r="D201" s="243" t="s">
        <v>165</v>
      </c>
      <c r="E201" s="244" t="s">
        <v>357</v>
      </c>
      <c r="F201" s="245" t="s">
        <v>358</v>
      </c>
      <c r="G201" s="246" t="s">
        <v>353</v>
      </c>
      <c r="H201" s="247">
        <v>25.3</v>
      </c>
      <c r="I201" s="248"/>
      <c r="J201" s="249">
        <f>ROUND(I201*H201,2)</f>
        <v>0</v>
      </c>
      <c r="K201" s="250"/>
      <c r="L201" s="251"/>
      <c r="M201" s="252" t="s">
        <v>1</v>
      </c>
      <c r="N201" s="253" t="s">
        <v>38</v>
      </c>
      <c r="O201" s="89"/>
      <c r="P201" s="227">
        <f>O201*H201</f>
        <v>0</v>
      </c>
      <c r="Q201" s="227">
        <v>0.00021</v>
      </c>
      <c r="R201" s="227">
        <f>Q201*H201</f>
        <v>0.005313</v>
      </c>
      <c r="S201" s="227">
        <v>0</v>
      </c>
      <c r="T201" s="228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9" t="s">
        <v>335</v>
      </c>
      <c r="AT201" s="229" t="s">
        <v>165</v>
      </c>
      <c r="AU201" s="229" t="s">
        <v>83</v>
      </c>
      <c r="AY201" s="15" t="s">
        <v>125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5" t="s">
        <v>81</v>
      </c>
      <c r="BK201" s="230">
        <f>ROUND(I201*H201,2)</f>
        <v>0</v>
      </c>
      <c r="BL201" s="15" t="s">
        <v>335</v>
      </c>
      <c r="BM201" s="229" t="s">
        <v>359</v>
      </c>
    </row>
    <row r="202" spans="1:51" s="13" customFormat="1" ht="12">
      <c r="A202" s="13"/>
      <c r="B202" s="231"/>
      <c r="C202" s="232"/>
      <c r="D202" s="233" t="s">
        <v>140</v>
      </c>
      <c r="E202" s="232"/>
      <c r="F202" s="235" t="s">
        <v>355</v>
      </c>
      <c r="G202" s="232"/>
      <c r="H202" s="236">
        <v>25.3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140</v>
      </c>
      <c r="AU202" s="242" t="s">
        <v>83</v>
      </c>
      <c r="AV202" s="13" t="s">
        <v>83</v>
      </c>
      <c r="AW202" s="13" t="s">
        <v>4</v>
      </c>
      <c r="AX202" s="13" t="s">
        <v>81</v>
      </c>
      <c r="AY202" s="242" t="s">
        <v>125</v>
      </c>
    </row>
    <row r="203" spans="1:65" s="2" customFormat="1" ht="24.15" customHeight="1">
      <c r="A203" s="36"/>
      <c r="B203" s="37"/>
      <c r="C203" s="243" t="s">
        <v>360</v>
      </c>
      <c r="D203" s="243" t="s">
        <v>165</v>
      </c>
      <c r="E203" s="244" t="s">
        <v>361</v>
      </c>
      <c r="F203" s="245" t="s">
        <v>362</v>
      </c>
      <c r="G203" s="246" t="s">
        <v>353</v>
      </c>
      <c r="H203" s="247">
        <v>25.3</v>
      </c>
      <c r="I203" s="248"/>
      <c r="J203" s="249">
        <f>ROUND(I203*H203,2)</f>
        <v>0</v>
      </c>
      <c r="K203" s="250"/>
      <c r="L203" s="251"/>
      <c r="M203" s="252" t="s">
        <v>1</v>
      </c>
      <c r="N203" s="253" t="s">
        <v>38</v>
      </c>
      <c r="O203" s="89"/>
      <c r="P203" s="227">
        <f>O203*H203</f>
        <v>0</v>
      </c>
      <c r="Q203" s="227">
        <v>0.00011</v>
      </c>
      <c r="R203" s="227">
        <f>Q203*H203</f>
        <v>0.0027830000000000003</v>
      </c>
      <c r="S203" s="227">
        <v>0</v>
      </c>
      <c r="T203" s="228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9" t="s">
        <v>335</v>
      </c>
      <c r="AT203" s="229" t="s">
        <v>165</v>
      </c>
      <c r="AU203" s="229" t="s">
        <v>83</v>
      </c>
      <c r="AY203" s="15" t="s">
        <v>125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5" t="s">
        <v>81</v>
      </c>
      <c r="BK203" s="230">
        <f>ROUND(I203*H203,2)</f>
        <v>0</v>
      </c>
      <c r="BL203" s="15" t="s">
        <v>335</v>
      </c>
      <c r="BM203" s="229" t="s">
        <v>363</v>
      </c>
    </row>
    <row r="204" spans="1:51" s="13" customFormat="1" ht="12">
      <c r="A204" s="13"/>
      <c r="B204" s="231"/>
      <c r="C204" s="232"/>
      <c r="D204" s="233" t="s">
        <v>140</v>
      </c>
      <c r="E204" s="232"/>
      <c r="F204" s="235" t="s">
        <v>355</v>
      </c>
      <c r="G204" s="232"/>
      <c r="H204" s="236">
        <v>25.3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140</v>
      </c>
      <c r="AU204" s="242" t="s">
        <v>83</v>
      </c>
      <c r="AV204" s="13" t="s">
        <v>83</v>
      </c>
      <c r="AW204" s="13" t="s">
        <v>4</v>
      </c>
      <c r="AX204" s="13" t="s">
        <v>81</v>
      </c>
      <c r="AY204" s="242" t="s">
        <v>125</v>
      </c>
    </row>
    <row r="205" spans="1:65" s="2" customFormat="1" ht="14.4" customHeight="1">
      <c r="A205" s="36"/>
      <c r="B205" s="37"/>
      <c r="C205" s="243" t="s">
        <v>364</v>
      </c>
      <c r="D205" s="243" t="s">
        <v>165</v>
      </c>
      <c r="E205" s="244" t="s">
        <v>365</v>
      </c>
      <c r="F205" s="245" t="s">
        <v>366</v>
      </c>
      <c r="G205" s="246" t="s">
        <v>168</v>
      </c>
      <c r="H205" s="247">
        <v>23.8</v>
      </c>
      <c r="I205" s="248"/>
      <c r="J205" s="249">
        <f>ROUND(I205*H205,2)</f>
        <v>0</v>
      </c>
      <c r="K205" s="250"/>
      <c r="L205" s="251"/>
      <c r="M205" s="252" t="s">
        <v>1</v>
      </c>
      <c r="N205" s="253" t="s">
        <v>38</v>
      </c>
      <c r="O205" s="89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9" t="s">
        <v>335</v>
      </c>
      <c r="AT205" s="229" t="s">
        <v>165</v>
      </c>
      <c r="AU205" s="229" t="s">
        <v>83</v>
      </c>
      <c r="AY205" s="15" t="s">
        <v>125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5" t="s">
        <v>81</v>
      </c>
      <c r="BK205" s="230">
        <f>ROUND(I205*H205,2)</f>
        <v>0</v>
      </c>
      <c r="BL205" s="15" t="s">
        <v>335</v>
      </c>
      <c r="BM205" s="229" t="s">
        <v>367</v>
      </c>
    </row>
    <row r="206" spans="1:65" s="2" customFormat="1" ht="37.8" customHeight="1">
      <c r="A206" s="36"/>
      <c r="B206" s="37"/>
      <c r="C206" s="217" t="s">
        <v>368</v>
      </c>
      <c r="D206" s="217" t="s">
        <v>127</v>
      </c>
      <c r="E206" s="218" t="s">
        <v>369</v>
      </c>
      <c r="F206" s="219" t="s">
        <v>370</v>
      </c>
      <c r="G206" s="220" t="s">
        <v>248</v>
      </c>
      <c r="H206" s="221">
        <v>11</v>
      </c>
      <c r="I206" s="222"/>
      <c r="J206" s="223">
        <f>ROUND(I206*H206,2)</f>
        <v>0</v>
      </c>
      <c r="K206" s="224"/>
      <c r="L206" s="42"/>
      <c r="M206" s="225" t="s">
        <v>1</v>
      </c>
      <c r="N206" s="226" t="s">
        <v>38</v>
      </c>
      <c r="O206" s="89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9" t="s">
        <v>266</v>
      </c>
      <c r="AT206" s="229" t="s">
        <v>127</v>
      </c>
      <c r="AU206" s="229" t="s">
        <v>83</v>
      </c>
      <c r="AY206" s="15" t="s">
        <v>125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5" t="s">
        <v>81</v>
      </c>
      <c r="BK206" s="230">
        <f>ROUND(I206*H206,2)</f>
        <v>0</v>
      </c>
      <c r="BL206" s="15" t="s">
        <v>266</v>
      </c>
      <c r="BM206" s="229" t="s">
        <v>371</v>
      </c>
    </row>
    <row r="207" spans="1:65" s="2" customFormat="1" ht="14.4" customHeight="1">
      <c r="A207" s="36"/>
      <c r="B207" s="37"/>
      <c r="C207" s="243" t="s">
        <v>372</v>
      </c>
      <c r="D207" s="243" t="s">
        <v>165</v>
      </c>
      <c r="E207" s="244" t="s">
        <v>373</v>
      </c>
      <c r="F207" s="245" t="s">
        <v>374</v>
      </c>
      <c r="G207" s="246" t="s">
        <v>248</v>
      </c>
      <c r="H207" s="247">
        <v>11</v>
      </c>
      <c r="I207" s="248"/>
      <c r="J207" s="249">
        <f>ROUND(I207*H207,2)</f>
        <v>0</v>
      </c>
      <c r="K207" s="250"/>
      <c r="L207" s="251"/>
      <c r="M207" s="252" t="s">
        <v>1</v>
      </c>
      <c r="N207" s="253" t="s">
        <v>38</v>
      </c>
      <c r="O207" s="89"/>
      <c r="P207" s="227">
        <f>O207*H207</f>
        <v>0</v>
      </c>
      <c r="Q207" s="227">
        <v>0.0041</v>
      </c>
      <c r="R207" s="227">
        <f>Q207*H207</f>
        <v>0.0451</v>
      </c>
      <c r="S207" s="227">
        <v>0</v>
      </c>
      <c r="T207" s="228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9" t="s">
        <v>335</v>
      </c>
      <c r="AT207" s="229" t="s">
        <v>165</v>
      </c>
      <c r="AU207" s="229" t="s">
        <v>83</v>
      </c>
      <c r="AY207" s="15" t="s">
        <v>125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5" t="s">
        <v>81</v>
      </c>
      <c r="BK207" s="230">
        <f>ROUND(I207*H207,2)</f>
        <v>0</v>
      </c>
      <c r="BL207" s="15" t="s">
        <v>335</v>
      </c>
      <c r="BM207" s="229" t="s">
        <v>375</v>
      </c>
    </row>
    <row r="208" spans="1:65" s="2" customFormat="1" ht="62.7" customHeight="1">
      <c r="A208" s="36"/>
      <c r="B208" s="37"/>
      <c r="C208" s="217" t="s">
        <v>376</v>
      </c>
      <c r="D208" s="217" t="s">
        <v>127</v>
      </c>
      <c r="E208" s="218" t="s">
        <v>377</v>
      </c>
      <c r="F208" s="219" t="s">
        <v>378</v>
      </c>
      <c r="G208" s="220" t="s">
        <v>209</v>
      </c>
      <c r="H208" s="221">
        <v>158</v>
      </c>
      <c r="I208" s="222"/>
      <c r="J208" s="223">
        <f>ROUND(I208*H208,2)</f>
        <v>0</v>
      </c>
      <c r="K208" s="224"/>
      <c r="L208" s="42"/>
      <c r="M208" s="225" t="s">
        <v>1</v>
      </c>
      <c r="N208" s="226" t="s">
        <v>38</v>
      </c>
      <c r="O208" s="89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9" t="s">
        <v>266</v>
      </c>
      <c r="AT208" s="229" t="s">
        <v>127</v>
      </c>
      <c r="AU208" s="229" t="s">
        <v>83</v>
      </c>
      <c r="AY208" s="15" t="s">
        <v>125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5" t="s">
        <v>81</v>
      </c>
      <c r="BK208" s="230">
        <f>ROUND(I208*H208,2)</f>
        <v>0</v>
      </c>
      <c r="BL208" s="15" t="s">
        <v>266</v>
      </c>
      <c r="BM208" s="229" t="s">
        <v>379</v>
      </c>
    </row>
    <row r="209" spans="1:65" s="2" customFormat="1" ht="14.4" customHeight="1">
      <c r="A209" s="36"/>
      <c r="B209" s="37"/>
      <c r="C209" s="243" t="s">
        <v>380</v>
      </c>
      <c r="D209" s="243" t="s">
        <v>165</v>
      </c>
      <c r="E209" s="244" t="s">
        <v>381</v>
      </c>
      <c r="F209" s="245" t="s">
        <v>382</v>
      </c>
      <c r="G209" s="246" t="s">
        <v>383</v>
      </c>
      <c r="H209" s="247">
        <v>0.182</v>
      </c>
      <c r="I209" s="248"/>
      <c r="J209" s="249">
        <f>ROUND(I209*H209,2)</f>
        <v>0</v>
      </c>
      <c r="K209" s="250"/>
      <c r="L209" s="251"/>
      <c r="M209" s="252" t="s">
        <v>1</v>
      </c>
      <c r="N209" s="253" t="s">
        <v>38</v>
      </c>
      <c r="O209" s="89"/>
      <c r="P209" s="227">
        <f>O209*H209</f>
        <v>0</v>
      </c>
      <c r="Q209" s="227">
        <v>0.12</v>
      </c>
      <c r="R209" s="227">
        <f>Q209*H209</f>
        <v>0.02184</v>
      </c>
      <c r="S209" s="227">
        <v>0</v>
      </c>
      <c r="T209" s="228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9" t="s">
        <v>279</v>
      </c>
      <c r="AT209" s="229" t="s">
        <v>165</v>
      </c>
      <c r="AU209" s="229" t="s">
        <v>83</v>
      </c>
      <c r="AY209" s="15" t="s">
        <v>125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5" t="s">
        <v>81</v>
      </c>
      <c r="BK209" s="230">
        <f>ROUND(I209*H209,2)</f>
        <v>0</v>
      </c>
      <c r="BL209" s="15" t="s">
        <v>266</v>
      </c>
      <c r="BM209" s="229" t="s">
        <v>384</v>
      </c>
    </row>
    <row r="210" spans="1:51" s="13" customFormat="1" ht="12">
      <c r="A210" s="13"/>
      <c r="B210" s="231"/>
      <c r="C210" s="232"/>
      <c r="D210" s="233" t="s">
        <v>140</v>
      </c>
      <c r="E210" s="232"/>
      <c r="F210" s="235" t="s">
        <v>385</v>
      </c>
      <c r="G210" s="232"/>
      <c r="H210" s="236">
        <v>0.182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140</v>
      </c>
      <c r="AU210" s="242" t="s">
        <v>83</v>
      </c>
      <c r="AV210" s="13" t="s">
        <v>83</v>
      </c>
      <c r="AW210" s="13" t="s">
        <v>4</v>
      </c>
      <c r="AX210" s="13" t="s">
        <v>81</v>
      </c>
      <c r="AY210" s="242" t="s">
        <v>125</v>
      </c>
    </row>
    <row r="211" spans="1:65" s="2" customFormat="1" ht="37.8" customHeight="1">
      <c r="A211" s="36"/>
      <c r="B211" s="37"/>
      <c r="C211" s="217" t="s">
        <v>386</v>
      </c>
      <c r="D211" s="217" t="s">
        <v>127</v>
      </c>
      <c r="E211" s="218" t="s">
        <v>387</v>
      </c>
      <c r="F211" s="219" t="s">
        <v>388</v>
      </c>
      <c r="G211" s="220" t="s">
        <v>209</v>
      </c>
      <c r="H211" s="221">
        <v>44</v>
      </c>
      <c r="I211" s="222"/>
      <c r="J211" s="223">
        <f>ROUND(I211*H211,2)</f>
        <v>0</v>
      </c>
      <c r="K211" s="224"/>
      <c r="L211" s="42"/>
      <c r="M211" s="225" t="s">
        <v>1</v>
      </c>
      <c r="N211" s="226" t="s">
        <v>38</v>
      </c>
      <c r="O211" s="89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9" t="s">
        <v>266</v>
      </c>
      <c r="AT211" s="229" t="s">
        <v>127</v>
      </c>
      <c r="AU211" s="229" t="s">
        <v>83</v>
      </c>
      <c r="AY211" s="15" t="s">
        <v>125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5" t="s">
        <v>81</v>
      </c>
      <c r="BK211" s="230">
        <f>ROUND(I211*H211,2)</f>
        <v>0</v>
      </c>
      <c r="BL211" s="15" t="s">
        <v>266</v>
      </c>
      <c r="BM211" s="229" t="s">
        <v>389</v>
      </c>
    </row>
    <row r="212" spans="1:65" s="2" customFormat="1" ht="14.4" customHeight="1">
      <c r="A212" s="36"/>
      <c r="B212" s="37"/>
      <c r="C212" s="243" t="s">
        <v>390</v>
      </c>
      <c r="D212" s="243" t="s">
        <v>165</v>
      </c>
      <c r="E212" s="244" t="s">
        <v>391</v>
      </c>
      <c r="F212" s="245" t="s">
        <v>392</v>
      </c>
      <c r="G212" s="246" t="s">
        <v>209</v>
      </c>
      <c r="H212" s="247">
        <v>48.4</v>
      </c>
      <c r="I212" s="248"/>
      <c r="J212" s="249">
        <f>ROUND(I212*H212,2)</f>
        <v>0</v>
      </c>
      <c r="K212" s="250"/>
      <c r="L212" s="251"/>
      <c r="M212" s="252" t="s">
        <v>1</v>
      </c>
      <c r="N212" s="253" t="s">
        <v>38</v>
      </c>
      <c r="O212" s="89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9" t="s">
        <v>279</v>
      </c>
      <c r="AT212" s="229" t="s">
        <v>165</v>
      </c>
      <c r="AU212" s="229" t="s">
        <v>83</v>
      </c>
      <c r="AY212" s="15" t="s">
        <v>125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5" t="s">
        <v>81</v>
      </c>
      <c r="BK212" s="230">
        <f>ROUND(I212*H212,2)</f>
        <v>0</v>
      </c>
      <c r="BL212" s="15" t="s">
        <v>266</v>
      </c>
      <c r="BM212" s="229" t="s">
        <v>393</v>
      </c>
    </row>
    <row r="213" spans="1:51" s="13" customFormat="1" ht="12">
      <c r="A213" s="13"/>
      <c r="B213" s="231"/>
      <c r="C213" s="232"/>
      <c r="D213" s="233" t="s">
        <v>140</v>
      </c>
      <c r="E213" s="232"/>
      <c r="F213" s="235" t="s">
        <v>394</v>
      </c>
      <c r="G213" s="232"/>
      <c r="H213" s="236">
        <v>48.4</v>
      </c>
      <c r="I213" s="237"/>
      <c r="J213" s="232"/>
      <c r="K213" s="232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140</v>
      </c>
      <c r="AU213" s="242" t="s">
        <v>83</v>
      </c>
      <c r="AV213" s="13" t="s">
        <v>83</v>
      </c>
      <c r="AW213" s="13" t="s">
        <v>4</v>
      </c>
      <c r="AX213" s="13" t="s">
        <v>81</v>
      </c>
      <c r="AY213" s="242" t="s">
        <v>125</v>
      </c>
    </row>
    <row r="214" spans="1:65" s="2" customFormat="1" ht="14.4" customHeight="1">
      <c r="A214" s="36"/>
      <c r="B214" s="37"/>
      <c r="C214" s="217" t="s">
        <v>395</v>
      </c>
      <c r="D214" s="217" t="s">
        <v>127</v>
      </c>
      <c r="E214" s="218" t="s">
        <v>396</v>
      </c>
      <c r="F214" s="219" t="s">
        <v>397</v>
      </c>
      <c r="G214" s="220" t="s">
        <v>248</v>
      </c>
      <c r="H214" s="221">
        <v>11</v>
      </c>
      <c r="I214" s="222"/>
      <c r="J214" s="223">
        <f>ROUND(I214*H214,2)</f>
        <v>0</v>
      </c>
      <c r="K214" s="224"/>
      <c r="L214" s="42"/>
      <c r="M214" s="225" t="s">
        <v>1</v>
      </c>
      <c r="N214" s="226" t="s">
        <v>38</v>
      </c>
      <c r="O214" s="89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9" t="s">
        <v>266</v>
      </c>
      <c r="AT214" s="229" t="s">
        <v>127</v>
      </c>
      <c r="AU214" s="229" t="s">
        <v>83</v>
      </c>
      <c r="AY214" s="15" t="s">
        <v>125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5" t="s">
        <v>81</v>
      </c>
      <c r="BK214" s="230">
        <f>ROUND(I214*H214,2)</f>
        <v>0</v>
      </c>
      <c r="BL214" s="15" t="s">
        <v>266</v>
      </c>
      <c r="BM214" s="229" t="s">
        <v>398</v>
      </c>
    </row>
    <row r="215" spans="1:65" s="2" customFormat="1" ht="14.4" customHeight="1">
      <c r="A215" s="36"/>
      <c r="B215" s="37"/>
      <c r="C215" s="217" t="s">
        <v>399</v>
      </c>
      <c r="D215" s="217" t="s">
        <v>127</v>
      </c>
      <c r="E215" s="218" t="s">
        <v>400</v>
      </c>
      <c r="F215" s="219" t="s">
        <v>401</v>
      </c>
      <c r="G215" s="220" t="s">
        <v>248</v>
      </c>
      <c r="H215" s="221">
        <v>11</v>
      </c>
      <c r="I215" s="222"/>
      <c r="J215" s="223">
        <f>ROUND(I215*H215,2)</f>
        <v>0</v>
      </c>
      <c r="K215" s="224"/>
      <c r="L215" s="42"/>
      <c r="M215" s="225" t="s">
        <v>1</v>
      </c>
      <c r="N215" s="226" t="s">
        <v>38</v>
      </c>
      <c r="O215" s="89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9" t="s">
        <v>266</v>
      </c>
      <c r="AT215" s="229" t="s">
        <v>127</v>
      </c>
      <c r="AU215" s="229" t="s">
        <v>83</v>
      </c>
      <c r="AY215" s="15" t="s">
        <v>125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5" t="s">
        <v>81</v>
      </c>
      <c r="BK215" s="230">
        <f>ROUND(I215*H215,2)</f>
        <v>0</v>
      </c>
      <c r="BL215" s="15" t="s">
        <v>266</v>
      </c>
      <c r="BM215" s="229" t="s">
        <v>402</v>
      </c>
    </row>
    <row r="216" spans="1:65" s="2" customFormat="1" ht="14.4" customHeight="1">
      <c r="A216" s="36"/>
      <c r="B216" s="37"/>
      <c r="C216" s="217" t="s">
        <v>403</v>
      </c>
      <c r="D216" s="217" t="s">
        <v>127</v>
      </c>
      <c r="E216" s="218" t="s">
        <v>404</v>
      </c>
      <c r="F216" s="219" t="s">
        <v>405</v>
      </c>
      <c r="G216" s="220" t="s">
        <v>248</v>
      </c>
      <c r="H216" s="221">
        <v>11</v>
      </c>
      <c r="I216" s="222"/>
      <c r="J216" s="223">
        <f>ROUND(I216*H216,2)</f>
        <v>0</v>
      </c>
      <c r="K216" s="224"/>
      <c r="L216" s="42"/>
      <c r="M216" s="225" t="s">
        <v>1</v>
      </c>
      <c r="N216" s="226" t="s">
        <v>38</v>
      </c>
      <c r="O216" s="89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9" t="s">
        <v>266</v>
      </c>
      <c r="AT216" s="229" t="s">
        <v>127</v>
      </c>
      <c r="AU216" s="229" t="s">
        <v>83</v>
      </c>
      <c r="AY216" s="15" t="s">
        <v>125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5" t="s">
        <v>81</v>
      </c>
      <c r="BK216" s="230">
        <f>ROUND(I216*H216,2)</f>
        <v>0</v>
      </c>
      <c r="BL216" s="15" t="s">
        <v>266</v>
      </c>
      <c r="BM216" s="229" t="s">
        <v>406</v>
      </c>
    </row>
    <row r="217" spans="1:63" s="12" customFormat="1" ht="22.8" customHeight="1">
      <c r="A217" s="12"/>
      <c r="B217" s="201"/>
      <c r="C217" s="202"/>
      <c r="D217" s="203" t="s">
        <v>72</v>
      </c>
      <c r="E217" s="215" t="s">
        <v>407</v>
      </c>
      <c r="F217" s="215" t="s">
        <v>408</v>
      </c>
      <c r="G217" s="202"/>
      <c r="H217" s="202"/>
      <c r="I217" s="205"/>
      <c r="J217" s="216">
        <f>BK217</f>
        <v>0</v>
      </c>
      <c r="K217" s="202"/>
      <c r="L217" s="207"/>
      <c r="M217" s="208"/>
      <c r="N217" s="209"/>
      <c r="O217" s="209"/>
      <c r="P217" s="210">
        <f>SUM(P218:P225)</f>
        <v>0</v>
      </c>
      <c r="Q217" s="209"/>
      <c r="R217" s="210">
        <f>SUM(R218:R225)</f>
        <v>0.00288</v>
      </c>
      <c r="S217" s="209"/>
      <c r="T217" s="211">
        <f>SUM(T218:T225)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2" t="s">
        <v>136</v>
      </c>
      <c r="AT217" s="213" t="s">
        <v>72</v>
      </c>
      <c r="AU217" s="213" t="s">
        <v>81</v>
      </c>
      <c r="AY217" s="212" t="s">
        <v>125</v>
      </c>
      <c r="BK217" s="214">
        <f>SUM(BK218:BK225)</f>
        <v>0</v>
      </c>
    </row>
    <row r="218" spans="1:65" s="2" customFormat="1" ht="49.05" customHeight="1">
      <c r="A218" s="36"/>
      <c r="B218" s="37"/>
      <c r="C218" s="217" t="s">
        <v>409</v>
      </c>
      <c r="D218" s="217" t="s">
        <v>127</v>
      </c>
      <c r="E218" s="218" t="s">
        <v>410</v>
      </c>
      <c r="F218" s="219" t="s">
        <v>411</v>
      </c>
      <c r="G218" s="220" t="s">
        <v>148</v>
      </c>
      <c r="H218" s="221">
        <v>12.5</v>
      </c>
      <c r="I218" s="222"/>
      <c r="J218" s="223">
        <f>ROUND(I218*H218,2)</f>
        <v>0</v>
      </c>
      <c r="K218" s="224"/>
      <c r="L218" s="42"/>
      <c r="M218" s="225" t="s">
        <v>1</v>
      </c>
      <c r="N218" s="226" t="s">
        <v>38</v>
      </c>
      <c r="O218" s="89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9" t="s">
        <v>266</v>
      </c>
      <c r="AT218" s="229" t="s">
        <v>127</v>
      </c>
      <c r="AU218" s="229" t="s">
        <v>83</v>
      </c>
      <c r="AY218" s="15" t="s">
        <v>125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5" t="s">
        <v>81</v>
      </c>
      <c r="BK218" s="230">
        <f>ROUND(I218*H218,2)</f>
        <v>0</v>
      </c>
      <c r="BL218" s="15" t="s">
        <v>266</v>
      </c>
      <c r="BM218" s="229" t="s">
        <v>412</v>
      </c>
    </row>
    <row r="219" spans="1:65" s="2" customFormat="1" ht="49.05" customHeight="1">
      <c r="A219" s="36"/>
      <c r="B219" s="37"/>
      <c r="C219" s="217" t="s">
        <v>413</v>
      </c>
      <c r="D219" s="217" t="s">
        <v>127</v>
      </c>
      <c r="E219" s="218" t="s">
        <v>414</v>
      </c>
      <c r="F219" s="219" t="s">
        <v>415</v>
      </c>
      <c r="G219" s="220" t="s">
        <v>148</v>
      </c>
      <c r="H219" s="221">
        <v>3.3</v>
      </c>
      <c r="I219" s="222"/>
      <c r="J219" s="223">
        <f>ROUND(I219*H219,2)</f>
        <v>0</v>
      </c>
      <c r="K219" s="224"/>
      <c r="L219" s="42"/>
      <c r="M219" s="225" t="s">
        <v>1</v>
      </c>
      <c r="N219" s="226" t="s">
        <v>38</v>
      </c>
      <c r="O219" s="89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9" t="s">
        <v>266</v>
      </c>
      <c r="AT219" s="229" t="s">
        <v>127</v>
      </c>
      <c r="AU219" s="229" t="s">
        <v>83</v>
      </c>
      <c r="AY219" s="15" t="s">
        <v>125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5" t="s">
        <v>81</v>
      </c>
      <c r="BK219" s="230">
        <f>ROUND(I219*H219,2)</f>
        <v>0</v>
      </c>
      <c r="BL219" s="15" t="s">
        <v>266</v>
      </c>
      <c r="BM219" s="229" t="s">
        <v>416</v>
      </c>
    </row>
    <row r="220" spans="1:65" s="2" customFormat="1" ht="62.7" customHeight="1">
      <c r="A220" s="36"/>
      <c r="B220" s="37"/>
      <c r="C220" s="217" t="s">
        <v>266</v>
      </c>
      <c r="D220" s="217" t="s">
        <v>127</v>
      </c>
      <c r="E220" s="218" t="s">
        <v>417</v>
      </c>
      <c r="F220" s="219" t="s">
        <v>418</v>
      </c>
      <c r="G220" s="220" t="s">
        <v>209</v>
      </c>
      <c r="H220" s="221">
        <v>44</v>
      </c>
      <c r="I220" s="222"/>
      <c r="J220" s="223">
        <f>ROUND(I220*H220,2)</f>
        <v>0</v>
      </c>
      <c r="K220" s="224"/>
      <c r="L220" s="42"/>
      <c r="M220" s="225" t="s">
        <v>1</v>
      </c>
      <c r="N220" s="226" t="s">
        <v>38</v>
      </c>
      <c r="O220" s="89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9" t="s">
        <v>266</v>
      </c>
      <c r="AT220" s="229" t="s">
        <v>127</v>
      </c>
      <c r="AU220" s="229" t="s">
        <v>83</v>
      </c>
      <c r="AY220" s="15" t="s">
        <v>125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5" t="s">
        <v>81</v>
      </c>
      <c r="BK220" s="230">
        <f>ROUND(I220*H220,2)</f>
        <v>0</v>
      </c>
      <c r="BL220" s="15" t="s">
        <v>266</v>
      </c>
      <c r="BM220" s="229" t="s">
        <v>419</v>
      </c>
    </row>
    <row r="221" spans="1:65" s="2" customFormat="1" ht="49.05" customHeight="1">
      <c r="A221" s="36"/>
      <c r="B221" s="37"/>
      <c r="C221" s="217" t="s">
        <v>420</v>
      </c>
      <c r="D221" s="217" t="s">
        <v>127</v>
      </c>
      <c r="E221" s="218" t="s">
        <v>421</v>
      </c>
      <c r="F221" s="219" t="s">
        <v>422</v>
      </c>
      <c r="G221" s="220" t="s">
        <v>248</v>
      </c>
      <c r="H221" s="221">
        <v>22</v>
      </c>
      <c r="I221" s="222"/>
      <c r="J221" s="223">
        <f>ROUND(I221*H221,2)</f>
        <v>0</v>
      </c>
      <c r="K221" s="224"/>
      <c r="L221" s="42"/>
      <c r="M221" s="225" t="s">
        <v>1</v>
      </c>
      <c r="N221" s="226" t="s">
        <v>38</v>
      </c>
      <c r="O221" s="89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9" t="s">
        <v>266</v>
      </c>
      <c r="AT221" s="229" t="s">
        <v>127</v>
      </c>
      <c r="AU221" s="229" t="s">
        <v>83</v>
      </c>
      <c r="AY221" s="15" t="s">
        <v>125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5" t="s">
        <v>81</v>
      </c>
      <c r="BK221" s="230">
        <f>ROUND(I221*H221,2)</f>
        <v>0</v>
      </c>
      <c r="BL221" s="15" t="s">
        <v>266</v>
      </c>
      <c r="BM221" s="229" t="s">
        <v>423</v>
      </c>
    </row>
    <row r="222" spans="1:65" s="2" customFormat="1" ht="49.05" customHeight="1">
      <c r="A222" s="36"/>
      <c r="B222" s="37"/>
      <c r="C222" s="217" t="s">
        <v>424</v>
      </c>
      <c r="D222" s="217" t="s">
        <v>127</v>
      </c>
      <c r="E222" s="218" t="s">
        <v>425</v>
      </c>
      <c r="F222" s="219" t="s">
        <v>426</v>
      </c>
      <c r="G222" s="220" t="s">
        <v>209</v>
      </c>
      <c r="H222" s="221">
        <v>55</v>
      </c>
      <c r="I222" s="222"/>
      <c r="J222" s="223">
        <f>ROUND(I222*H222,2)</f>
        <v>0</v>
      </c>
      <c r="K222" s="224"/>
      <c r="L222" s="42"/>
      <c r="M222" s="225" t="s">
        <v>1</v>
      </c>
      <c r="N222" s="226" t="s">
        <v>38</v>
      </c>
      <c r="O222" s="89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9" t="s">
        <v>266</v>
      </c>
      <c r="AT222" s="229" t="s">
        <v>127</v>
      </c>
      <c r="AU222" s="229" t="s">
        <v>83</v>
      </c>
      <c r="AY222" s="15" t="s">
        <v>125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5" t="s">
        <v>81</v>
      </c>
      <c r="BK222" s="230">
        <f>ROUND(I222*H222,2)</f>
        <v>0</v>
      </c>
      <c r="BL222" s="15" t="s">
        <v>266</v>
      </c>
      <c r="BM222" s="229" t="s">
        <v>427</v>
      </c>
    </row>
    <row r="223" spans="1:51" s="13" customFormat="1" ht="12">
      <c r="A223" s="13"/>
      <c r="B223" s="231"/>
      <c r="C223" s="232"/>
      <c r="D223" s="233" t="s">
        <v>140</v>
      </c>
      <c r="E223" s="234" t="s">
        <v>1</v>
      </c>
      <c r="F223" s="235" t="s">
        <v>428</v>
      </c>
      <c r="G223" s="232"/>
      <c r="H223" s="236">
        <v>55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140</v>
      </c>
      <c r="AU223" s="242" t="s">
        <v>83</v>
      </c>
      <c r="AV223" s="13" t="s">
        <v>83</v>
      </c>
      <c r="AW223" s="13" t="s">
        <v>30</v>
      </c>
      <c r="AX223" s="13" t="s">
        <v>81</v>
      </c>
      <c r="AY223" s="242" t="s">
        <v>125</v>
      </c>
    </row>
    <row r="224" spans="1:65" s="2" customFormat="1" ht="37.8" customHeight="1">
      <c r="A224" s="36"/>
      <c r="B224" s="37"/>
      <c r="C224" s="217" t="s">
        <v>429</v>
      </c>
      <c r="D224" s="217" t="s">
        <v>127</v>
      </c>
      <c r="E224" s="218" t="s">
        <v>430</v>
      </c>
      <c r="F224" s="219" t="s">
        <v>431</v>
      </c>
      <c r="G224" s="220" t="s">
        <v>209</v>
      </c>
      <c r="H224" s="221">
        <v>44</v>
      </c>
      <c r="I224" s="222"/>
      <c r="J224" s="223">
        <f>ROUND(I224*H224,2)</f>
        <v>0</v>
      </c>
      <c r="K224" s="224"/>
      <c r="L224" s="42"/>
      <c r="M224" s="225" t="s">
        <v>1</v>
      </c>
      <c r="N224" s="226" t="s">
        <v>38</v>
      </c>
      <c r="O224" s="89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9" t="s">
        <v>266</v>
      </c>
      <c r="AT224" s="229" t="s">
        <v>127</v>
      </c>
      <c r="AU224" s="229" t="s">
        <v>83</v>
      </c>
      <c r="AY224" s="15" t="s">
        <v>125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5" t="s">
        <v>81</v>
      </c>
      <c r="BK224" s="230">
        <f>ROUND(I224*H224,2)</f>
        <v>0</v>
      </c>
      <c r="BL224" s="15" t="s">
        <v>266</v>
      </c>
      <c r="BM224" s="229" t="s">
        <v>432</v>
      </c>
    </row>
    <row r="225" spans="1:65" s="2" customFormat="1" ht="24.15" customHeight="1">
      <c r="A225" s="36"/>
      <c r="B225" s="37"/>
      <c r="C225" s="217" t="s">
        <v>433</v>
      </c>
      <c r="D225" s="217" t="s">
        <v>127</v>
      </c>
      <c r="E225" s="218" t="s">
        <v>434</v>
      </c>
      <c r="F225" s="219" t="s">
        <v>435</v>
      </c>
      <c r="G225" s="220" t="s">
        <v>209</v>
      </c>
      <c r="H225" s="221">
        <v>32</v>
      </c>
      <c r="I225" s="222"/>
      <c r="J225" s="223">
        <f>ROUND(I225*H225,2)</f>
        <v>0</v>
      </c>
      <c r="K225" s="224"/>
      <c r="L225" s="42"/>
      <c r="M225" s="225" t="s">
        <v>1</v>
      </c>
      <c r="N225" s="226" t="s">
        <v>38</v>
      </c>
      <c r="O225" s="89"/>
      <c r="P225" s="227">
        <f>O225*H225</f>
        <v>0</v>
      </c>
      <c r="Q225" s="227">
        <v>9E-05</v>
      </c>
      <c r="R225" s="227">
        <f>Q225*H225</f>
        <v>0.00288</v>
      </c>
      <c r="S225" s="227">
        <v>0</v>
      </c>
      <c r="T225" s="228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9" t="s">
        <v>266</v>
      </c>
      <c r="AT225" s="229" t="s">
        <v>127</v>
      </c>
      <c r="AU225" s="229" t="s">
        <v>83</v>
      </c>
      <c r="AY225" s="15" t="s">
        <v>125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5" t="s">
        <v>81</v>
      </c>
      <c r="BK225" s="230">
        <f>ROUND(I225*H225,2)</f>
        <v>0</v>
      </c>
      <c r="BL225" s="15" t="s">
        <v>266</v>
      </c>
      <c r="BM225" s="229" t="s">
        <v>436</v>
      </c>
    </row>
    <row r="226" spans="1:63" s="12" customFormat="1" ht="25.9" customHeight="1">
      <c r="A226" s="12"/>
      <c r="B226" s="201"/>
      <c r="C226" s="202"/>
      <c r="D226" s="203" t="s">
        <v>72</v>
      </c>
      <c r="E226" s="204" t="s">
        <v>437</v>
      </c>
      <c r="F226" s="204" t="s">
        <v>438</v>
      </c>
      <c r="G226" s="202"/>
      <c r="H226" s="202"/>
      <c r="I226" s="205"/>
      <c r="J226" s="206">
        <f>BK226</f>
        <v>0</v>
      </c>
      <c r="K226" s="202"/>
      <c r="L226" s="207"/>
      <c r="M226" s="208"/>
      <c r="N226" s="209"/>
      <c r="O226" s="209"/>
      <c r="P226" s="210">
        <f>P227</f>
        <v>0</v>
      </c>
      <c r="Q226" s="209"/>
      <c r="R226" s="210">
        <f>R227</f>
        <v>0</v>
      </c>
      <c r="S226" s="209"/>
      <c r="T226" s="211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2" t="s">
        <v>145</v>
      </c>
      <c r="AT226" s="213" t="s">
        <v>72</v>
      </c>
      <c r="AU226" s="213" t="s">
        <v>73</v>
      </c>
      <c r="AY226" s="212" t="s">
        <v>125</v>
      </c>
      <c r="BK226" s="214">
        <f>BK227</f>
        <v>0</v>
      </c>
    </row>
    <row r="227" spans="1:63" s="12" customFormat="1" ht="22.8" customHeight="1">
      <c r="A227" s="12"/>
      <c r="B227" s="201"/>
      <c r="C227" s="202"/>
      <c r="D227" s="203" t="s">
        <v>72</v>
      </c>
      <c r="E227" s="215" t="s">
        <v>439</v>
      </c>
      <c r="F227" s="215" t="s">
        <v>440</v>
      </c>
      <c r="G227" s="202"/>
      <c r="H227" s="202"/>
      <c r="I227" s="205"/>
      <c r="J227" s="216">
        <f>BK227</f>
        <v>0</v>
      </c>
      <c r="K227" s="202"/>
      <c r="L227" s="207"/>
      <c r="M227" s="208"/>
      <c r="N227" s="209"/>
      <c r="O227" s="209"/>
      <c r="P227" s="210">
        <f>SUM(P228:P233)</f>
        <v>0</v>
      </c>
      <c r="Q227" s="209"/>
      <c r="R227" s="210">
        <f>SUM(R228:R233)</f>
        <v>0</v>
      </c>
      <c r="S227" s="209"/>
      <c r="T227" s="211">
        <f>SUM(T228:T233)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2" t="s">
        <v>145</v>
      </c>
      <c r="AT227" s="213" t="s">
        <v>72</v>
      </c>
      <c r="AU227" s="213" t="s">
        <v>81</v>
      </c>
      <c r="AY227" s="212" t="s">
        <v>125</v>
      </c>
      <c r="BK227" s="214">
        <f>SUM(BK228:BK233)</f>
        <v>0</v>
      </c>
    </row>
    <row r="228" spans="1:65" s="2" customFormat="1" ht="62.7" customHeight="1">
      <c r="A228" s="36"/>
      <c r="B228" s="37"/>
      <c r="C228" s="217" t="s">
        <v>441</v>
      </c>
      <c r="D228" s="217" t="s">
        <v>127</v>
      </c>
      <c r="E228" s="218" t="s">
        <v>442</v>
      </c>
      <c r="F228" s="219" t="s">
        <v>443</v>
      </c>
      <c r="G228" s="220" t="s">
        <v>444</v>
      </c>
      <c r="H228" s="221">
        <v>1</v>
      </c>
      <c r="I228" s="222"/>
      <c r="J228" s="223">
        <f>ROUND(I228*H228,2)</f>
        <v>0</v>
      </c>
      <c r="K228" s="224"/>
      <c r="L228" s="42"/>
      <c r="M228" s="225" t="s">
        <v>1</v>
      </c>
      <c r="N228" s="226" t="s">
        <v>38</v>
      </c>
      <c r="O228" s="89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9" t="s">
        <v>445</v>
      </c>
      <c r="AT228" s="229" t="s">
        <v>127</v>
      </c>
      <c r="AU228" s="229" t="s">
        <v>83</v>
      </c>
      <c r="AY228" s="15" t="s">
        <v>125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5" t="s">
        <v>81</v>
      </c>
      <c r="BK228" s="230">
        <f>ROUND(I228*H228,2)</f>
        <v>0</v>
      </c>
      <c r="BL228" s="15" t="s">
        <v>445</v>
      </c>
      <c r="BM228" s="229" t="s">
        <v>446</v>
      </c>
    </row>
    <row r="229" spans="1:65" s="2" customFormat="1" ht="49.05" customHeight="1">
      <c r="A229" s="36"/>
      <c r="B229" s="37"/>
      <c r="C229" s="217" t="s">
        <v>447</v>
      </c>
      <c r="D229" s="217" t="s">
        <v>127</v>
      </c>
      <c r="E229" s="218" t="s">
        <v>448</v>
      </c>
      <c r="F229" s="219" t="s">
        <v>449</v>
      </c>
      <c r="G229" s="220" t="s">
        <v>444</v>
      </c>
      <c r="H229" s="221">
        <v>1</v>
      </c>
      <c r="I229" s="222"/>
      <c r="J229" s="223">
        <f>ROUND(I229*H229,2)</f>
        <v>0</v>
      </c>
      <c r="K229" s="224"/>
      <c r="L229" s="42"/>
      <c r="M229" s="225" t="s">
        <v>1</v>
      </c>
      <c r="N229" s="226" t="s">
        <v>38</v>
      </c>
      <c r="O229" s="89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9" t="s">
        <v>445</v>
      </c>
      <c r="AT229" s="229" t="s">
        <v>127</v>
      </c>
      <c r="AU229" s="229" t="s">
        <v>83</v>
      </c>
      <c r="AY229" s="15" t="s">
        <v>125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5" t="s">
        <v>81</v>
      </c>
      <c r="BK229" s="230">
        <f>ROUND(I229*H229,2)</f>
        <v>0</v>
      </c>
      <c r="BL229" s="15" t="s">
        <v>445</v>
      </c>
      <c r="BM229" s="229" t="s">
        <v>450</v>
      </c>
    </row>
    <row r="230" spans="1:65" s="2" customFormat="1" ht="24.15" customHeight="1">
      <c r="A230" s="36"/>
      <c r="B230" s="37"/>
      <c r="C230" s="217" t="s">
        <v>451</v>
      </c>
      <c r="D230" s="217" t="s">
        <v>127</v>
      </c>
      <c r="E230" s="218" t="s">
        <v>452</v>
      </c>
      <c r="F230" s="219" t="s">
        <v>453</v>
      </c>
      <c r="G230" s="220" t="s">
        <v>444</v>
      </c>
      <c r="H230" s="221">
        <v>1</v>
      </c>
      <c r="I230" s="222"/>
      <c r="J230" s="223">
        <f>ROUND(I230*H230,2)</f>
        <v>0</v>
      </c>
      <c r="K230" s="224"/>
      <c r="L230" s="42"/>
      <c r="M230" s="225" t="s">
        <v>1</v>
      </c>
      <c r="N230" s="226" t="s">
        <v>38</v>
      </c>
      <c r="O230" s="89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9" t="s">
        <v>445</v>
      </c>
      <c r="AT230" s="229" t="s">
        <v>127</v>
      </c>
      <c r="AU230" s="229" t="s">
        <v>83</v>
      </c>
      <c r="AY230" s="15" t="s">
        <v>125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5" t="s">
        <v>81</v>
      </c>
      <c r="BK230" s="230">
        <f>ROUND(I230*H230,2)</f>
        <v>0</v>
      </c>
      <c r="BL230" s="15" t="s">
        <v>445</v>
      </c>
      <c r="BM230" s="229" t="s">
        <v>454</v>
      </c>
    </row>
    <row r="231" spans="1:65" s="2" customFormat="1" ht="24.15" customHeight="1">
      <c r="A231" s="36"/>
      <c r="B231" s="37"/>
      <c r="C231" s="217" t="s">
        <v>455</v>
      </c>
      <c r="D231" s="217" t="s">
        <v>127</v>
      </c>
      <c r="E231" s="218" t="s">
        <v>456</v>
      </c>
      <c r="F231" s="219" t="s">
        <v>457</v>
      </c>
      <c r="G231" s="220" t="s">
        <v>444</v>
      </c>
      <c r="H231" s="221">
        <v>1</v>
      </c>
      <c r="I231" s="222"/>
      <c r="J231" s="223">
        <f>ROUND(I231*H231,2)</f>
        <v>0</v>
      </c>
      <c r="K231" s="224"/>
      <c r="L231" s="42"/>
      <c r="M231" s="225" t="s">
        <v>1</v>
      </c>
      <c r="N231" s="226" t="s">
        <v>38</v>
      </c>
      <c r="O231" s="89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9" t="s">
        <v>445</v>
      </c>
      <c r="AT231" s="229" t="s">
        <v>127</v>
      </c>
      <c r="AU231" s="229" t="s">
        <v>83</v>
      </c>
      <c r="AY231" s="15" t="s">
        <v>125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5" t="s">
        <v>81</v>
      </c>
      <c r="BK231" s="230">
        <f>ROUND(I231*H231,2)</f>
        <v>0</v>
      </c>
      <c r="BL231" s="15" t="s">
        <v>445</v>
      </c>
      <c r="BM231" s="229" t="s">
        <v>458</v>
      </c>
    </row>
    <row r="232" spans="1:65" s="2" customFormat="1" ht="37.8" customHeight="1">
      <c r="A232" s="36"/>
      <c r="B232" s="37"/>
      <c r="C232" s="217" t="s">
        <v>459</v>
      </c>
      <c r="D232" s="217" t="s">
        <v>127</v>
      </c>
      <c r="E232" s="218" t="s">
        <v>460</v>
      </c>
      <c r="F232" s="219" t="s">
        <v>461</v>
      </c>
      <c r="G232" s="220" t="s">
        <v>444</v>
      </c>
      <c r="H232" s="221">
        <v>1</v>
      </c>
      <c r="I232" s="222"/>
      <c r="J232" s="223">
        <f>ROUND(I232*H232,2)</f>
        <v>0</v>
      </c>
      <c r="K232" s="224"/>
      <c r="L232" s="42"/>
      <c r="M232" s="225" t="s">
        <v>1</v>
      </c>
      <c r="N232" s="226" t="s">
        <v>38</v>
      </c>
      <c r="O232" s="89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9" t="s">
        <v>445</v>
      </c>
      <c r="AT232" s="229" t="s">
        <v>127</v>
      </c>
      <c r="AU232" s="229" t="s">
        <v>83</v>
      </c>
      <c r="AY232" s="15" t="s">
        <v>125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5" t="s">
        <v>81</v>
      </c>
      <c r="BK232" s="230">
        <f>ROUND(I232*H232,2)</f>
        <v>0</v>
      </c>
      <c r="BL232" s="15" t="s">
        <v>445</v>
      </c>
      <c r="BM232" s="229" t="s">
        <v>462</v>
      </c>
    </row>
    <row r="233" spans="1:65" s="2" customFormat="1" ht="49.05" customHeight="1">
      <c r="A233" s="36"/>
      <c r="B233" s="37"/>
      <c r="C233" s="217" t="s">
        <v>463</v>
      </c>
      <c r="D233" s="217" t="s">
        <v>127</v>
      </c>
      <c r="E233" s="218" t="s">
        <v>464</v>
      </c>
      <c r="F233" s="219" t="s">
        <v>465</v>
      </c>
      <c r="G233" s="220" t="s">
        <v>444</v>
      </c>
      <c r="H233" s="221">
        <v>1</v>
      </c>
      <c r="I233" s="222"/>
      <c r="J233" s="223">
        <f>ROUND(I233*H233,2)</f>
        <v>0</v>
      </c>
      <c r="K233" s="224"/>
      <c r="L233" s="42"/>
      <c r="M233" s="254" t="s">
        <v>1</v>
      </c>
      <c r="N233" s="255" t="s">
        <v>38</v>
      </c>
      <c r="O233" s="256"/>
      <c r="P233" s="257">
        <f>O233*H233</f>
        <v>0</v>
      </c>
      <c r="Q233" s="257">
        <v>0</v>
      </c>
      <c r="R233" s="257">
        <f>Q233*H233</f>
        <v>0</v>
      </c>
      <c r="S233" s="257">
        <v>0</v>
      </c>
      <c r="T233" s="258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9" t="s">
        <v>445</v>
      </c>
      <c r="AT233" s="229" t="s">
        <v>127</v>
      </c>
      <c r="AU233" s="229" t="s">
        <v>83</v>
      </c>
      <c r="AY233" s="15" t="s">
        <v>125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5" t="s">
        <v>81</v>
      </c>
      <c r="BK233" s="230">
        <f>ROUND(I233*H233,2)</f>
        <v>0</v>
      </c>
      <c r="BL233" s="15" t="s">
        <v>445</v>
      </c>
      <c r="BM233" s="229" t="s">
        <v>466</v>
      </c>
    </row>
    <row r="234" spans="1:31" s="2" customFormat="1" ht="6.95" customHeight="1">
      <c r="A234" s="36"/>
      <c r="B234" s="64"/>
      <c r="C234" s="65"/>
      <c r="D234" s="65"/>
      <c r="E234" s="65"/>
      <c r="F234" s="65"/>
      <c r="G234" s="65"/>
      <c r="H234" s="65"/>
      <c r="I234" s="65"/>
      <c r="J234" s="65"/>
      <c r="K234" s="65"/>
      <c r="L234" s="42"/>
      <c r="M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</row>
  </sheetData>
  <sheetProtection password="CC35" sheet="1" objects="1" scenarios="1" formatColumns="0" formatRows="0" autoFilter="0"/>
  <autoFilter ref="C130:K233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  <c r="AZ2" s="259" t="s">
        <v>467</v>
      </c>
      <c r="BA2" s="259" t="s">
        <v>1</v>
      </c>
      <c r="BB2" s="259" t="s">
        <v>1</v>
      </c>
      <c r="BC2" s="259" t="s">
        <v>468</v>
      </c>
      <c r="BD2" s="259" t="s">
        <v>83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83</v>
      </c>
      <c r="AZ3" s="259" t="s">
        <v>469</v>
      </c>
      <c r="BA3" s="259" t="s">
        <v>1</v>
      </c>
      <c r="BB3" s="259" t="s">
        <v>1</v>
      </c>
      <c r="BC3" s="259" t="s">
        <v>470</v>
      </c>
      <c r="BD3" s="259" t="s">
        <v>83</v>
      </c>
    </row>
    <row r="4" spans="2:46" s="1" customFormat="1" ht="24.95" customHeight="1">
      <c r="B4" s="18"/>
      <c r="D4" s="136" t="s">
        <v>87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VO Horažďovice 2021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88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471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2. 6. 2021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ROUND(J127,2)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ROUND((SUM(BE127:BE213)),2)</f>
        <v>0</v>
      </c>
      <c r="G33" s="36"/>
      <c r="H33" s="36"/>
      <c r="I33" s="153">
        <v>0.21</v>
      </c>
      <c r="J33" s="152">
        <f>ROUND(((SUM(BE127:BE213))*I33),2)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39</v>
      </c>
      <c r="F34" s="152">
        <f>ROUND((SUM(BF127:BF213)),2)</f>
        <v>0</v>
      </c>
      <c r="G34" s="36"/>
      <c r="H34" s="36"/>
      <c r="I34" s="153">
        <v>0.15</v>
      </c>
      <c r="J34" s="152">
        <f>ROUND(((SUM(BF127:BF213))*I34),2)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40</v>
      </c>
      <c r="F35" s="152">
        <f>ROUND((SUM(BG127:BG213)),2)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41</v>
      </c>
      <c r="F36" s="152">
        <f>ROUND((SUM(BH127:BH213)),2)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42</v>
      </c>
      <c r="F37" s="152">
        <f>ROUND((SUM(BI127:BI213)),2)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VO Horažďovice 2021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88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02 - Prodloužení VO v ulici Karla Němce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2. 6. 2021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91</v>
      </c>
      <c r="D94" s="174"/>
      <c r="E94" s="174"/>
      <c r="F94" s="174"/>
      <c r="G94" s="174"/>
      <c r="H94" s="174"/>
      <c r="I94" s="174"/>
      <c r="J94" s="175" t="s">
        <v>92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93</v>
      </c>
      <c r="D96" s="38"/>
      <c r="E96" s="38"/>
      <c r="F96" s="38"/>
      <c r="G96" s="38"/>
      <c r="H96" s="38"/>
      <c r="I96" s="38"/>
      <c r="J96" s="108">
        <f>J127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94</v>
      </c>
    </row>
    <row r="97" spans="1:31" s="9" customFormat="1" ht="24.95" customHeight="1">
      <c r="A97" s="9"/>
      <c r="B97" s="177"/>
      <c r="C97" s="178"/>
      <c r="D97" s="179" t="s">
        <v>95</v>
      </c>
      <c r="E97" s="180"/>
      <c r="F97" s="180"/>
      <c r="G97" s="180"/>
      <c r="H97" s="180"/>
      <c r="I97" s="180"/>
      <c r="J97" s="181">
        <f>J128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96</v>
      </c>
      <c r="E98" s="186"/>
      <c r="F98" s="186"/>
      <c r="G98" s="186"/>
      <c r="H98" s="186"/>
      <c r="I98" s="186"/>
      <c r="J98" s="187">
        <f>J129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98</v>
      </c>
      <c r="E99" s="186"/>
      <c r="F99" s="186"/>
      <c r="G99" s="186"/>
      <c r="H99" s="186"/>
      <c r="I99" s="186"/>
      <c r="J99" s="187">
        <f>J140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99</v>
      </c>
      <c r="E100" s="186"/>
      <c r="F100" s="186"/>
      <c r="G100" s="186"/>
      <c r="H100" s="186"/>
      <c r="I100" s="186"/>
      <c r="J100" s="187">
        <f>J143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100</v>
      </c>
      <c r="E101" s="186"/>
      <c r="F101" s="186"/>
      <c r="G101" s="186"/>
      <c r="H101" s="186"/>
      <c r="I101" s="186"/>
      <c r="J101" s="187">
        <f>J146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101</v>
      </c>
      <c r="E102" s="186"/>
      <c r="F102" s="186"/>
      <c r="G102" s="186"/>
      <c r="H102" s="186"/>
      <c r="I102" s="186"/>
      <c r="J102" s="187">
        <f>J148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102</v>
      </c>
      <c r="E103" s="186"/>
      <c r="F103" s="186"/>
      <c r="G103" s="186"/>
      <c r="H103" s="186"/>
      <c r="I103" s="186"/>
      <c r="J103" s="187">
        <f>J153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7"/>
      <c r="C104" s="178"/>
      <c r="D104" s="179" t="s">
        <v>472</v>
      </c>
      <c r="E104" s="180"/>
      <c r="F104" s="180"/>
      <c r="G104" s="180"/>
      <c r="H104" s="180"/>
      <c r="I104" s="180"/>
      <c r="J104" s="181">
        <f>J155</f>
        <v>0</v>
      </c>
      <c r="K104" s="178"/>
      <c r="L104" s="18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3"/>
      <c r="C105" s="184"/>
      <c r="D105" s="185" t="s">
        <v>473</v>
      </c>
      <c r="E105" s="186"/>
      <c r="F105" s="186"/>
      <c r="G105" s="186"/>
      <c r="H105" s="186"/>
      <c r="I105" s="186"/>
      <c r="J105" s="187">
        <f>J169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107</v>
      </c>
      <c r="E106" s="186"/>
      <c r="F106" s="186"/>
      <c r="G106" s="186"/>
      <c r="H106" s="186"/>
      <c r="I106" s="186"/>
      <c r="J106" s="187">
        <f>J189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109</v>
      </c>
      <c r="E107" s="186"/>
      <c r="F107" s="186"/>
      <c r="G107" s="186"/>
      <c r="H107" s="186"/>
      <c r="I107" s="186"/>
      <c r="J107" s="187">
        <f>J204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3" spans="1:31" s="2" customFormat="1" ht="6.95" customHeight="1">
      <c r="A113" s="36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4.95" customHeight="1">
      <c r="A114" s="36"/>
      <c r="B114" s="37"/>
      <c r="C114" s="21" t="s">
        <v>110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16</v>
      </c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172" t="str">
        <f>E7</f>
        <v>VO Horažďovice 2021</v>
      </c>
      <c r="F117" s="30"/>
      <c r="G117" s="30"/>
      <c r="H117" s="30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88</v>
      </c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6.5" customHeight="1">
      <c r="A119" s="36"/>
      <c r="B119" s="37"/>
      <c r="C119" s="38"/>
      <c r="D119" s="38"/>
      <c r="E119" s="74" t="str">
        <f>E9</f>
        <v>02 - Prodloužení VO v ulici Karla Němce</v>
      </c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0" t="s">
        <v>20</v>
      </c>
      <c r="D121" s="38"/>
      <c r="E121" s="38"/>
      <c r="F121" s="25" t="str">
        <f>F12</f>
        <v xml:space="preserve"> </v>
      </c>
      <c r="G121" s="38"/>
      <c r="H121" s="38"/>
      <c r="I121" s="30" t="s">
        <v>22</v>
      </c>
      <c r="J121" s="77" t="str">
        <f>IF(J12="","",J12)</f>
        <v>2. 6. 2021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24</v>
      </c>
      <c r="D123" s="38"/>
      <c r="E123" s="38"/>
      <c r="F123" s="25" t="str">
        <f>E15</f>
        <v xml:space="preserve"> </v>
      </c>
      <c r="G123" s="38"/>
      <c r="H123" s="38"/>
      <c r="I123" s="30" t="s">
        <v>29</v>
      </c>
      <c r="J123" s="34" t="str">
        <f>E21</f>
        <v xml:space="preserve"> 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27</v>
      </c>
      <c r="D124" s="38"/>
      <c r="E124" s="38"/>
      <c r="F124" s="25" t="str">
        <f>IF(E18="","",E18)</f>
        <v>Vyplň údaj</v>
      </c>
      <c r="G124" s="38"/>
      <c r="H124" s="38"/>
      <c r="I124" s="30" t="s">
        <v>31</v>
      </c>
      <c r="J124" s="34" t="str">
        <f>E24</f>
        <v xml:space="preserve"> 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0.3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11" customFormat="1" ht="29.25" customHeight="1">
      <c r="A126" s="189"/>
      <c r="B126" s="190"/>
      <c r="C126" s="191" t="s">
        <v>111</v>
      </c>
      <c r="D126" s="192" t="s">
        <v>58</v>
      </c>
      <c r="E126" s="192" t="s">
        <v>54</v>
      </c>
      <c r="F126" s="192" t="s">
        <v>55</v>
      </c>
      <c r="G126" s="192" t="s">
        <v>112</v>
      </c>
      <c r="H126" s="192" t="s">
        <v>113</v>
      </c>
      <c r="I126" s="192" t="s">
        <v>114</v>
      </c>
      <c r="J126" s="193" t="s">
        <v>92</v>
      </c>
      <c r="K126" s="194" t="s">
        <v>115</v>
      </c>
      <c r="L126" s="195"/>
      <c r="M126" s="98" t="s">
        <v>1</v>
      </c>
      <c r="N126" s="99" t="s">
        <v>37</v>
      </c>
      <c r="O126" s="99" t="s">
        <v>116</v>
      </c>
      <c r="P126" s="99" t="s">
        <v>117</v>
      </c>
      <c r="Q126" s="99" t="s">
        <v>118</v>
      </c>
      <c r="R126" s="99" t="s">
        <v>119</v>
      </c>
      <c r="S126" s="99" t="s">
        <v>120</v>
      </c>
      <c r="T126" s="100" t="s">
        <v>121</v>
      </c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</row>
    <row r="127" spans="1:63" s="2" customFormat="1" ht="22.8" customHeight="1">
      <c r="A127" s="36"/>
      <c r="B127" s="37"/>
      <c r="C127" s="105" t="s">
        <v>122</v>
      </c>
      <c r="D127" s="38"/>
      <c r="E127" s="38"/>
      <c r="F127" s="38"/>
      <c r="G127" s="38"/>
      <c r="H127" s="38"/>
      <c r="I127" s="38"/>
      <c r="J127" s="196">
        <f>BK127</f>
        <v>0</v>
      </c>
      <c r="K127" s="38"/>
      <c r="L127" s="42"/>
      <c r="M127" s="101"/>
      <c r="N127" s="197"/>
      <c r="O127" s="102"/>
      <c r="P127" s="198">
        <f>P128+P155</f>
        <v>0</v>
      </c>
      <c r="Q127" s="102"/>
      <c r="R127" s="198">
        <f>R128+R155</f>
        <v>0.8403700000000001</v>
      </c>
      <c r="S127" s="102"/>
      <c r="T127" s="199">
        <f>T128+T155</f>
        <v>6.390000000000001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72</v>
      </c>
      <c r="AU127" s="15" t="s">
        <v>94</v>
      </c>
      <c r="BK127" s="200">
        <f>BK128+BK155</f>
        <v>0</v>
      </c>
    </row>
    <row r="128" spans="1:63" s="12" customFormat="1" ht="25.9" customHeight="1">
      <c r="A128" s="12"/>
      <c r="B128" s="201"/>
      <c r="C128" s="202"/>
      <c r="D128" s="203" t="s">
        <v>72</v>
      </c>
      <c r="E128" s="204" t="s">
        <v>123</v>
      </c>
      <c r="F128" s="204" t="s">
        <v>124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P129+P140+P143+P146+P148+P153</f>
        <v>0</v>
      </c>
      <c r="Q128" s="209"/>
      <c r="R128" s="210">
        <f>R129+R140+R143+R146+R148+R153</f>
        <v>0.8403700000000001</v>
      </c>
      <c r="S128" s="209"/>
      <c r="T128" s="211">
        <f>T129+T140+T143+T146+T148+T153</f>
        <v>6.390000000000001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81</v>
      </c>
      <c r="AT128" s="213" t="s">
        <v>72</v>
      </c>
      <c r="AU128" s="213" t="s">
        <v>73</v>
      </c>
      <c r="AY128" s="212" t="s">
        <v>125</v>
      </c>
      <c r="BK128" s="214">
        <f>BK129+BK140+BK143+BK146+BK148+BK153</f>
        <v>0</v>
      </c>
    </row>
    <row r="129" spans="1:63" s="12" customFormat="1" ht="22.8" customHeight="1">
      <c r="A129" s="12"/>
      <c r="B129" s="201"/>
      <c r="C129" s="202"/>
      <c r="D129" s="203" t="s">
        <v>72</v>
      </c>
      <c r="E129" s="215" t="s">
        <v>81</v>
      </c>
      <c r="F129" s="215" t="s">
        <v>126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SUM(P130:P139)</f>
        <v>0</v>
      </c>
      <c r="Q129" s="209"/>
      <c r="R129" s="210">
        <f>SUM(R130:R139)</f>
        <v>0.001</v>
      </c>
      <c r="S129" s="209"/>
      <c r="T129" s="211">
        <f>SUM(T130:T139)</f>
        <v>5.390000000000001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81</v>
      </c>
      <c r="AT129" s="213" t="s">
        <v>72</v>
      </c>
      <c r="AU129" s="213" t="s">
        <v>81</v>
      </c>
      <c r="AY129" s="212" t="s">
        <v>125</v>
      </c>
      <c r="BK129" s="214">
        <f>SUM(BK130:BK139)</f>
        <v>0</v>
      </c>
    </row>
    <row r="130" spans="1:65" s="2" customFormat="1" ht="62.7" customHeight="1">
      <c r="A130" s="36"/>
      <c r="B130" s="37"/>
      <c r="C130" s="217" t="s">
        <v>81</v>
      </c>
      <c r="D130" s="217" t="s">
        <v>127</v>
      </c>
      <c r="E130" s="218" t="s">
        <v>133</v>
      </c>
      <c r="F130" s="219" t="s">
        <v>134</v>
      </c>
      <c r="G130" s="220" t="s">
        <v>130</v>
      </c>
      <c r="H130" s="221">
        <v>9.8</v>
      </c>
      <c r="I130" s="222"/>
      <c r="J130" s="223">
        <f>ROUND(I130*H130,2)</f>
        <v>0</v>
      </c>
      <c r="K130" s="224"/>
      <c r="L130" s="42"/>
      <c r="M130" s="225" t="s">
        <v>1</v>
      </c>
      <c r="N130" s="226" t="s">
        <v>38</v>
      </c>
      <c r="O130" s="89"/>
      <c r="P130" s="227">
        <f>O130*H130</f>
        <v>0</v>
      </c>
      <c r="Q130" s="227">
        <v>0</v>
      </c>
      <c r="R130" s="227">
        <f>Q130*H130</f>
        <v>0</v>
      </c>
      <c r="S130" s="227">
        <v>0.26</v>
      </c>
      <c r="T130" s="228">
        <f>S130*H130</f>
        <v>2.5480000000000005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9" t="s">
        <v>131</v>
      </c>
      <c r="AT130" s="229" t="s">
        <v>127</v>
      </c>
      <c r="AU130" s="229" t="s">
        <v>83</v>
      </c>
      <c r="AY130" s="15" t="s">
        <v>125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5" t="s">
        <v>81</v>
      </c>
      <c r="BK130" s="230">
        <f>ROUND(I130*H130,2)</f>
        <v>0</v>
      </c>
      <c r="BL130" s="15" t="s">
        <v>131</v>
      </c>
      <c r="BM130" s="229" t="s">
        <v>474</v>
      </c>
    </row>
    <row r="131" spans="1:51" s="13" customFormat="1" ht="12">
      <c r="A131" s="13"/>
      <c r="B131" s="231"/>
      <c r="C131" s="232"/>
      <c r="D131" s="233" t="s">
        <v>140</v>
      </c>
      <c r="E131" s="234" t="s">
        <v>467</v>
      </c>
      <c r="F131" s="235" t="s">
        <v>475</v>
      </c>
      <c r="G131" s="232"/>
      <c r="H131" s="236">
        <v>9.8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140</v>
      </c>
      <c r="AU131" s="242" t="s">
        <v>83</v>
      </c>
      <c r="AV131" s="13" t="s">
        <v>83</v>
      </c>
      <c r="AW131" s="13" t="s">
        <v>30</v>
      </c>
      <c r="AX131" s="13" t="s">
        <v>81</v>
      </c>
      <c r="AY131" s="242" t="s">
        <v>125</v>
      </c>
    </row>
    <row r="132" spans="1:65" s="2" customFormat="1" ht="62.7" customHeight="1">
      <c r="A132" s="36"/>
      <c r="B132" s="37"/>
      <c r="C132" s="217" t="s">
        <v>83</v>
      </c>
      <c r="D132" s="217" t="s">
        <v>127</v>
      </c>
      <c r="E132" s="218" t="s">
        <v>137</v>
      </c>
      <c r="F132" s="219" t="s">
        <v>138</v>
      </c>
      <c r="G132" s="220" t="s">
        <v>130</v>
      </c>
      <c r="H132" s="221">
        <v>9.8</v>
      </c>
      <c r="I132" s="222"/>
      <c r="J132" s="223">
        <f>ROUND(I132*H132,2)</f>
        <v>0</v>
      </c>
      <c r="K132" s="224"/>
      <c r="L132" s="42"/>
      <c r="M132" s="225" t="s">
        <v>1</v>
      </c>
      <c r="N132" s="226" t="s">
        <v>38</v>
      </c>
      <c r="O132" s="89"/>
      <c r="P132" s="227">
        <f>O132*H132</f>
        <v>0</v>
      </c>
      <c r="Q132" s="227">
        <v>0</v>
      </c>
      <c r="R132" s="227">
        <f>Q132*H132</f>
        <v>0</v>
      </c>
      <c r="S132" s="227">
        <v>0.29</v>
      </c>
      <c r="T132" s="228">
        <f>S132*H132</f>
        <v>2.842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9" t="s">
        <v>131</v>
      </c>
      <c r="AT132" s="229" t="s">
        <v>127</v>
      </c>
      <c r="AU132" s="229" t="s">
        <v>83</v>
      </c>
      <c r="AY132" s="15" t="s">
        <v>125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5" t="s">
        <v>81</v>
      </c>
      <c r="BK132" s="230">
        <f>ROUND(I132*H132,2)</f>
        <v>0</v>
      </c>
      <c r="BL132" s="15" t="s">
        <v>131</v>
      </c>
      <c r="BM132" s="229" t="s">
        <v>476</v>
      </c>
    </row>
    <row r="133" spans="1:51" s="13" customFormat="1" ht="12">
      <c r="A133" s="13"/>
      <c r="B133" s="231"/>
      <c r="C133" s="232"/>
      <c r="D133" s="233" t="s">
        <v>140</v>
      </c>
      <c r="E133" s="234" t="s">
        <v>1</v>
      </c>
      <c r="F133" s="235" t="s">
        <v>467</v>
      </c>
      <c r="G133" s="232"/>
      <c r="H133" s="236">
        <v>9.8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140</v>
      </c>
      <c r="AU133" s="242" t="s">
        <v>83</v>
      </c>
      <c r="AV133" s="13" t="s">
        <v>83</v>
      </c>
      <c r="AW133" s="13" t="s">
        <v>30</v>
      </c>
      <c r="AX133" s="13" t="s">
        <v>81</v>
      </c>
      <c r="AY133" s="242" t="s">
        <v>125</v>
      </c>
    </row>
    <row r="134" spans="1:65" s="2" customFormat="1" ht="37.8" customHeight="1">
      <c r="A134" s="36"/>
      <c r="B134" s="37"/>
      <c r="C134" s="217" t="s">
        <v>136</v>
      </c>
      <c r="D134" s="217" t="s">
        <v>127</v>
      </c>
      <c r="E134" s="218" t="s">
        <v>157</v>
      </c>
      <c r="F134" s="219" t="s">
        <v>158</v>
      </c>
      <c r="G134" s="220" t="s">
        <v>130</v>
      </c>
      <c r="H134" s="221">
        <v>31.8</v>
      </c>
      <c r="I134" s="222"/>
      <c r="J134" s="223">
        <f>ROUND(I134*H134,2)</f>
        <v>0</v>
      </c>
      <c r="K134" s="224"/>
      <c r="L134" s="42"/>
      <c r="M134" s="225" t="s">
        <v>1</v>
      </c>
      <c r="N134" s="226" t="s">
        <v>38</v>
      </c>
      <c r="O134" s="89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9" t="s">
        <v>131</v>
      </c>
      <c r="AT134" s="229" t="s">
        <v>127</v>
      </c>
      <c r="AU134" s="229" t="s">
        <v>83</v>
      </c>
      <c r="AY134" s="15" t="s">
        <v>125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5" t="s">
        <v>81</v>
      </c>
      <c r="BK134" s="230">
        <f>ROUND(I134*H134,2)</f>
        <v>0</v>
      </c>
      <c r="BL134" s="15" t="s">
        <v>131</v>
      </c>
      <c r="BM134" s="229" t="s">
        <v>477</v>
      </c>
    </row>
    <row r="135" spans="1:51" s="13" customFormat="1" ht="12">
      <c r="A135" s="13"/>
      <c r="B135" s="231"/>
      <c r="C135" s="232"/>
      <c r="D135" s="233" t="s">
        <v>140</v>
      </c>
      <c r="E135" s="234" t="s">
        <v>469</v>
      </c>
      <c r="F135" s="235" t="s">
        <v>478</v>
      </c>
      <c r="G135" s="232"/>
      <c r="H135" s="236">
        <v>31.8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140</v>
      </c>
      <c r="AU135" s="242" t="s">
        <v>83</v>
      </c>
      <c r="AV135" s="13" t="s">
        <v>83</v>
      </c>
      <c r="AW135" s="13" t="s">
        <v>30</v>
      </c>
      <c r="AX135" s="13" t="s">
        <v>81</v>
      </c>
      <c r="AY135" s="242" t="s">
        <v>125</v>
      </c>
    </row>
    <row r="136" spans="1:65" s="2" customFormat="1" ht="37.8" customHeight="1">
      <c r="A136" s="36"/>
      <c r="B136" s="37"/>
      <c r="C136" s="217" t="s">
        <v>131</v>
      </c>
      <c r="D136" s="217" t="s">
        <v>127</v>
      </c>
      <c r="E136" s="218" t="s">
        <v>161</v>
      </c>
      <c r="F136" s="219" t="s">
        <v>162</v>
      </c>
      <c r="G136" s="220" t="s">
        <v>130</v>
      </c>
      <c r="H136" s="221">
        <v>31.8</v>
      </c>
      <c r="I136" s="222"/>
      <c r="J136" s="223">
        <f>ROUND(I136*H136,2)</f>
        <v>0</v>
      </c>
      <c r="K136" s="224"/>
      <c r="L136" s="42"/>
      <c r="M136" s="225" t="s">
        <v>1</v>
      </c>
      <c r="N136" s="226" t="s">
        <v>38</v>
      </c>
      <c r="O136" s="89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131</v>
      </c>
      <c r="AT136" s="229" t="s">
        <v>127</v>
      </c>
      <c r="AU136" s="229" t="s">
        <v>83</v>
      </c>
      <c r="AY136" s="15" t="s">
        <v>125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81</v>
      </c>
      <c r="BK136" s="230">
        <f>ROUND(I136*H136,2)</f>
        <v>0</v>
      </c>
      <c r="BL136" s="15" t="s">
        <v>131</v>
      </c>
      <c r="BM136" s="229" t="s">
        <v>479</v>
      </c>
    </row>
    <row r="137" spans="1:51" s="13" customFormat="1" ht="12">
      <c r="A137" s="13"/>
      <c r="B137" s="231"/>
      <c r="C137" s="232"/>
      <c r="D137" s="233" t="s">
        <v>140</v>
      </c>
      <c r="E137" s="234" t="s">
        <v>1</v>
      </c>
      <c r="F137" s="235" t="s">
        <v>469</v>
      </c>
      <c r="G137" s="232"/>
      <c r="H137" s="236">
        <v>31.8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140</v>
      </c>
      <c r="AU137" s="242" t="s">
        <v>83</v>
      </c>
      <c r="AV137" s="13" t="s">
        <v>83</v>
      </c>
      <c r="AW137" s="13" t="s">
        <v>30</v>
      </c>
      <c r="AX137" s="13" t="s">
        <v>81</v>
      </c>
      <c r="AY137" s="242" t="s">
        <v>125</v>
      </c>
    </row>
    <row r="138" spans="1:65" s="2" customFormat="1" ht="14.4" customHeight="1">
      <c r="A138" s="36"/>
      <c r="B138" s="37"/>
      <c r="C138" s="243" t="s">
        <v>145</v>
      </c>
      <c r="D138" s="243" t="s">
        <v>165</v>
      </c>
      <c r="E138" s="244" t="s">
        <v>480</v>
      </c>
      <c r="F138" s="245" t="s">
        <v>167</v>
      </c>
      <c r="G138" s="246" t="s">
        <v>168</v>
      </c>
      <c r="H138" s="247">
        <v>1</v>
      </c>
      <c r="I138" s="248"/>
      <c r="J138" s="249">
        <f>ROUND(I138*H138,2)</f>
        <v>0</v>
      </c>
      <c r="K138" s="250"/>
      <c r="L138" s="251"/>
      <c r="M138" s="252" t="s">
        <v>1</v>
      </c>
      <c r="N138" s="253" t="s">
        <v>38</v>
      </c>
      <c r="O138" s="89"/>
      <c r="P138" s="227">
        <f>O138*H138</f>
        <v>0</v>
      </c>
      <c r="Q138" s="227">
        <v>0.001</v>
      </c>
      <c r="R138" s="227">
        <f>Q138*H138</f>
        <v>0.001</v>
      </c>
      <c r="S138" s="227">
        <v>0</v>
      </c>
      <c r="T138" s="22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9" t="s">
        <v>160</v>
      </c>
      <c r="AT138" s="229" t="s">
        <v>165</v>
      </c>
      <c r="AU138" s="229" t="s">
        <v>83</v>
      </c>
      <c r="AY138" s="15" t="s">
        <v>125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81</v>
      </c>
      <c r="BK138" s="230">
        <f>ROUND(I138*H138,2)</f>
        <v>0</v>
      </c>
      <c r="BL138" s="15" t="s">
        <v>131</v>
      </c>
      <c r="BM138" s="229" t="s">
        <v>481</v>
      </c>
    </row>
    <row r="139" spans="1:65" s="2" customFormat="1" ht="24.15" customHeight="1">
      <c r="A139" s="36"/>
      <c r="B139" s="37"/>
      <c r="C139" s="217" t="s">
        <v>151</v>
      </c>
      <c r="D139" s="217" t="s">
        <v>127</v>
      </c>
      <c r="E139" s="218" t="s">
        <v>482</v>
      </c>
      <c r="F139" s="219" t="s">
        <v>483</v>
      </c>
      <c r="G139" s="220" t="s">
        <v>1</v>
      </c>
      <c r="H139" s="221">
        <v>0</v>
      </c>
      <c r="I139" s="222"/>
      <c r="J139" s="223">
        <f>ROUND(I139*H139,2)</f>
        <v>0</v>
      </c>
      <c r="K139" s="224"/>
      <c r="L139" s="42"/>
      <c r="M139" s="225" t="s">
        <v>1</v>
      </c>
      <c r="N139" s="226" t="s">
        <v>38</v>
      </c>
      <c r="O139" s="89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9" t="s">
        <v>131</v>
      </c>
      <c r="AT139" s="229" t="s">
        <v>127</v>
      </c>
      <c r="AU139" s="229" t="s">
        <v>83</v>
      </c>
      <c r="AY139" s="15" t="s">
        <v>125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5" t="s">
        <v>81</v>
      </c>
      <c r="BK139" s="230">
        <f>ROUND(I139*H139,2)</f>
        <v>0</v>
      </c>
      <c r="BL139" s="15" t="s">
        <v>131</v>
      </c>
      <c r="BM139" s="229" t="s">
        <v>484</v>
      </c>
    </row>
    <row r="140" spans="1:63" s="12" customFormat="1" ht="22.8" customHeight="1">
      <c r="A140" s="12"/>
      <c r="B140" s="201"/>
      <c r="C140" s="202"/>
      <c r="D140" s="203" t="s">
        <v>72</v>
      </c>
      <c r="E140" s="215" t="s">
        <v>131</v>
      </c>
      <c r="F140" s="215" t="s">
        <v>175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SUM(P141:P142)</f>
        <v>0</v>
      </c>
      <c r="Q140" s="209"/>
      <c r="R140" s="210">
        <f>SUM(R141:R142)</f>
        <v>0</v>
      </c>
      <c r="S140" s="209"/>
      <c r="T140" s="211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81</v>
      </c>
      <c r="AT140" s="213" t="s">
        <v>72</v>
      </c>
      <c r="AU140" s="213" t="s">
        <v>81</v>
      </c>
      <c r="AY140" s="212" t="s">
        <v>125</v>
      </c>
      <c r="BK140" s="214">
        <f>SUM(BK141:BK142)</f>
        <v>0</v>
      </c>
    </row>
    <row r="141" spans="1:65" s="2" customFormat="1" ht="37.8" customHeight="1">
      <c r="A141" s="36"/>
      <c r="B141" s="37"/>
      <c r="C141" s="217" t="s">
        <v>156</v>
      </c>
      <c r="D141" s="217" t="s">
        <v>127</v>
      </c>
      <c r="E141" s="218" t="s">
        <v>181</v>
      </c>
      <c r="F141" s="219" t="s">
        <v>182</v>
      </c>
      <c r="G141" s="220" t="s">
        <v>130</v>
      </c>
      <c r="H141" s="221">
        <v>9.8</v>
      </c>
      <c r="I141" s="222"/>
      <c r="J141" s="223">
        <f>ROUND(I141*H141,2)</f>
        <v>0</v>
      </c>
      <c r="K141" s="224"/>
      <c r="L141" s="42"/>
      <c r="M141" s="225" t="s">
        <v>1</v>
      </c>
      <c r="N141" s="226" t="s">
        <v>38</v>
      </c>
      <c r="O141" s="89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9" t="s">
        <v>131</v>
      </c>
      <c r="AT141" s="229" t="s">
        <v>127</v>
      </c>
      <c r="AU141" s="229" t="s">
        <v>83</v>
      </c>
      <c r="AY141" s="15" t="s">
        <v>125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5" t="s">
        <v>81</v>
      </c>
      <c r="BK141" s="230">
        <f>ROUND(I141*H141,2)</f>
        <v>0</v>
      </c>
      <c r="BL141" s="15" t="s">
        <v>131</v>
      </c>
      <c r="BM141" s="229" t="s">
        <v>485</v>
      </c>
    </row>
    <row r="142" spans="1:51" s="13" customFormat="1" ht="12">
      <c r="A142" s="13"/>
      <c r="B142" s="231"/>
      <c r="C142" s="232"/>
      <c r="D142" s="233" t="s">
        <v>140</v>
      </c>
      <c r="E142" s="234" t="s">
        <v>1</v>
      </c>
      <c r="F142" s="235" t="s">
        <v>467</v>
      </c>
      <c r="G142" s="232"/>
      <c r="H142" s="236">
        <v>9.8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140</v>
      </c>
      <c r="AU142" s="242" t="s">
        <v>83</v>
      </c>
      <c r="AV142" s="13" t="s">
        <v>83</v>
      </c>
      <c r="AW142" s="13" t="s">
        <v>30</v>
      </c>
      <c r="AX142" s="13" t="s">
        <v>81</v>
      </c>
      <c r="AY142" s="242" t="s">
        <v>125</v>
      </c>
    </row>
    <row r="143" spans="1:63" s="12" customFormat="1" ht="22.8" customHeight="1">
      <c r="A143" s="12"/>
      <c r="B143" s="201"/>
      <c r="C143" s="202"/>
      <c r="D143" s="203" t="s">
        <v>72</v>
      </c>
      <c r="E143" s="215" t="s">
        <v>145</v>
      </c>
      <c r="F143" s="215" t="s">
        <v>185</v>
      </c>
      <c r="G143" s="202"/>
      <c r="H143" s="202"/>
      <c r="I143" s="205"/>
      <c r="J143" s="216">
        <f>BK143</f>
        <v>0</v>
      </c>
      <c r="K143" s="202"/>
      <c r="L143" s="207"/>
      <c r="M143" s="208"/>
      <c r="N143" s="209"/>
      <c r="O143" s="209"/>
      <c r="P143" s="210">
        <f>SUM(P144:P145)</f>
        <v>0</v>
      </c>
      <c r="Q143" s="209"/>
      <c r="R143" s="210">
        <f>SUM(R144:R145)</f>
        <v>0.8393700000000001</v>
      </c>
      <c r="S143" s="209"/>
      <c r="T143" s="211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2" t="s">
        <v>81</v>
      </c>
      <c r="AT143" s="213" t="s">
        <v>72</v>
      </c>
      <c r="AU143" s="213" t="s">
        <v>81</v>
      </c>
      <c r="AY143" s="212" t="s">
        <v>125</v>
      </c>
      <c r="BK143" s="214">
        <f>SUM(BK144:BK145)</f>
        <v>0</v>
      </c>
    </row>
    <row r="144" spans="1:65" s="2" customFormat="1" ht="76.35" customHeight="1">
      <c r="A144" s="36"/>
      <c r="B144" s="37"/>
      <c r="C144" s="217" t="s">
        <v>160</v>
      </c>
      <c r="D144" s="217" t="s">
        <v>127</v>
      </c>
      <c r="E144" s="218" t="s">
        <v>190</v>
      </c>
      <c r="F144" s="219" t="s">
        <v>191</v>
      </c>
      <c r="G144" s="220" t="s">
        <v>130</v>
      </c>
      <c r="H144" s="221">
        <v>9.8</v>
      </c>
      <c r="I144" s="222"/>
      <c r="J144" s="223">
        <f>ROUND(I144*H144,2)</f>
        <v>0</v>
      </c>
      <c r="K144" s="224"/>
      <c r="L144" s="42"/>
      <c r="M144" s="225" t="s">
        <v>1</v>
      </c>
      <c r="N144" s="226" t="s">
        <v>38</v>
      </c>
      <c r="O144" s="89"/>
      <c r="P144" s="227">
        <f>O144*H144</f>
        <v>0</v>
      </c>
      <c r="Q144" s="227">
        <v>0.08565</v>
      </c>
      <c r="R144" s="227">
        <f>Q144*H144</f>
        <v>0.8393700000000001</v>
      </c>
      <c r="S144" s="227">
        <v>0</v>
      </c>
      <c r="T144" s="22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9" t="s">
        <v>131</v>
      </c>
      <c r="AT144" s="229" t="s">
        <v>127</v>
      </c>
      <c r="AU144" s="229" t="s">
        <v>83</v>
      </c>
      <c r="AY144" s="15" t="s">
        <v>125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81</v>
      </c>
      <c r="BK144" s="230">
        <f>ROUND(I144*H144,2)</f>
        <v>0</v>
      </c>
      <c r="BL144" s="15" t="s">
        <v>131</v>
      </c>
      <c r="BM144" s="229" t="s">
        <v>486</v>
      </c>
    </row>
    <row r="145" spans="1:51" s="13" customFormat="1" ht="12">
      <c r="A145" s="13"/>
      <c r="B145" s="231"/>
      <c r="C145" s="232"/>
      <c r="D145" s="233" t="s">
        <v>140</v>
      </c>
      <c r="E145" s="234" t="s">
        <v>1</v>
      </c>
      <c r="F145" s="235" t="s">
        <v>467</v>
      </c>
      <c r="G145" s="232"/>
      <c r="H145" s="236">
        <v>9.8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140</v>
      </c>
      <c r="AU145" s="242" t="s">
        <v>83</v>
      </c>
      <c r="AV145" s="13" t="s">
        <v>83</v>
      </c>
      <c r="AW145" s="13" t="s">
        <v>30</v>
      </c>
      <c r="AX145" s="13" t="s">
        <v>81</v>
      </c>
      <c r="AY145" s="242" t="s">
        <v>125</v>
      </c>
    </row>
    <row r="146" spans="1:63" s="12" customFormat="1" ht="22.8" customHeight="1">
      <c r="A146" s="12"/>
      <c r="B146" s="201"/>
      <c r="C146" s="202"/>
      <c r="D146" s="203" t="s">
        <v>72</v>
      </c>
      <c r="E146" s="215" t="s">
        <v>164</v>
      </c>
      <c r="F146" s="215" t="s">
        <v>211</v>
      </c>
      <c r="G146" s="202"/>
      <c r="H146" s="202"/>
      <c r="I146" s="205"/>
      <c r="J146" s="216">
        <f>BK146</f>
        <v>0</v>
      </c>
      <c r="K146" s="202"/>
      <c r="L146" s="207"/>
      <c r="M146" s="208"/>
      <c r="N146" s="209"/>
      <c r="O146" s="209"/>
      <c r="P146" s="210">
        <f>P147</f>
        <v>0</v>
      </c>
      <c r="Q146" s="209"/>
      <c r="R146" s="210">
        <f>R147</f>
        <v>0</v>
      </c>
      <c r="S146" s="209"/>
      <c r="T146" s="211">
        <f>T147</f>
        <v>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2" t="s">
        <v>81</v>
      </c>
      <c r="AT146" s="213" t="s">
        <v>72</v>
      </c>
      <c r="AU146" s="213" t="s">
        <v>81</v>
      </c>
      <c r="AY146" s="212" t="s">
        <v>125</v>
      </c>
      <c r="BK146" s="214">
        <f>BK147</f>
        <v>0</v>
      </c>
    </row>
    <row r="147" spans="1:65" s="2" customFormat="1" ht="14.4" customHeight="1">
      <c r="A147" s="36"/>
      <c r="B147" s="37"/>
      <c r="C147" s="217" t="s">
        <v>164</v>
      </c>
      <c r="D147" s="217" t="s">
        <v>127</v>
      </c>
      <c r="E147" s="218" t="s">
        <v>213</v>
      </c>
      <c r="F147" s="219" t="s">
        <v>214</v>
      </c>
      <c r="G147" s="220" t="s">
        <v>148</v>
      </c>
      <c r="H147" s="221">
        <v>0.5</v>
      </c>
      <c r="I147" s="222"/>
      <c r="J147" s="223">
        <f>ROUND(I147*H147,2)</f>
        <v>0</v>
      </c>
      <c r="K147" s="224"/>
      <c r="L147" s="42"/>
      <c r="M147" s="225" t="s">
        <v>1</v>
      </c>
      <c r="N147" s="226" t="s">
        <v>38</v>
      </c>
      <c r="O147" s="89"/>
      <c r="P147" s="227">
        <f>O147*H147</f>
        <v>0</v>
      </c>
      <c r="Q147" s="227">
        <v>0</v>
      </c>
      <c r="R147" s="227">
        <f>Q147*H147</f>
        <v>0</v>
      </c>
      <c r="S147" s="227">
        <v>2</v>
      </c>
      <c r="T147" s="228">
        <f>S147*H147</f>
        <v>1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9" t="s">
        <v>131</v>
      </c>
      <c r="AT147" s="229" t="s">
        <v>127</v>
      </c>
      <c r="AU147" s="229" t="s">
        <v>83</v>
      </c>
      <c r="AY147" s="15" t="s">
        <v>125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5" t="s">
        <v>81</v>
      </c>
      <c r="BK147" s="230">
        <f>ROUND(I147*H147,2)</f>
        <v>0</v>
      </c>
      <c r="BL147" s="15" t="s">
        <v>131</v>
      </c>
      <c r="BM147" s="229" t="s">
        <v>487</v>
      </c>
    </row>
    <row r="148" spans="1:63" s="12" customFormat="1" ht="22.8" customHeight="1">
      <c r="A148" s="12"/>
      <c r="B148" s="201"/>
      <c r="C148" s="202"/>
      <c r="D148" s="203" t="s">
        <v>72</v>
      </c>
      <c r="E148" s="215" t="s">
        <v>216</v>
      </c>
      <c r="F148" s="215" t="s">
        <v>217</v>
      </c>
      <c r="G148" s="202"/>
      <c r="H148" s="202"/>
      <c r="I148" s="205"/>
      <c r="J148" s="216">
        <f>BK148</f>
        <v>0</v>
      </c>
      <c r="K148" s="202"/>
      <c r="L148" s="207"/>
      <c r="M148" s="208"/>
      <c r="N148" s="209"/>
      <c r="O148" s="209"/>
      <c r="P148" s="210">
        <f>SUM(P149:P152)</f>
        <v>0</v>
      </c>
      <c r="Q148" s="209"/>
      <c r="R148" s="210">
        <f>SUM(R149:R152)</f>
        <v>0</v>
      </c>
      <c r="S148" s="209"/>
      <c r="T148" s="211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2" t="s">
        <v>81</v>
      </c>
      <c r="AT148" s="213" t="s">
        <v>72</v>
      </c>
      <c r="AU148" s="213" t="s">
        <v>81</v>
      </c>
      <c r="AY148" s="212" t="s">
        <v>125</v>
      </c>
      <c r="BK148" s="214">
        <f>SUM(BK149:BK152)</f>
        <v>0</v>
      </c>
    </row>
    <row r="149" spans="1:65" s="2" customFormat="1" ht="24.15" customHeight="1">
      <c r="A149" s="36"/>
      <c r="B149" s="37"/>
      <c r="C149" s="217" t="s">
        <v>171</v>
      </c>
      <c r="D149" s="217" t="s">
        <v>127</v>
      </c>
      <c r="E149" s="218" t="s">
        <v>219</v>
      </c>
      <c r="F149" s="219" t="s">
        <v>220</v>
      </c>
      <c r="G149" s="220" t="s">
        <v>221</v>
      </c>
      <c r="H149" s="221">
        <v>1</v>
      </c>
      <c r="I149" s="222"/>
      <c r="J149" s="223">
        <f>ROUND(I149*H149,2)</f>
        <v>0</v>
      </c>
      <c r="K149" s="224"/>
      <c r="L149" s="42"/>
      <c r="M149" s="225" t="s">
        <v>1</v>
      </c>
      <c r="N149" s="226" t="s">
        <v>38</v>
      </c>
      <c r="O149" s="89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9" t="s">
        <v>131</v>
      </c>
      <c r="AT149" s="229" t="s">
        <v>127</v>
      </c>
      <c r="AU149" s="229" t="s">
        <v>83</v>
      </c>
      <c r="AY149" s="15" t="s">
        <v>125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5" t="s">
        <v>81</v>
      </c>
      <c r="BK149" s="230">
        <f>ROUND(I149*H149,2)</f>
        <v>0</v>
      </c>
      <c r="BL149" s="15" t="s">
        <v>131</v>
      </c>
      <c r="BM149" s="229" t="s">
        <v>488</v>
      </c>
    </row>
    <row r="150" spans="1:65" s="2" customFormat="1" ht="37.8" customHeight="1">
      <c r="A150" s="36"/>
      <c r="B150" s="37"/>
      <c r="C150" s="217" t="s">
        <v>176</v>
      </c>
      <c r="D150" s="217" t="s">
        <v>127</v>
      </c>
      <c r="E150" s="218" t="s">
        <v>223</v>
      </c>
      <c r="F150" s="219" t="s">
        <v>224</v>
      </c>
      <c r="G150" s="220" t="s">
        <v>221</v>
      </c>
      <c r="H150" s="221">
        <v>17</v>
      </c>
      <c r="I150" s="222"/>
      <c r="J150" s="223">
        <f>ROUND(I150*H150,2)</f>
        <v>0</v>
      </c>
      <c r="K150" s="224"/>
      <c r="L150" s="42"/>
      <c r="M150" s="225" t="s">
        <v>1</v>
      </c>
      <c r="N150" s="226" t="s">
        <v>38</v>
      </c>
      <c r="O150" s="89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9" t="s">
        <v>131</v>
      </c>
      <c r="AT150" s="229" t="s">
        <v>127</v>
      </c>
      <c r="AU150" s="229" t="s">
        <v>83</v>
      </c>
      <c r="AY150" s="15" t="s">
        <v>125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5" t="s">
        <v>81</v>
      </c>
      <c r="BK150" s="230">
        <f>ROUND(I150*H150,2)</f>
        <v>0</v>
      </c>
      <c r="BL150" s="15" t="s">
        <v>131</v>
      </c>
      <c r="BM150" s="229" t="s">
        <v>489</v>
      </c>
    </row>
    <row r="151" spans="1:51" s="13" customFormat="1" ht="12">
      <c r="A151" s="13"/>
      <c r="B151" s="231"/>
      <c r="C151" s="232"/>
      <c r="D151" s="233" t="s">
        <v>140</v>
      </c>
      <c r="E151" s="232"/>
      <c r="F151" s="235" t="s">
        <v>490</v>
      </c>
      <c r="G151" s="232"/>
      <c r="H151" s="236">
        <v>17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140</v>
      </c>
      <c r="AU151" s="242" t="s">
        <v>83</v>
      </c>
      <c r="AV151" s="13" t="s">
        <v>83</v>
      </c>
      <c r="AW151" s="13" t="s">
        <v>4</v>
      </c>
      <c r="AX151" s="13" t="s">
        <v>81</v>
      </c>
      <c r="AY151" s="242" t="s">
        <v>125</v>
      </c>
    </row>
    <row r="152" spans="1:65" s="2" customFormat="1" ht="37.8" customHeight="1">
      <c r="A152" s="36"/>
      <c r="B152" s="37"/>
      <c r="C152" s="217" t="s">
        <v>180</v>
      </c>
      <c r="D152" s="217" t="s">
        <v>127</v>
      </c>
      <c r="E152" s="218" t="s">
        <v>228</v>
      </c>
      <c r="F152" s="219" t="s">
        <v>229</v>
      </c>
      <c r="G152" s="220" t="s">
        <v>221</v>
      </c>
      <c r="H152" s="221">
        <v>1</v>
      </c>
      <c r="I152" s="222"/>
      <c r="J152" s="223">
        <f>ROUND(I152*H152,2)</f>
        <v>0</v>
      </c>
      <c r="K152" s="224"/>
      <c r="L152" s="42"/>
      <c r="M152" s="225" t="s">
        <v>1</v>
      </c>
      <c r="N152" s="226" t="s">
        <v>38</v>
      </c>
      <c r="O152" s="89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9" t="s">
        <v>131</v>
      </c>
      <c r="AT152" s="229" t="s">
        <v>127</v>
      </c>
      <c r="AU152" s="229" t="s">
        <v>83</v>
      </c>
      <c r="AY152" s="15" t="s">
        <v>125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5" t="s">
        <v>81</v>
      </c>
      <c r="BK152" s="230">
        <f>ROUND(I152*H152,2)</f>
        <v>0</v>
      </c>
      <c r="BL152" s="15" t="s">
        <v>131</v>
      </c>
      <c r="BM152" s="229" t="s">
        <v>491</v>
      </c>
    </row>
    <row r="153" spans="1:63" s="12" customFormat="1" ht="22.8" customHeight="1">
      <c r="A153" s="12"/>
      <c r="B153" s="201"/>
      <c r="C153" s="202"/>
      <c r="D153" s="203" t="s">
        <v>72</v>
      </c>
      <c r="E153" s="215" t="s">
        <v>235</v>
      </c>
      <c r="F153" s="215" t="s">
        <v>236</v>
      </c>
      <c r="G153" s="202"/>
      <c r="H153" s="202"/>
      <c r="I153" s="205"/>
      <c r="J153" s="216">
        <f>BK153</f>
        <v>0</v>
      </c>
      <c r="K153" s="202"/>
      <c r="L153" s="207"/>
      <c r="M153" s="208"/>
      <c r="N153" s="209"/>
      <c r="O153" s="209"/>
      <c r="P153" s="210">
        <f>P154</f>
        <v>0</v>
      </c>
      <c r="Q153" s="209"/>
      <c r="R153" s="210">
        <f>R154</f>
        <v>0</v>
      </c>
      <c r="S153" s="209"/>
      <c r="T153" s="211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2" t="s">
        <v>81</v>
      </c>
      <c r="AT153" s="213" t="s">
        <v>72</v>
      </c>
      <c r="AU153" s="213" t="s">
        <v>81</v>
      </c>
      <c r="AY153" s="212" t="s">
        <v>125</v>
      </c>
      <c r="BK153" s="214">
        <f>BK154</f>
        <v>0</v>
      </c>
    </row>
    <row r="154" spans="1:65" s="2" customFormat="1" ht="37.8" customHeight="1">
      <c r="A154" s="36"/>
      <c r="B154" s="37"/>
      <c r="C154" s="217" t="s">
        <v>186</v>
      </c>
      <c r="D154" s="217" t="s">
        <v>127</v>
      </c>
      <c r="E154" s="218" t="s">
        <v>238</v>
      </c>
      <c r="F154" s="219" t="s">
        <v>239</v>
      </c>
      <c r="G154" s="220" t="s">
        <v>221</v>
      </c>
      <c r="H154" s="221">
        <v>0.84</v>
      </c>
      <c r="I154" s="222"/>
      <c r="J154" s="223">
        <f>ROUND(I154*H154,2)</f>
        <v>0</v>
      </c>
      <c r="K154" s="224"/>
      <c r="L154" s="42"/>
      <c r="M154" s="225" t="s">
        <v>1</v>
      </c>
      <c r="N154" s="226" t="s">
        <v>38</v>
      </c>
      <c r="O154" s="89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9" t="s">
        <v>131</v>
      </c>
      <c r="AT154" s="229" t="s">
        <v>127</v>
      </c>
      <c r="AU154" s="229" t="s">
        <v>83</v>
      </c>
      <c r="AY154" s="15" t="s">
        <v>125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81</v>
      </c>
      <c r="BK154" s="230">
        <f>ROUND(I154*H154,2)</f>
        <v>0</v>
      </c>
      <c r="BL154" s="15" t="s">
        <v>131</v>
      </c>
      <c r="BM154" s="229" t="s">
        <v>492</v>
      </c>
    </row>
    <row r="155" spans="1:63" s="12" customFormat="1" ht="25.9" customHeight="1">
      <c r="A155" s="12"/>
      <c r="B155" s="201"/>
      <c r="C155" s="202"/>
      <c r="D155" s="203" t="s">
        <v>72</v>
      </c>
      <c r="E155" s="204" t="s">
        <v>261</v>
      </c>
      <c r="F155" s="204" t="s">
        <v>262</v>
      </c>
      <c r="G155" s="202"/>
      <c r="H155" s="202"/>
      <c r="I155" s="205"/>
      <c r="J155" s="206">
        <f>BK155</f>
        <v>0</v>
      </c>
      <c r="K155" s="202"/>
      <c r="L155" s="207"/>
      <c r="M155" s="208"/>
      <c r="N155" s="209"/>
      <c r="O155" s="209"/>
      <c r="P155" s="210">
        <f>P156+SUM(P157:P169)+P189+P204</f>
        <v>0</v>
      </c>
      <c r="Q155" s="209"/>
      <c r="R155" s="210">
        <f>R156+SUM(R157:R169)+R189+R204</f>
        <v>0</v>
      </c>
      <c r="S155" s="209"/>
      <c r="T155" s="211">
        <f>T156+SUM(T157:T169)+T189+T204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2" t="s">
        <v>136</v>
      </c>
      <c r="AT155" s="213" t="s">
        <v>72</v>
      </c>
      <c r="AU155" s="213" t="s">
        <v>73</v>
      </c>
      <c r="AY155" s="212" t="s">
        <v>125</v>
      </c>
      <c r="BK155" s="214">
        <f>BK156+SUM(BK157:BK169)+BK189+BK204</f>
        <v>0</v>
      </c>
    </row>
    <row r="156" spans="1:65" s="2" customFormat="1" ht="24.15" customHeight="1">
      <c r="A156" s="36"/>
      <c r="B156" s="37"/>
      <c r="C156" s="217" t="s">
        <v>206</v>
      </c>
      <c r="D156" s="217" t="s">
        <v>127</v>
      </c>
      <c r="E156" s="218" t="s">
        <v>493</v>
      </c>
      <c r="F156" s="219" t="s">
        <v>494</v>
      </c>
      <c r="G156" s="220" t="s">
        <v>495</v>
      </c>
      <c r="H156" s="221">
        <v>11</v>
      </c>
      <c r="I156" s="222"/>
      <c r="J156" s="223">
        <f>ROUND(I156*H156,2)</f>
        <v>0</v>
      </c>
      <c r="K156" s="224"/>
      <c r="L156" s="42"/>
      <c r="M156" s="225" t="s">
        <v>1</v>
      </c>
      <c r="N156" s="226" t="s">
        <v>38</v>
      </c>
      <c r="O156" s="89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9" t="s">
        <v>131</v>
      </c>
      <c r="AT156" s="229" t="s">
        <v>127</v>
      </c>
      <c r="AU156" s="229" t="s">
        <v>81</v>
      </c>
      <c r="AY156" s="15" t="s">
        <v>125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5" t="s">
        <v>81</v>
      </c>
      <c r="BK156" s="230">
        <f>ROUND(I156*H156,2)</f>
        <v>0</v>
      </c>
      <c r="BL156" s="15" t="s">
        <v>131</v>
      </c>
      <c r="BM156" s="229" t="s">
        <v>496</v>
      </c>
    </row>
    <row r="157" spans="1:65" s="2" customFormat="1" ht="14.4" customHeight="1">
      <c r="A157" s="36"/>
      <c r="B157" s="37"/>
      <c r="C157" s="217" t="s">
        <v>8</v>
      </c>
      <c r="D157" s="217" t="s">
        <v>127</v>
      </c>
      <c r="E157" s="218" t="s">
        <v>497</v>
      </c>
      <c r="F157" s="219" t="s">
        <v>498</v>
      </c>
      <c r="G157" s="220" t="s">
        <v>495</v>
      </c>
      <c r="H157" s="221">
        <v>5</v>
      </c>
      <c r="I157" s="222"/>
      <c r="J157" s="223">
        <f>ROUND(I157*H157,2)</f>
        <v>0</v>
      </c>
      <c r="K157" s="224"/>
      <c r="L157" s="42"/>
      <c r="M157" s="225" t="s">
        <v>1</v>
      </c>
      <c r="N157" s="226" t="s">
        <v>38</v>
      </c>
      <c r="O157" s="89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9" t="s">
        <v>131</v>
      </c>
      <c r="AT157" s="229" t="s">
        <v>127</v>
      </c>
      <c r="AU157" s="229" t="s">
        <v>81</v>
      </c>
      <c r="AY157" s="15" t="s">
        <v>125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5" t="s">
        <v>81</v>
      </c>
      <c r="BK157" s="230">
        <f>ROUND(I157*H157,2)</f>
        <v>0</v>
      </c>
      <c r="BL157" s="15" t="s">
        <v>131</v>
      </c>
      <c r="BM157" s="229" t="s">
        <v>499</v>
      </c>
    </row>
    <row r="158" spans="1:65" s="2" customFormat="1" ht="14.4" customHeight="1">
      <c r="A158" s="36"/>
      <c r="B158" s="37"/>
      <c r="C158" s="217" t="s">
        <v>193</v>
      </c>
      <c r="D158" s="217" t="s">
        <v>127</v>
      </c>
      <c r="E158" s="218" t="s">
        <v>500</v>
      </c>
      <c r="F158" s="219" t="s">
        <v>501</v>
      </c>
      <c r="G158" s="220" t="s">
        <v>495</v>
      </c>
      <c r="H158" s="221">
        <v>5</v>
      </c>
      <c r="I158" s="222"/>
      <c r="J158" s="223">
        <f>ROUND(I158*H158,2)</f>
        <v>0</v>
      </c>
      <c r="K158" s="224"/>
      <c r="L158" s="42"/>
      <c r="M158" s="225" t="s">
        <v>1</v>
      </c>
      <c r="N158" s="226" t="s">
        <v>38</v>
      </c>
      <c r="O158" s="89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9" t="s">
        <v>131</v>
      </c>
      <c r="AT158" s="229" t="s">
        <v>127</v>
      </c>
      <c r="AU158" s="229" t="s">
        <v>81</v>
      </c>
      <c r="AY158" s="15" t="s">
        <v>125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5" t="s">
        <v>81</v>
      </c>
      <c r="BK158" s="230">
        <f>ROUND(I158*H158,2)</f>
        <v>0</v>
      </c>
      <c r="BL158" s="15" t="s">
        <v>131</v>
      </c>
      <c r="BM158" s="229" t="s">
        <v>502</v>
      </c>
    </row>
    <row r="159" spans="1:65" s="2" customFormat="1" ht="14.4" customHeight="1">
      <c r="A159" s="36"/>
      <c r="B159" s="37"/>
      <c r="C159" s="217" t="s">
        <v>197</v>
      </c>
      <c r="D159" s="217" t="s">
        <v>127</v>
      </c>
      <c r="E159" s="218" t="s">
        <v>503</v>
      </c>
      <c r="F159" s="219" t="s">
        <v>504</v>
      </c>
      <c r="G159" s="220" t="s">
        <v>495</v>
      </c>
      <c r="H159" s="221">
        <v>5</v>
      </c>
      <c r="I159" s="222"/>
      <c r="J159" s="223">
        <f>ROUND(I159*H159,2)</f>
        <v>0</v>
      </c>
      <c r="K159" s="224"/>
      <c r="L159" s="42"/>
      <c r="M159" s="225" t="s">
        <v>1</v>
      </c>
      <c r="N159" s="226" t="s">
        <v>38</v>
      </c>
      <c r="O159" s="89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9" t="s">
        <v>131</v>
      </c>
      <c r="AT159" s="229" t="s">
        <v>127</v>
      </c>
      <c r="AU159" s="229" t="s">
        <v>81</v>
      </c>
      <c r="AY159" s="15" t="s">
        <v>125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5" t="s">
        <v>81</v>
      </c>
      <c r="BK159" s="230">
        <f>ROUND(I159*H159,2)</f>
        <v>0</v>
      </c>
      <c r="BL159" s="15" t="s">
        <v>131</v>
      </c>
      <c r="BM159" s="229" t="s">
        <v>505</v>
      </c>
    </row>
    <row r="160" spans="1:65" s="2" customFormat="1" ht="14.4" customHeight="1">
      <c r="A160" s="36"/>
      <c r="B160" s="37"/>
      <c r="C160" s="217" t="s">
        <v>201</v>
      </c>
      <c r="D160" s="217" t="s">
        <v>127</v>
      </c>
      <c r="E160" s="218" t="s">
        <v>506</v>
      </c>
      <c r="F160" s="219" t="s">
        <v>507</v>
      </c>
      <c r="G160" s="220" t="s">
        <v>495</v>
      </c>
      <c r="H160" s="221">
        <v>5</v>
      </c>
      <c r="I160" s="222"/>
      <c r="J160" s="223">
        <f>ROUND(I160*H160,2)</f>
        <v>0</v>
      </c>
      <c r="K160" s="224"/>
      <c r="L160" s="42"/>
      <c r="M160" s="225" t="s">
        <v>1</v>
      </c>
      <c r="N160" s="226" t="s">
        <v>38</v>
      </c>
      <c r="O160" s="89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9" t="s">
        <v>131</v>
      </c>
      <c r="AT160" s="229" t="s">
        <v>127</v>
      </c>
      <c r="AU160" s="229" t="s">
        <v>81</v>
      </c>
      <c r="AY160" s="15" t="s">
        <v>125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5" t="s">
        <v>81</v>
      </c>
      <c r="BK160" s="230">
        <f>ROUND(I160*H160,2)</f>
        <v>0</v>
      </c>
      <c r="BL160" s="15" t="s">
        <v>131</v>
      </c>
      <c r="BM160" s="229" t="s">
        <v>508</v>
      </c>
    </row>
    <row r="161" spans="1:65" s="2" customFormat="1" ht="14.4" customHeight="1">
      <c r="A161" s="36"/>
      <c r="B161" s="37"/>
      <c r="C161" s="217" t="s">
        <v>212</v>
      </c>
      <c r="D161" s="217" t="s">
        <v>127</v>
      </c>
      <c r="E161" s="218" t="s">
        <v>321</v>
      </c>
      <c r="F161" s="219" t="s">
        <v>509</v>
      </c>
      <c r="G161" s="220" t="s">
        <v>495</v>
      </c>
      <c r="H161" s="221">
        <v>6</v>
      </c>
      <c r="I161" s="222"/>
      <c r="J161" s="223">
        <f>ROUND(I161*H161,2)</f>
        <v>0</v>
      </c>
      <c r="K161" s="224"/>
      <c r="L161" s="42"/>
      <c r="M161" s="225" t="s">
        <v>1</v>
      </c>
      <c r="N161" s="226" t="s">
        <v>38</v>
      </c>
      <c r="O161" s="89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9" t="s">
        <v>131</v>
      </c>
      <c r="AT161" s="229" t="s">
        <v>127</v>
      </c>
      <c r="AU161" s="229" t="s">
        <v>81</v>
      </c>
      <c r="AY161" s="15" t="s">
        <v>125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5" t="s">
        <v>81</v>
      </c>
      <c r="BK161" s="230">
        <f>ROUND(I161*H161,2)</f>
        <v>0</v>
      </c>
      <c r="BL161" s="15" t="s">
        <v>131</v>
      </c>
      <c r="BM161" s="229" t="s">
        <v>510</v>
      </c>
    </row>
    <row r="162" spans="1:65" s="2" customFormat="1" ht="14.4" customHeight="1">
      <c r="A162" s="36"/>
      <c r="B162" s="37"/>
      <c r="C162" s="217" t="s">
        <v>218</v>
      </c>
      <c r="D162" s="217" t="s">
        <v>127</v>
      </c>
      <c r="E162" s="218" t="s">
        <v>511</v>
      </c>
      <c r="F162" s="219" t="s">
        <v>512</v>
      </c>
      <c r="G162" s="220" t="s">
        <v>209</v>
      </c>
      <c r="H162" s="221">
        <v>140</v>
      </c>
      <c r="I162" s="222"/>
      <c r="J162" s="223">
        <f>ROUND(I162*H162,2)</f>
        <v>0</v>
      </c>
      <c r="K162" s="224"/>
      <c r="L162" s="42"/>
      <c r="M162" s="225" t="s">
        <v>1</v>
      </c>
      <c r="N162" s="226" t="s">
        <v>38</v>
      </c>
      <c r="O162" s="89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9" t="s">
        <v>131</v>
      </c>
      <c r="AT162" s="229" t="s">
        <v>127</v>
      </c>
      <c r="AU162" s="229" t="s">
        <v>81</v>
      </c>
      <c r="AY162" s="15" t="s">
        <v>125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5" t="s">
        <v>81</v>
      </c>
      <c r="BK162" s="230">
        <f>ROUND(I162*H162,2)</f>
        <v>0</v>
      </c>
      <c r="BL162" s="15" t="s">
        <v>131</v>
      </c>
      <c r="BM162" s="229" t="s">
        <v>513</v>
      </c>
    </row>
    <row r="163" spans="1:65" s="2" customFormat="1" ht="24.15" customHeight="1">
      <c r="A163" s="36"/>
      <c r="B163" s="37"/>
      <c r="C163" s="217" t="s">
        <v>7</v>
      </c>
      <c r="D163" s="217" t="s">
        <v>127</v>
      </c>
      <c r="E163" s="218" t="s">
        <v>329</v>
      </c>
      <c r="F163" s="219" t="s">
        <v>514</v>
      </c>
      <c r="G163" s="220" t="s">
        <v>209</v>
      </c>
      <c r="H163" s="221">
        <v>10</v>
      </c>
      <c r="I163" s="222"/>
      <c r="J163" s="223">
        <f>ROUND(I163*H163,2)</f>
        <v>0</v>
      </c>
      <c r="K163" s="224"/>
      <c r="L163" s="42"/>
      <c r="M163" s="225" t="s">
        <v>1</v>
      </c>
      <c r="N163" s="226" t="s">
        <v>38</v>
      </c>
      <c r="O163" s="89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9" t="s">
        <v>131</v>
      </c>
      <c r="AT163" s="229" t="s">
        <v>127</v>
      </c>
      <c r="AU163" s="229" t="s">
        <v>81</v>
      </c>
      <c r="AY163" s="15" t="s">
        <v>125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5" t="s">
        <v>81</v>
      </c>
      <c r="BK163" s="230">
        <f>ROUND(I163*H163,2)</f>
        <v>0</v>
      </c>
      <c r="BL163" s="15" t="s">
        <v>131</v>
      </c>
      <c r="BM163" s="229" t="s">
        <v>515</v>
      </c>
    </row>
    <row r="164" spans="1:65" s="2" customFormat="1" ht="14.4" customHeight="1">
      <c r="A164" s="36"/>
      <c r="B164" s="37"/>
      <c r="C164" s="217" t="s">
        <v>227</v>
      </c>
      <c r="D164" s="217" t="s">
        <v>127</v>
      </c>
      <c r="E164" s="218" t="s">
        <v>516</v>
      </c>
      <c r="F164" s="219" t="s">
        <v>517</v>
      </c>
      <c r="G164" s="220" t="s">
        <v>209</v>
      </c>
      <c r="H164" s="221">
        <v>40</v>
      </c>
      <c r="I164" s="222"/>
      <c r="J164" s="223">
        <f>ROUND(I164*H164,2)</f>
        <v>0</v>
      </c>
      <c r="K164" s="224"/>
      <c r="L164" s="42"/>
      <c r="M164" s="225" t="s">
        <v>1</v>
      </c>
      <c r="N164" s="226" t="s">
        <v>38</v>
      </c>
      <c r="O164" s="89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9" t="s">
        <v>131</v>
      </c>
      <c r="AT164" s="229" t="s">
        <v>127</v>
      </c>
      <c r="AU164" s="229" t="s">
        <v>81</v>
      </c>
      <c r="AY164" s="15" t="s">
        <v>125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5" t="s">
        <v>81</v>
      </c>
      <c r="BK164" s="230">
        <f>ROUND(I164*H164,2)</f>
        <v>0</v>
      </c>
      <c r="BL164" s="15" t="s">
        <v>131</v>
      </c>
      <c r="BM164" s="229" t="s">
        <v>518</v>
      </c>
    </row>
    <row r="165" spans="1:65" s="2" customFormat="1" ht="14.4" customHeight="1">
      <c r="A165" s="36"/>
      <c r="B165" s="37"/>
      <c r="C165" s="217" t="s">
        <v>231</v>
      </c>
      <c r="D165" s="217" t="s">
        <v>127</v>
      </c>
      <c r="E165" s="218" t="s">
        <v>519</v>
      </c>
      <c r="F165" s="219" t="s">
        <v>520</v>
      </c>
      <c r="G165" s="220" t="s">
        <v>209</v>
      </c>
      <c r="H165" s="221">
        <v>152</v>
      </c>
      <c r="I165" s="222"/>
      <c r="J165" s="223">
        <f>ROUND(I165*H165,2)</f>
        <v>0</v>
      </c>
      <c r="K165" s="224"/>
      <c r="L165" s="42"/>
      <c r="M165" s="225" t="s">
        <v>1</v>
      </c>
      <c r="N165" s="226" t="s">
        <v>38</v>
      </c>
      <c r="O165" s="89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9" t="s">
        <v>131</v>
      </c>
      <c r="AT165" s="229" t="s">
        <v>127</v>
      </c>
      <c r="AU165" s="229" t="s">
        <v>81</v>
      </c>
      <c r="AY165" s="15" t="s">
        <v>125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5" t="s">
        <v>81</v>
      </c>
      <c r="BK165" s="230">
        <f>ROUND(I165*H165,2)</f>
        <v>0</v>
      </c>
      <c r="BL165" s="15" t="s">
        <v>131</v>
      </c>
      <c r="BM165" s="229" t="s">
        <v>521</v>
      </c>
    </row>
    <row r="166" spans="1:65" s="2" customFormat="1" ht="14.4" customHeight="1">
      <c r="A166" s="36"/>
      <c r="B166" s="37"/>
      <c r="C166" s="217" t="s">
        <v>237</v>
      </c>
      <c r="D166" s="217" t="s">
        <v>127</v>
      </c>
      <c r="E166" s="218" t="s">
        <v>522</v>
      </c>
      <c r="F166" s="219" t="s">
        <v>523</v>
      </c>
      <c r="G166" s="220" t="s">
        <v>209</v>
      </c>
      <c r="H166" s="221">
        <v>150</v>
      </c>
      <c r="I166" s="222"/>
      <c r="J166" s="223">
        <f>ROUND(I166*H166,2)</f>
        <v>0</v>
      </c>
      <c r="K166" s="224"/>
      <c r="L166" s="42"/>
      <c r="M166" s="225" t="s">
        <v>1</v>
      </c>
      <c r="N166" s="226" t="s">
        <v>38</v>
      </c>
      <c r="O166" s="89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9" t="s">
        <v>131</v>
      </c>
      <c r="AT166" s="229" t="s">
        <v>127</v>
      </c>
      <c r="AU166" s="229" t="s">
        <v>81</v>
      </c>
      <c r="AY166" s="15" t="s">
        <v>125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5" t="s">
        <v>81</v>
      </c>
      <c r="BK166" s="230">
        <f>ROUND(I166*H166,2)</f>
        <v>0</v>
      </c>
      <c r="BL166" s="15" t="s">
        <v>131</v>
      </c>
      <c r="BM166" s="229" t="s">
        <v>524</v>
      </c>
    </row>
    <row r="167" spans="1:65" s="2" customFormat="1" ht="14.4" customHeight="1">
      <c r="A167" s="36"/>
      <c r="B167" s="37"/>
      <c r="C167" s="217" t="s">
        <v>245</v>
      </c>
      <c r="D167" s="217" t="s">
        <v>127</v>
      </c>
      <c r="E167" s="218" t="s">
        <v>525</v>
      </c>
      <c r="F167" s="219" t="s">
        <v>526</v>
      </c>
      <c r="G167" s="220" t="s">
        <v>209</v>
      </c>
      <c r="H167" s="221">
        <v>20</v>
      </c>
      <c r="I167" s="222"/>
      <c r="J167" s="223">
        <f>ROUND(I167*H167,2)</f>
        <v>0</v>
      </c>
      <c r="K167" s="224"/>
      <c r="L167" s="42"/>
      <c r="M167" s="225" t="s">
        <v>1</v>
      </c>
      <c r="N167" s="226" t="s">
        <v>38</v>
      </c>
      <c r="O167" s="89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9" t="s">
        <v>131</v>
      </c>
      <c r="AT167" s="229" t="s">
        <v>127</v>
      </c>
      <c r="AU167" s="229" t="s">
        <v>81</v>
      </c>
      <c r="AY167" s="15" t="s">
        <v>125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5" t="s">
        <v>81</v>
      </c>
      <c r="BK167" s="230">
        <f>ROUND(I167*H167,2)</f>
        <v>0</v>
      </c>
      <c r="BL167" s="15" t="s">
        <v>131</v>
      </c>
      <c r="BM167" s="229" t="s">
        <v>527</v>
      </c>
    </row>
    <row r="168" spans="1:65" s="2" customFormat="1" ht="24.15" customHeight="1">
      <c r="A168" s="36"/>
      <c r="B168" s="37"/>
      <c r="C168" s="217" t="s">
        <v>250</v>
      </c>
      <c r="D168" s="217" t="s">
        <v>127</v>
      </c>
      <c r="E168" s="218" t="s">
        <v>528</v>
      </c>
      <c r="F168" s="219" t="s">
        <v>529</v>
      </c>
      <c r="G168" s="220" t="s">
        <v>444</v>
      </c>
      <c r="H168" s="221">
        <v>1</v>
      </c>
      <c r="I168" s="222"/>
      <c r="J168" s="223">
        <f>ROUND(I168*H168,2)</f>
        <v>0</v>
      </c>
      <c r="K168" s="224"/>
      <c r="L168" s="42"/>
      <c r="M168" s="225" t="s">
        <v>1</v>
      </c>
      <c r="N168" s="226" t="s">
        <v>38</v>
      </c>
      <c r="O168" s="89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9" t="s">
        <v>131</v>
      </c>
      <c r="AT168" s="229" t="s">
        <v>127</v>
      </c>
      <c r="AU168" s="229" t="s">
        <v>81</v>
      </c>
      <c r="AY168" s="15" t="s">
        <v>125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5" t="s">
        <v>81</v>
      </c>
      <c r="BK168" s="230">
        <f>ROUND(I168*H168,2)</f>
        <v>0</v>
      </c>
      <c r="BL168" s="15" t="s">
        <v>131</v>
      </c>
      <c r="BM168" s="229" t="s">
        <v>530</v>
      </c>
    </row>
    <row r="169" spans="1:63" s="12" customFormat="1" ht="22.8" customHeight="1">
      <c r="A169" s="12"/>
      <c r="B169" s="201"/>
      <c r="C169" s="202"/>
      <c r="D169" s="203" t="s">
        <v>72</v>
      </c>
      <c r="E169" s="215" t="s">
        <v>531</v>
      </c>
      <c r="F169" s="215" t="s">
        <v>532</v>
      </c>
      <c r="G169" s="202"/>
      <c r="H169" s="202"/>
      <c r="I169" s="205"/>
      <c r="J169" s="216">
        <f>BK169</f>
        <v>0</v>
      </c>
      <c r="K169" s="202"/>
      <c r="L169" s="207"/>
      <c r="M169" s="208"/>
      <c r="N169" s="209"/>
      <c r="O169" s="209"/>
      <c r="P169" s="210">
        <f>SUM(P170:P188)</f>
        <v>0</v>
      </c>
      <c r="Q169" s="209"/>
      <c r="R169" s="210">
        <f>SUM(R170:R188)</f>
        <v>0</v>
      </c>
      <c r="S169" s="209"/>
      <c r="T169" s="211">
        <f>SUM(T170:T188)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81</v>
      </c>
      <c r="AT169" s="213" t="s">
        <v>72</v>
      </c>
      <c r="AU169" s="213" t="s">
        <v>81</v>
      </c>
      <c r="AY169" s="212" t="s">
        <v>125</v>
      </c>
      <c r="BK169" s="214">
        <f>SUM(BK170:BK188)</f>
        <v>0</v>
      </c>
    </row>
    <row r="170" spans="1:65" s="2" customFormat="1" ht="24.15" customHeight="1">
      <c r="A170" s="36"/>
      <c r="B170" s="37"/>
      <c r="C170" s="217" t="s">
        <v>255</v>
      </c>
      <c r="D170" s="217" t="s">
        <v>127</v>
      </c>
      <c r="E170" s="218" t="s">
        <v>533</v>
      </c>
      <c r="F170" s="219" t="s">
        <v>534</v>
      </c>
      <c r="G170" s="220" t="s">
        <v>209</v>
      </c>
      <c r="H170" s="221">
        <v>5</v>
      </c>
      <c r="I170" s="222"/>
      <c r="J170" s="223">
        <f>ROUND(I170*H170,2)</f>
        <v>0</v>
      </c>
      <c r="K170" s="224"/>
      <c r="L170" s="42"/>
      <c r="M170" s="225" t="s">
        <v>1</v>
      </c>
      <c r="N170" s="226" t="s">
        <v>38</v>
      </c>
      <c r="O170" s="89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9" t="s">
        <v>131</v>
      </c>
      <c r="AT170" s="229" t="s">
        <v>127</v>
      </c>
      <c r="AU170" s="229" t="s">
        <v>83</v>
      </c>
      <c r="AY170" s="15" t="s">
        <v>125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5" t="s">
        <v>81</v>
      </c>
      <c r="BK170" s="230">
        <f>ROUND(I170*H170,2)</f>
        <v>0</v>
      </c>
      <c r="BL170" s="15" t="s">
        <v>131</v>
      </c>
      <c r="BM170" s="229" t="s">
        <v>535</v>
      </c>
    </row>
    <row r="171" spans="1:65" s="2" customFormat="1" ht="14.4" customHeight="1">
      <c r="A171" s="36"/>
      <c r="B171" s="37"/>
      <c r="C171" s="217" t="s">
        <v>263</v>
      </c>
      <c r="D171" s="217" t="s">
        <v>127</v>
      </c>
      <c r="E171" s="218" t="s">
        <v>536</v>
      </c>
      <c r="F171" s="219" t="s">
        <v>537</v>
      </c>
      <c r="G171" s="220" t="s">
        <v>538</v>
      </c>
      <c r="H171" s="221">
        <v>5</v>
      </c>
      <c r="I171" s="222"/>
      <c r="J171" s="223">
        <f>ROUND(I171*H171,2)</f>
        <v>0</v>
      </c>
      <c r="K171" s="224"/>
      <c r="L171" s="42"/>
      <c r="M171" s="225" t="s">
        <v>1</v>
      </c>
      <c r="N171" s="226" t="s">
        <v>38</v>
      </c>
      <c r="O171" s="89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9" t="s">
        <v>131</v>
      </c>
      <c r="AT171" s="229" t="s">
        <v>127</v>
      </c>
      <c r="AU171" s="229" t="s">
        <v>83</v>
      </c>
      <c r="AY171" s="15" t="s">
        <v>125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5" t="s">
        <v>81</v>
      </c>
      <c r="BK171" s="230">
        <f>ROUND(I171*H171,2)</f>
        <v>0</v>
      </c>
      <c r="BL171" s="15" t="s">
        <v>131</v>
      </c>
      <c r="BM171" s="229" t="s">
        <v>539</v>
      </c>
    </row>
    <row r="172" spans="1:65" s="2" customFormat="1" ht="14.4" customHeight="1">
      <c r="A172" s="36"/>
      <c r="B172" s="37"/>
      <c r="C172" s="217" t="s">
        <v>268</v>
      </c>
      <c r="D172" s="217" t="s">
        <v>127</v>
      </c>
      <c r="E172" s="218" t="s">
        <v>540</v>
      </c>
      <c r="F172" s="219" t="s">
        <v>541</v>
      </c>
      <c r="G172" s="220" t="s">
        <v>165</v>
      </c>
      <c r="H172" s="221">
        <v>150</v>
      </c>
      <c r="I172" s="222"/>
      <c r="J172" s="223">
        <f>ROUND(I172*H172,2)</f>
        <v>0</v>
      </c>
      <c r="K172" s="224"/>
      <c r="L172" s="42"/>
      <c r="M172" s="225" t="s">
        <v>1</v>
      </c>
      <c r="N172" s="226" t="s">
        <v>38</v>
      </c>
      <c r="O172" s="89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9" t="s">
        <v>131</v>
      </c>
      <c r="AT172" s="229" t="s">
        <v>127</v>
      </c>
      <c r="AU172" s="229" t="s">
        <v>83</v>
      </c>
      <c r="AY172" s="15" t="s">
        <v>125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5" t="s">
        <v>81</v>
      </c>
      <c r="BK172" s="230">
        <f>ROUND(I172*H172,2)</f>
        <v>0</v>
      </c>
      <c r="BL172" s="15" t="s">
        <v>131</v>
      </c>
      <c r="BM172" s="229" t="s">
        <v>542</v>
      </c>
    </row>
    <row r="173" spans="1:65" s="2" customFormat="1" ht="24.15" customHeight="1">
      <c r="A173" s="36"/>
      <c r="B173" s="37"/>
      <c r="C173" s="243" t="s">
        <v>272</v>
      </c>
      <c r="D173" s="243" t="s">
        <v>165</v>
      </c>
      <c r="E173" s="244" t="s">
        <v>543</v>
      </c>
      <c r="F173" s="245" t="s">
        <v>544</v>
      </c>
      <c r="G173" s="246" t="s">
        <v>444</v>
      </c>
      <c r="H173" s="247">
        <v>1</v>
      </c>
      <c r="I173" s="248"/>
      <c r="J173" s="249">
        <f>ROUND(I173*H173,2)</f>
        <v>0</v>
      </c>
      <c r="K173" s="250"/>
      <c r="L173" s="251"/>
      <c r="M173" s="252" t="s">
        <v>1</v>
      </c>
      <c r="N173" s="253" t="s">
        <v>38</v>
      </c>
      <c r="O173" s="89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9" t="s">
        <v>160</v>
      </c>
      <c r="AT173" s="229" t="s">
        <v>165</v>
      </c>
      <c r="AU173" s="229" t="s">
        <v>83</v>
      </c>
      <c r="AY173" s="15" t="s">
        <v>125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5" t="s">
        <v>81</v>
      </c>
      <c r="BK173" s="230">
        <f>ROUND(I173*H173,2)</f>
        <v>0</v>
      </c>
      <c r="BL173" s="15" t="s">
        <v>131</v>
      </c>
      <c r="BM173" s="229" t="s">
        <v>545</v>
      </c>
    </row>
    <row r="174" spans="1:65" s="2" customFormat="1" ht="14.4" customHeight="1">
      <c r="A174" s="36"/>
      <c r="B174" s="37"/>
      <c r="C174" s="217" t="s">
        <v>276</v>
      </c>
      <c r="D174" s="217" t="s">
        <v>127</v>
      </c>
      <c r="E174" s="218" t="s">
        <v>546</v>
      </c>
      <c r="F174" s="219" t="s">
        <v>547</v>
      </c>
      <c r="G174" s="220" t="s">
        <v>538</v>
      </c>
      <c r="H174" s="221">
        <v>20</v>
      </c>
      <c r="I174" s="222"/>
      <c r="J174" s="223">
        <f>ROUND(I174*H174,2)</f>
        <v>0</v>
      </c>
      <c r="K174" s="224"/>
      <c r="L174" s="42"/>
      <c r="M174" s="225" t="s">
        <v>1</v>
      </c>
      <c r="N174" s="226" t="s">
        <v>38</v>
      </c>
      <c r="O174" s="89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9" t="s">
        <v>131</v>
      </c>
      <c r="AT174" s="229" t="s">
        <v>127</v>
      </c>
      <c r="AU174" s="229" t="s">
        <v>83</v>
      </c>
      <c r="AY174" s="15" t="s">
        <v>125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5" t="s">
        <v>81</v>
      </c>
      <c r="BK174" s="230">
        <f>ROUND(I174*H174,2)</f>
        <v>0</v>
      </c>
      <c r="BL174" s="15" t="s">
        <v>131</v>
      </c>
      <c r="BM174" s="229" t="s">
        <v>548</v>
      </c>
    </row>
    <row r="175" spans="1:65" s="2" customFormat="1" ht="14.4" customHeight="1">
      <c r="A175" s="36"/>
      <c r="B175" s="37"/>
      <c r="C175" s="217" t="s">
        <v>253</v>
      </c>
      <c r="D175" s="217" t="s">
        <v>127</v>
      </c>
      <c r="E175" s="218" t="s">
        <v>549</v>
      </c>
      <c r="F175" s="219" t="s">
        <v>550</v>
      </c>
      <c r="G175" s="220" t="s">
        <v>538</v>
      </c>
      <c r="H175" s="221">
        <v>9</v>
      </c>
      <c r="I175" s="222"/>
      <c r="J175" s="223">
        <f>ROUND(I175*H175,2)</f>
        <v>0</v>
      </c>
      <c r="K175" s="224"/>
      <c r="L175" s="42"/>
      <c r="M175" s="225" t="s">
        <v>1</v>
      </c>
      <c r="N175" s="226" t="s">
        <v>38</v>
      </c>
      <c r="O175" s="89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9" t="s">
        <v>131</v>
      </c>
      <c r="AT175" s="229" t="s">
        <v>127</v>
      </c>
      <c r="AU175" s="229" t="s">
        <v>83</v>
      </c>
      <c r="AY175" s="15" t="s">
        <v>125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5" t="s">
        <v>81</v>
      </c>
      <c r="BK175" s="230">
        <f>ROUND(I175*H175,2)</f>
        <v>0</v>
      </c>
      <c r="BL175" s="15" t="s">
        <v>131</v>
      </c>
      <c r="BM175" s="229" t="s">
        <v>551</v>
      </c>
    </row>
    <row r="176" spans="1:65" s="2" customFormat="1" ht="14.4" customHeight="1">
      <c r="A176" s="36"/>
      <c r="B176" s="37"/>
      <c r="C176" s="217" t="s">
        <v>284</v>
      </c>
      <c r="D176" s="217" t="s">
        <v>127</v>
      </c>
      <c r="E176" s="218" t="s">
        <v>552</v>
      </c>
      <c r="F176" s="219" t="s">
        <v>553</v>
      </c>
      <c r="G176" s="220" t="s">
        <v>165</v>
      </c>
      <c r="H176" s="221">
        <v>152</v>
      </c>
      <c r="I176" s="222"/>
      <c r="J176" s="223">
        <f>ROUND(I176*H176,2)</f>
        <v>0</v>
      </c>
      <c r="K176" s="224"/>
      <c r="L176" s="42"/>
      <c r="M176" s="225" t="s">
        <v>1</v>
      </c>
      <c r="N176" s="226" t="s">
        <v>38</v>
      </c>
      <c r="O176" s="89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9" t="s">
        <v>131</v>
      </c>
      <c r="AT176" s="229" t="s">
        <v>127</v>
      </c>
      <c r="AU176" s="229" t="s">
        <v>83</v>
      </c>
      <c r="AY176" s="15" t="s">
        <v>125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5" t="s">
        <v>81</v>
      </c>
      <c r="BK176" s="230">
        <f>ROUND(I176*H176,2)</f>
        <v>0</v>
      </c>
      <c r="BL176" s="15" t="s">
        <v>131</v>
      </c>
      <c r="BM176" s="229" t="s">
        <v>554</v>
      </c>
    </row>
    <row r="177" spans="1:65" s="2" customFormat="1" ht="14.4" customHeight="1">
      <c r="A177" s="36"/>
      <c r="B177" s="37"/>
      <c r="C177" s="217" t="s">
        <v>288</v>
      </c>
      <c r="D177" s="217" t="s">
        <v>127</v>
      </c>
      <c r="E177" s="218" t="s">
        <v>555</v>
      </c>
      <c r="F177" s="219" t="s">
        <v>556</v>
      </c>
      <c r="G177" s="220" t="s">
        <v>538</v>
      </c>
      <c r="H177" s="221">
        <v>11</v>
      </c>
      <c r="I177" s="222"/>
      <c r="J177" s="223">
        <f>ROUND(I177*H177,2)</f>
        <v>0</v>
      </c>
      <c r="K177" s="224"/>
      <c r="L177" s="42"/>
      <c r="M177" s="225" t="s">
        <v>1</v>
      </c>
      <c r="N177" s="226" t="s">
        <v>38</v>
      </c>
      <c r="O177" s="89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9" t="s">
        <v>131</v>
      </c>
      <c r="AT177" s="229" t="s">
        <v>127</v>
      </c>
      <c r="AU177" s="229" t="s">
        <v>83</v>
      </c>
      <c r="AY177" s="15" t="s">
        <v>125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5" t="s">
        <v>81</v>
      </c>
      <c r="BK177" s="230">
        <f>ROUND(I177*H177,2)</f>
        <v>0</v>
      </c>
      <c r="BL177" s="15" t="s">
        <v>131</v>
      </c>
      <c r="BM177" s="229" t="s">
        <v>557</v>
      </c>
    </row>
    <row r="178" spans="1:65" s="2" customFormat="1" ht="14.4" customHeight="1">
      <c r="A178" s="36"/>
      <c r="B178" s="37"/>
      <c r="C178" s="217" t="s">
        <v>292</v>
      </c>
      <c r="D178" s="217" t="s">
        <v>127</v>
      </c>
      <c r="E178" s="218" t="s">
        <v>558</v>
      </c>
      <c r="F178" s="219" t="s">
        <v>559</v>
      </c>
      <c r="G178" s="220" t="s">
        <v>165</v>
      </c>
      <c r="H178" s="221">
        <v>40</v>
      </c>
      <c r="I178" s="222"/>
      <c r="J178" s="223">
        <f>ROUND(I178*H178,2)</f>
        <v>0</v>
      </c>
      <c r="K178" s="224"/>
      <c r="L178" s="42"/>
      <c r="M178" s="225" t="s">
        <v>1</v>
      </c>
      <c r="N178" s="226" t="s">
        <v>38</v>
      </c>
      <c r="O178" s="89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9" t="s">
        <v>131</v>
      </c>
      <c r="AT178" s="229" t="s">
        <v>127</v>
      </c>
      <c r="AU178" s="229" t="s">
        <v>83</v>
      </c>
      <c r="AY178" s="15" t="s">
        <v>125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5" t="s">
        <v>81</v>
      </c>
      <c r="BK178" s="230">
        <f>ROUND(I178*H178,2)</f>
        <v>0</v>
      </c>
      <c r="BL178" s="15" t="s">
        <v>131</v>
      </c>
      <c r="BM178" s="229" t="s">
        <v>560</v>
      </c>
    </row>
    <row r="179" spans="1:65" s="2" customFormat="1" ht="14.4" customHeight="1">
      <c r="A179" s="36"/>
      <c r="B179" s="37"/>
      <c r="C179" s="217" t="s">
        <v>296</v>
      </c>
      <c r="D179" s="217" t="s">
        <v>127</v>
      </c>
      <c r="E179" s="218" t="s">
        <v>561</v>
      </c>
      <c r="F179" s="219" t="s">
        <v>562</v>
      </c>
      <c r="G179" s="220" t="s">
        <v>563</v>
      </c>
      <c r="H179" s="221">
        <v>140</v>
      </c>
      <c r="I179" s="222"/>
      <c r="J179" s="223">
        <f>ROUND(I179*H179,2)</f>
        <v>0</v>
      </c>
      <c r="K179" s="224"/>
      <c r="L179" s="42"/>
      <c r="M179" s="225" t="s">
        <v>1</v>
      </c>
      <c r="N179" s="226" t="s">
        <v>38</v>
      </c>
      <c r="O179" s="89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9" t="s">
        <v>131</v>
      </c>
      <c r="AT179" s="229" t="s">
        <v>127</v>
      </c>
      <c r="AU179" s="229" t="s">
        <v>83</v>
      </c>
      <c r="AY179" s="15" t="s">
        <v>125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5" t="s">
        <v>81</v>
      </c>
      <c r="BK179" s="230">
        <f>ROUND(I179*H179,2)</f>
        <v>0</v>
      </c>
      <c r="BL179" s="15" t="s">
        <v>131</v>
      </c>
      <c r="BM179" s="229" t="s">
        <v>564</v>
      </c>
    </row>
    <row r="180" spans="1:65" s="2" customFormat="1" ht="14.4" customHeight="1">
      <c r="A180" s="36"/>
      <c r="B180" s="37"/>
      <c r="C180" s="217" t="s">
        <v>300</v>
      </c>
      <c r="D180" s="217" t="s">
        <v>127</v>
      </c>
      <c r="E180" s="218" t="s">
        <v>565</v>
      </c>
      <c r="F180" s="219" t="s">
        <v>566</v>
      </c>
      <c r="G180" s="220" t="s">
        <v>165</v>
      </c>
      <c r="H180" s="221">
        <v>150</v>
      </c>
      <c r="I180" s="222"/>
      <c r="J180" s="223">
        <f>ROUND(I180*H180,2)</f>
        <v>0</v>
      </c>
      <c r="K180" s="224"/>
      <c r="L180" s="42"/>
      <c r="M180" s="225" t="s">
        <v>1</v>
      </c>
      <c r="N180" s="226" t="s">
        <v>38</v>
      </c>
      <c r="O180" s="89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9" t="s">
        <v>131</v>
      </c>
      <c r="AT180" s="229" t="s">
        <v>127</v>
      </c>
      <c r="AU180" s="229" t="s">
        <v>83</v>
      </c>
      <c r="AY180" s="15" t="s">
        <v>125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5" t="s">
        <v>81</v>
      </c>
      <c r="BK180" s="230">
        <f>ROUND(I180*H180,2)</f>
        <v>0</v>
      </c>
      <c r="BL180" s="15" t="s">
        <v>131</v>
      </c>
      <c r="BM180" s="229" t="s">
        <v>567</v>
      </c>
    </row>
    <row r="181" spans="1:65" s="2" customFormat="1" ht="14.4" customHeight="1">
      <c r="A181" s="36"/>
      <c r="B181" s="37"/>
      <c r="C181" s="217" t="s">
        <v>304</v>
      </c>
      <c r="D181" s="217" t="s">
        <v>127</v>
      </c>
      <c r="E181" s="218" t="s">
        <v>568</v>
      </c>
      <c r="F181" s="219" t="s">
        <v>569</v>
      </c>
      <c r="G181" s="220" t="s">
        <v>563</v>
      </c>
      <c r="H181" s="221">
        <v>10</v>
      </c>
      <c r="I181" s="222"/>
      <c r="J181" s="223">
        <f>ROUND(I181*H181,2)</f>
        <v>0</v>
      </c>
      <c r="K181" s="224"/>
      <c r="L181" s="42"/>
      <c r="M181" s="225" t="s">
        <v>1</v>
      </c>
      <c r="N181" s="226" t="s">
        <v>38</v>
      </c>
      <c r="O181" s="89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9" t="s">
        <v>131</v>
      </c>
      <c r="AT181" s="229" t="s">
        <v>127</v>
      </c>
      <c r="AU181" s="229" t="s">
        <v>83</v>
      </c>
      <c r="AY181" s="15" t="s">
        <v>125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5" t="s">
        <v>81</v>
      </c>
      <c r="BK181" s="230">
        <f>ROUND(I181*H181,2)</f>
        <v>0</v>
      </c>
      <c r="BL181" s="15" t="s">
        <v>131</v>
      </c>
      <c r="BM181" s="229" t="s">
        <v>570</v>
      </c>
    </row>
    <row r="182" spans="1:65" s="2" customFormat="1" ht="24.15" customHeight="1">
      <c r="A182" s="36"/>
      <c r="B182" s="37"/>
      <c r="C182" s="217" t="s">
        <v>308</v>
      </c>
      <c r="D182" s="217" t="s">
        <v>127</v>
      </c>
      <c r="E182" s="218" t="s">
        <v>571</v>
      </c>
      <c r="F182" s="219" t="s">
        <v>572</v>
      </c>
      <c r="G182" s="220" t="s">
        <v>538</v>
      </c>
      <c r="H182" s="221">
        <v>5</v>
      </c>
      <c r="I182" s="222"/>
      <c r="J182" s="223">
        <f>ROUND(I182*H182,2)</f>
        <v>0</v>
      </c>
      <c r="K182" s="224"/>
      <c r="L182" s="42"/>
      <c r="M182" s="225" t="s">
        <v>1</v>
      </c>
      <c r="N182" s="226" t="s">
        <v>38</v>
      </c>
      <c r="O182" s="89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9" t="s">
        <v>131</v>
      </c>
      <c r="AT182" s="229" t="s">
        <v>127</v>
      </c>
      <c r="AU182" s="229" t="s">
        <v>83</v>
      </c>
      <c r="AY182" s="15" t="s">
        <v>125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5" t="s">
        <v>81</v>
      </c>
      <c r="BK182" s="230">
        <f>ROUND(I182*H182,2)</f>
        <v>0</v>
      </c>
      <c r="BL182" s="15" t="s">
        <v>131</v>
      </c>
      <c r="BM182" s="229" t="s">
        <v>573</v>
      </c>
    </row>
    <row r="183" spans="1:65" s="2" customFormat="1" ht="14.4" customHeight="1">
      <c r="A183" s="36"/>
      <c r="B183" s="37"/>
      <c r="C183" s="217" t="s">
        <v>312</v>
      </c>
      <c r="D183" s="217" t="s">
        <v>127</v>
      </c>
      <c r="E183" s="218" t="s">
        <v>574</v>
      </c>
      <c r="F183" s="219" t="s">
        <v>575</v>
      </c>
      <c r="G183" s="220" t="s">
        <v>165</v>
      </c>
      <c r="H183" s="221">
        <v>20</v>
      </c>
      <c r="I183" s="222"/>
      <c r="J183" s="223">
        <f>ROUND(I183*H183,2)</f>
        <v>0</v>
      </c>
      <c r="K183" s="224"/>
      <c r="L183" s="42"/>
      <c r="M183" s="225" t="s">
        <v>1</v>
      </c>
      <c r="N183" s="226" t="s">
        <v>38</v>
      </c>
      <c r="O183" s="89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9" t="s">
        <v>131</v>
      </c>
      <c r="AT183" s="229" t="s">
        <v>127</v>
      </c>
      <c r="AU183" s="229" t="s">
        <v>83</v>
      </c>
      <c r="AY183" s="15" t="s">
        <v>125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5" t="s">
        <v>81</v>
      </c>
      <c r="BK183" s="230">
        <f>ROUND(I183*H183,2)</f>
        <v>0</v>
      </c>
      <c r="BL183" s="15" t="s">
        <v>131</v>
      </c>
      <c r="BM183" s="229" t="s">
        <v>576</v>
      </c>
    </row>
    <row r="184" spans="1:65" s="2" customFormat="1" ht="14.4" customHeight="1">
      <c r="A184" s="36"/>
      <c r="B184" s="37"/>
      <c r="C184" s="217" t="s">
        <v>316</v>
      </c>
      <c r="D184" s="217" t="s">
        <v>127</v>
      </c>
      <c r="E184" s="218" t="s">
        <v>577</v>
      </c>
      <c r="F184" s="219" t="s">
        <v>578</v>
      </c>
      <c r="G184" s="220" t="s">
        <v>538</v>
      </c>
      <c r="H184" s="221">
        <v>5</v>
      </c>
      <c r="I184" s="222"/>
      <c r="J184" s="223">
        <f>ROUND(I184*H184,2)</f>
        <v>0</v>
      </c>
      <c r="K184" s="224"/>
      <c r="L184" s="42"/>
      <c r="M184" s="225" t="s">
        <v>1</v>
      </c>
      <c r="N184" s="226" t="s">
        <v>38</v>
      </c>
      <c r="O184" s="89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9" t="s">
        <v>131</v>
      </c>
      <c r="AT184" s="229" t="s">
        <v>127</v>
      </c>
      <c r="AU184" s="229" t="s">
        <v>83</v>
      </c>
      <c r="AY184" s="15" t="s">
        <v>125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5" t="s">
        <v>81</v>
      </c>
      <c r="BK184" s="230">
        <f>ROUND(I184*H184,2)</f>
        <v>0</v>
      </c>
      <c r="BL184" s="15" t="s">
        <v>131</v>
      </c>
      <c r="BM184" s="229" t="s">
        <v>579</v>
      </c>
    </row>
    <row r="185" spans="1:65" s="2" customFormat="1" ht="14.4" customHeight="1">
      <c r="A185" s="36"/>
      <c r="B185" s="37"/>
      <c r="C185" s="217" t="s">
        <v>320</v>
      </c>
      <c r="D185" s="217" t="s">
        <v>127</v>
      </c>
      <c r="E185" s="218" t="s">
        <v>580</v>
      </c>
      <c r="F185" s="219" t="s">
        <v>581</v>
      </c>
      <c r="G185" s="220" t="s">
        <v>538</v>
      </c>
      <c r="H185" s="221">
        <v>5</v>
      </c>
      <c r="I185" s="222"/>
      <c r="J185" s="223">
        <f>ROUND(I185*H185,2)</f>
        <v>0</v>
      </c>
      <c r="K185" s="224"/>
      <c r="L185" s="42"/>
      <c r="M185" s="225" t="s">
        <v>1</v>
      </c>
      <c r="N185" s="226" t="s">
        <v>38</v>
      </c>
      <c r="O185" s="89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9" t="s">
        <v>131</v>
      </c>
      <c r="AT185" s="229" t="s">
        <v>127</v>
      </c>
      <c r="AU185" s="229" t="s">
        <v>83</v>
      </c>
      <c r="AY185" s="15" t="s">
        <v>125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5" t="s">
        <v>81</v>
      </c>
      <c r="BK185" s="230">
        <f>ROUND(I185*H185,2)</f>
        <v>0</v>
      </c>
      <c r="BL185" s="15" t="s">
        <v>131</v>
      </c>
      <c r="BM185" s="229" t="s">
        <v>582</v>
      </c>
    </row>
    <row r="186" spans="1:65" s="2" customFormat="1" ht="14.4" customHeight="1">
      <c r="A186" s="36"/>
      <c r="B186" s="37"/>
      <c r="C186" s="217" t="s">
        <v>324</v>
      </c>
      <c r="D186" s="217" t="s">
        <v>127</v>
      </c>
      <c r="E186" s="218" t="s">
        <v>583</v>
      </c>
      <c r="F186" s="219" t="s">
        <v>584</v>
      </c>
      <c r="G186" s="220" t="s">
        <v>538</v>
      </c>
      <c r="H186" s="221">
        <v>6</v>
      </c>
      <c r="I186" s="222"/>
      <c r="J186" s="223">
        <f>ROUND(I186*H186,2)</f>
        <v>0</v>
      </c>
      <c r="K186" s="224"/>
      <c r="L186" s="42"/>
      <c r="M186" s="225" t="s">
        <v>1</v>
      </c>
      <c r="N186" s="226" t="s">
        <v>38</v>
      </c>
      <c r="O186" s="89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9" t="s">
        <v>131</v>
      </c>
      <c r="AT186" s="229" t="s">
        <v>127</v>
      </c>
      <c r="AU186" s="229" t="s">
        <v>83</v>
      </c>
      <c r="AY186" s="15" t="s">
        <v>125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5" t="s">
        <v>81</v>
      </c>
      <c r="BK186" s="230">
        <f>ROUND(I186*H186,2)</f>
        <v>0</v>
      </c>
      <c r="BL186" s="15" t="s">
        <v>131</v>
      </c>
      <c r="BM186" s="229" t="s">
        <v>585</v>
      </c>
    </row>
    <row r="187" spans="1:65" s="2" customFormat="1" ht="14.4" customHeight="1">
      <c r="A187" s="36"/>
      <c r="B187" s="37"/>
      <c r="C187" s="217" t="s">
        <v>328</v>
      </c>
      <c r="D187" s="217" t="s">
        <v>127</v>
      </c>
      <c r="E187" s="218" t="s">
        <v>586</v>
      </c>
      <c r="F187" s="219" t="s">
        <v>587</v>
      </c>
      <c r="G187" s="220" t="s">
        <v>148</v>
      </c>
      <c r="H187" s="221">
        <v>13.04</v>
      </c>
      <c r="I187" s="222"/>
      <c r="J187" s="223">
        <f>ROUND(I187*H187,2)</f>
        <v>0</v>
      </c>
      <c r="K187" s="224"/>
      <c r="L187" s="42"/>
      <c r="M187" s="225" t="s">
        <v>1</v>
      </c>
      <c r="N187" s="226" t="s">
        <v>38</v>
      </c>
      <c r="O187" s="89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9" t="s">
        <v>131</v>
      </c>
      <c r="AT187" s="229" t="s">
        <v>127</v>
      </c>
      <c r="AU187" s="229" t="s">
        <v>83</v>
      </c>
      <c r="AY187" s="15" t="s">
        <v>125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5" t="s">
        <v>81</v>
      </c>
      <c r="BK187" s="230">
        <f>ROUND(I187*H187,2)</f>
        <v>0</v>
      </c>
      <c r="BL187" s="15" t="s">
        <v>131</v>
      </c>
      <c r="BM187" s="229" t="s">
        <v>588</v>
      </c>
    </row>
    <row r="188" spans="1:65" s="2" customFormat="1" ht="14.4" customHeight="1">
      <c r="A188" s="36"/>
      <c r="B188" s="37"/>
      <c r="C188" s="217" t="s">
        <v>332</v>
      </c>
      <c r="D188" s="217" t="s">
        <v>127</v>
      </c>
      <c r="E188" s="218" t="s">
        <v>586</v>
      </c>
      <c r="F188" s="219" t="s">
        <v>587</v>
      </c>
      <c r="G188" s="220" t="s">
        <v>148</v>
      </c>
      <c r="H188" s="221">
        <v>29.75</v>
      </c>
      <c r="I188" s="222"/>
      <c r="J188" s="223">
        <f>ROUND(I188*H188,2)</f>
        <v>0</v>
      </c>
      <c r="K188" s="224"/>
      <c r="L188" s="42"/>
      <c r="M188" s="225" t="s">
        <v>1</v>
      </c>
      <c r="N188" s="226" t="s">
        <v>38</v>
      </c>
      <c r="O188" s="89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9" t="s">
        <v>131</v>
      </c>
      <c r="AT188" s="229" t="s">
        <v>127</v>
      </c>
      <c r="AU188" s="229" t="s">
        <v>83</v>
      </c>
      <c r="AY188" s="15" t="s">
        <v>125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5" t="s">
        <v>81</v>
      </c>
      <c r="BK188" s="230">
        <f>ROUND(I188*H188,2)</f>
        <v>0</v>
      </c>
      <c r="BL188" s="15" t="s">
        <v>131</v>
      </c>
      <c r="BM188" s="229" t="s">
        <v>589</v>
      </c>
    </row>
    <row r="189" spans="1:63" s="12" customFormat="1" ht="22.8" customHeight="1">
      <c r="A189" s="12"/>
      <c r="B189" s="201"/>
      <c r="C189" s="202"/>
      <c r="D189" s="203" t="s">
        <v>72</v>
      </c>
      <c r="E189" s="215" t="s">
        <v>407</v>
      </c>
      <c r="F189" s="215" t="s">
        <v>408</v>
      </c>
      <c r="G189" s="202"/>
      <c r="H189" s="202"/>
      <c r="I189" s="205"/>
      <c r="J189" s="216">
        <f>BK189</f>
        <v>0</v>
      </c>
      <c r="K189" s="202"/>
      <c r="L189" s="207"/>
      <c r="M189" s="208"/>
      <c r="N189" s="209"/>
      <c r="O189" s="209"/>
      <c r="P189" s="210">
        <f>SUM(P190:P203)</f>
        <v>0</v>
      </c>
      <c r="Q189" s="209"/>
      <c r="R189" s="210">
        <f>SUM(R190:R203)</f>
        <v>0</v>
      </c>
      <c r="S189" s="209"/>
      <c r="T189" s="211">
        <f>SUM(T190:T203)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2" t="s">
        <v>136</v>
      </c>
      <c r="AT189" s="213" t="s">
        <v>72</v>
      </c>
      <c r="AU189" s="213" t="s">
        <v>81</v>
      </c>
      <c r="AY189" s="212" t="s">
        <v>125</v>
      </c>
      <c r="BK189" s="214">
        <f>SUM(BK190:BK203)</f>
        <v>0</v>
      </c>
    </row>
    <row r="190" spans="1:65" s="2" customFormat="1" ht="14.4" customHeight="1">
      <c r="A190" s="36"/>
      <c r="B190" s="37"/>
      <c r="C190" s="217" t="s">
        <v>338</v>
      </c>
      <c r="D190" s="217" t="s">
        <v>127</v>
      </c>
      <c r="E190" s="218" t="s">
        <v>590</v>
      </c>
      <c r="F190" s="219" t="s">
        <v>591</v>
      </c>
      <c r="G190" s="220" t="s">
        <v>383</v>
      </c>
      <c r="H190" s="221">
        <v>0.2</v>
      </c>
      <c r="I190" s="222"/>
      <c r="J190" s="223">
        <f>ROUND(I190*H190,2)</f>
        <v>0</v>
      </c>
      <c r="K190" s="224"/>
      <c r="L190" s="42"/>
      <c r="M190" s="225" t="s">
        <v>1</v>
      </c>
      <c r="N190" s="226" t="s">
        <v>38</v>
      </c>
      <c r="O190" s="89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9" t="s">
        <v>131</v>
      </c>
      <c r="AT190" s="229" t="s">
        <v>127</v>
      </c>
      <c r="AU190" s="229" t="s">
        <v>83</v>
      </c>
      <c r="AY190" s="15" t="s">
        <v>125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5" t="s">
        <v>81</v>
      </c>
      <c r="BK190" s="230">
        <f>ROUND(I190*H190,2)</f>
        <v>0</v>
      </c>
      <c r="BL190" s="15" t="s">
        <v>131</v>
      </c>
      <c r="BM190" s="229" t="s">
        <v>592</v>
      </c>
    </row>
    <row r="191" spans="1:65" s="2" customFormat="1" ht="14.4" customHeight="1">
      <c r="A191" s="36"/>
      <c r="B191" s="37"/>
      <c r="C191" s="217" t="s">
        <v>342</v>
      </c>
      <c r="D191" s="217" t="s">
        <v>127</v>
      </c>
      <c r="E191" s="218" t="s">
        <v>593</v>
      </c>
      <c r="F191" s="219" t="s">
        <v>594</v>
      </c>
      <c r="G191" s="220" t="s">
        <v>148</v>
      </c>
      <c r="H191" s="221">
        <v>5</v>
      </c>
      <c r="I191" s="222"/>
      <c r="J191" s="223">
        <f>ROUND(I191*H191,2)</f>
        <v>0</v>
      </c>
      <c r="K191" s="224"/>
      <c r="L191" s="42"/>
      <c r="M191" s="225" t="s">
        <v>1</v>
      </c>
      <c r="N191" s="226" t="s">
        <v>38</v>
      </c>
      <c r="O191" s="89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9" t="s">
        <v>131</v>
      </c>
      <c r="AT191" s="229" t="s">
        <v>127</v>
      </c>
      <c r="AU191" s="229" t="s">
        <v>83</v>
      </c>
      <c r="AY191" s="15" t="s">
        <v>125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5" t="s">
        <v>81</v>
      </c>
      <c r="BK191" s="230">
        <f>ROUND(I191*H191,2)</f>
        <v>0</v>
      </c>
      <c r="BL191" s="15" t="s">
        <v>131</v>
      </c>
      <c r="BM191" s="229" t="s">
        <v>595</v>
      </c>
    </row>
    <row r="192" spans="1:65" s="2" customFormat="1" ht="14.4" customHeight="1">
      <c r="A192" s="36"/>
      <c r="B192" s="37"/>
      <c r="C192" s="217" t="s">
        <v>346</v>
      </c>
      <c r="D192" s="217" t="s">
        <v>127</v>
      </c>
      <c r="E192" s="218" t="s">
        <v>596</v>
      </c>
      <c r="F192" s="219" t="s">
        <v>597</v>
      </c>
      <c r="G192" s="220" t="s">
        <v>495</v>
      </c>
      <c r="H192" s="221">
        <v>5</v>
      </c>
      <c r="I192" s="222"/>
      <c r="J192" s="223">
        <f>ROUND(I192*H192,2)</f>
        <v>0</v>
      </c>
      <c r="K192" s="224"/>
      <c r="L192" s="42"/>
      <c r="M192" s="225" t="s">
        <v>1</v>
      </c>
      <c r="N192" s="226" t="s">
        <v>38</v>
      </c>
      <c r="O192" s="89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9" t="s">
        <v>131</v>
      </c>
      <c r="AT192" s="229" t="s">
        <v>127</v>
      </c>
      <c r="AU192" s="229" t="s">
        <v>83</v>
      </c>
      <c r="AY192" s="15" t="s">
        <v>125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5" t="s">
        <v>81</v>
      </c>
      <c r="BK192" s="230">
        <f>ROUND(I192*H192,2)</f>
        <v>0</v>
      </c>
      <c r="BL192" s="15" t="s">
        <v>131</v>
      </c>
      <c r="BM192" s="229" t="s">
        <v>598</v>
      </c>
    </row>
    <row r="193" spans="1:65" s="2" customFormat="1" ht="14.4" customHeight="1">
      <c r="A193" s="36"/>
      <c r="B193" s="37"/>
      <c r="C193" s="217" t="s">
        <v>350</v>
      </c>
      <c r="D193" s="217" t="s">
        <v>127</v>
      </c>
      <c r="E193" s="218" t="s">
        <v>599</v>
      </c>
      <c r="F193" s="219" t="s">
        <v>600</v>
      </c>
      <c r="G193" s="220" t="s">
        <v>148</v>
      </c>
      <c r="H193" s="221">
        <v>5</v>
      </c>
      <c r="I193" s="222"/>
      <c r="J193" s="223">
        <f>ROUND(I193*H193,2)</f>
        <v>0</v>
      </c>
      <c r="K193" s="224"/>
      <c r="L193" s="42"/>
      <c r="M193" s="225" t="s">
        <v>1</v>
      </c>
      <c r="N193" s="226" t="s">
        <v>38</v>
      </c>
      <c r="O193" s="89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9" t="s">
        <v>131</v>
      </c>
      <c r="AT193" s="229" t="s">
        <v>127</v>
      </c>
      <c r="AU193" s="229" t="s">
        <v>83</v>
      </c>
      <c r="AY193" s="15" t="s">
        <v>125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5" t="s">
        <v>81</v>
      </c>
      <c r="BK193" s="230">
        <f>ROUND(I193*H193,2)</f>
        <v>0</v>
      </c>
      <c r="BL193" s="15" t="s">
        <v>131</v>
      </c>
      <c r="BM193" s="229" t="s">
        <v>601</v>
      </c>
    </row>
    <row r="194" spans="1:65" s="2" customFormat="1" ht="14.4" customHeight="1">
      <c r="A194" s="36"/>
      <c r="B194" s="37"/>
      <c r="C194" s="217" t="s">
        <v>356</v>
      </c>
      <c r="D194" s="217" t="s">
        <v>127</v>
      </c>
      <c r="E194" s="218" t="s">
        <v>602</v>
      </c>
      <c r="F194" s="219" t="s">
        <v>603</v>
      </c>
      <c r="G194" s="220" t="s">
        <v>209</v>
      </c>
      <c r="H194" s="221">
        <v>100</v>
      </c>
      <c r="I194" s="222"/>
      <c r="J194" s="223">
        <f>ROUND(I194*H194,2)</f>
        <v>0</v>
      </c>
      <c r="K194" s="224"/>
      <c r="L194" s="42"/>
      <c r="M194" s="225" t="s">
        <v>1</v>
      </c>
      <c r="N194" s="226" t="s">
        <v>38</v>
      </c>
      <c r="O194" s="89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9" t="s">
        <v>131</v>
      </c>
      <c r="AT194" s="229" t="s">
        <v>127</v>
      </c>
      <c r="AU194" s="229" t="s">
        <v>83</v>
      </c>
      <c r="AY194" s="15" t="s">
        <v>125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5" t="s">
        <v>81</v>
      </c>
      <c r="BK194" s="230">
        <f>ROUND(I194*H194,2)</f>
        <v>0</v>
      </c>
      <c r="BL194" s="15" t="s">
        <v>131</v>
      </c>
      <c r="BM194" s="229" t="s">
        <v>604</v>
      </c>
    </row>
    <row r="195" spans="1:65" s="2" customFormat="1" ht="14.4" customHeight="1">
      <c r="A195" s="36"/>
      <c r="B195" s="37"/>
      <c r="C195" s="217" t="s">
        <v>360</v>
      </c>
      <c r="D195" s="217" t="s">
        <v>127</v>
      </c>
      <c r="E195" s="218" t="s">
        <v>605</v>
      </c>
      <c r="F195" s="219" t="s">
        <v>606</v>
      </c>
      <c r="G195" s="220" t="s">
        <v>209</v>
      </c>
      <c r="H195" s="221">
        <v>35</v>
      </c>
      <c r="I195" s="222"/>
      <c r="J195" s="223">
        <f>ROUND(I195*H195,2)</f>
        <v>0</v>
      </c>
      <c r="K195" s="224"/>
      <c r="L195" s="42"/>
      <c r="M195" s="225" t="s">
        <v>1</v>
      </c>
      <c r="N195" s="226" t="s">
        <v>38</v>
      </c>
      <c r="O195" s="89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9" t="s">
        <v>131</v>
      </c>
      <c r="AT195" s="229" t="s">
        <v>127</v>
      </c>
      <c r="AU195" s="229" t="s">
        <v>83</v>
      </c>
      <c r="AY195" s="15" t="s">
        <v>125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5" t="s">
        <v>81</v>
      </c>
      <c r="BK195" s="230">
        <f>ROUND(I195*H195,2)</f>
        <v>0</v>
      </c>
      <c r="BL195" s="15" t="s">
        <v>131</v>
      </c>
      <c r="BM195" s="229" t="s">
        <v>607</v>
      </c>
    </row>
    <row r="196" spans="1:65" s="2" customFormat="1" ht="14.4" customHeight="1">
      <c r="A196" s="36"/>
      <c r="B196" s="37"/>
      <c r="C196" s="217" t="s">
        <v>364</v>
      </c>
      <c r="D196" s="217" t="s">
        <v>127</v>
      </c>
      <c r="E196" s="218" t="s">
        <v>608</v>
      </c>
      <c r="F196" s="219" t="s">
        <v>609</v>
      </c>
      <c r="G196" s="220" t="s">
        <v>209</v>
      </c>
      <c r="H196" s="221">
        <v>100</v>
      </c>
      <c r="I196" s="222"/>
      <c r="J196" s="223">
        <f>ROUND(I196*H196,2)</f>
        <v>0</v>
      </c>
      <c r="K196" s="224"/>
      <c r="L196" s="42"/>
      <c r="M196" s="225" t="s">
        <v>1</v>
      </c>
      <c r="N196" s="226" t="s">
        <v>38</v>
      </c>
      <c r="O196" s="89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9" t="s">
        <v>131</v>
      </c>
      <c r="AT196" s="229" t="s">
        <v>127</v>
      </c>
      <c r="AU196" s="229" t="s">
        <v>83</v>
      </c>
      <c r="AY196" s="15" t="s">
        <v>125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5" t="s">
        <v>81</v>
      </c>
      <c r="BK196" s="230">
        <f>ROUND(I196*H196,2)</f>
        <v>0</v>
      </c>
      <c r="BL196" s="15" t="s">
        <v>131</v>
      </c>
      <c r="BM196" s="229" t="s">
        <v>610</v>
      </c>
    </row>
    <row r="197" spans="1:65" s="2" customFormat="1" ht="14.4" customHeight="1">
      <c r="A197" s="36"/>
      <c r="B197" s="37"/>
      <c r="C197" s="217" t="s">
        <v>368</v>
      </c>
      <c r="D197" s="217" t="s">
        <v>127</v>
      </c>
      <c r="E197" s="218" t="s">
        <v>611</v>
      </c>
      <c r="F197" s="219" t="s">
        <v>612</v>
      </c>
      <c r="G197" s="220" t="s">
        <v>209</v>
      </c>
      <c r="H197" s="221">
        <v>35</v>
      </c>
      <c r="I197" s="222"/>
      <c r="J197" s="223">
        <f>ROUND(I197*H197,2)</f>
        <v>0</v>
      </c>
      <c r="K197" s="224"/>
      <c r="L197" s="42"/>
      <c r="M197" s="225" t="s">
        <v>1</v>
      </c>
      <c r="N197" s="226" t="s">
        <v>38</v>
      </c>
      <c r="O197" s="89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9" t="s">
        <v>131</v>
      </c>
      <c r="AT197" s="229" t="s">
        <v>127</v>
      </c>
      <c r="AU197" s="229" t="s">
        <v>83</v>
      </c>
      <c r="AY197" s="15" t="s">
        <v>125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5" t="s">
        <v>81</v>
      </c>
      <c r="BK197" s="230">
        <f>ROUND(I197*H197,2)</f>
        <v>0</v>
      </c>
      <c r="BL197" s="15" t="s">
        <v>131</v>
      </c>
      <c r="BM197" s="229" t="s">
        <v>613</v>
      </c>
    </row>
    <row r="198" spans="1:65" s="2" customFormat="1" ht="14.4" customHeight="1">
      <c r="A198" s="36"/>
      <c r="B198" s="37"/>
      <c r="C198" s="217" t="s">
        <v>372</v>
      </c>
      <c r="D198" s="217" t="s">
        <v>127</v>
      </c>
      <c r="E198" s="218" t="s">
        <v>614</v>
      </c>
      <c r="F198" s="219" t="s">
        <v>615</v>
      </c>
      <c r="G198" s="220" t="s">
        <v>209</v>
      </c>
      <c r="H198" s="221">
        <v>150</v>
      </c>
      <c r="I198" s="222"/>
      <c r="J198" s="223">
        <f>ROUND(I198*H198,2)</f>
        <v>0</v>
      </c>
      <c r="K198" s="224"/>
      <c r="L198" s="42"/>
      <c r="M198" s="225" t="s">
        <v>1</v>
      </c>
      <c r="N198" s="226" t="s">
        <v>38</v>
      </c>
      <c r="O198" s="89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9" t="s">
        <v>131</v>
      </c>
      <c r="AT198" s="229" t="s">
        <v>127</v>
      </c>
      <c r="AU198" s="229" t="s">
        <v>83</v>
      </c>
      <c r="AY198" s="15" t="s">
        <v>125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5" t="s">
        <v>81</v>
      </c>
      <c r="BK198" s="230">
        <f>ROUND(I198*H198,2)</f>
        <v>0</v>
      </c>
      <c r="BL198" s="15" t="s">
        <v>131</v>
      </c>
      <c r="BM198" s="229" t="s">
        <v>616</v>
      </c>
    </row>
    <row r="199" spans="1:65" s="2" customFormat="1" ht="14.4" customHeight="1">
      <c r="A199" s="36"/>
      <c r="B199" s="37"/>
      <c r="C199" s="217" t="s">
        <v>376</v>
      </c>
      <c r="D199" s="217" t="s">
        <v>127</v>
      </c>
      <c r="E199" s="218" t="s">
        <v>617</v>
      </c>
      <c r="F199" s="219" t="s">
        <v>618</v>
      </c>
      <c r="G199" s="220" t="s">
        <v>209</v>
      </c>
      <c r="H199" s="221">
        <v>100</v>
      </c>
      <c r="I199" s="222"/>
      <c r="J199" s="223">
        <f>ROUND(I199*H199,2)</f>
        <v>0</v>
      </c>
      <c r="K199" s="224"/>
      <c r="L199" s="42"/>
      <c r="M199" s="225" t="s">
        <v>1</v>
      </c>
      <c r="N199" s="226" t="s">
        <v>38</v>
      </c>
      <c r="O199" s="89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9" t="s">
        <v>131</v>
      </c>
      <c r="AT199" s="229" t="s">
        <v>127</v>
      </c>
      <c r="AU199" s="229" t="s">
        <v>83</v>
      </c>
      <c r="AY199" s="15" t="s">
        <v>125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5" t="s">
        <v>81</v>
      </c>
      <c r="BK199" s="230">
        <f>ROUND(I199*H199,2)</f>
        <v>0</v>
      </c>
      <c r="BL199" s="15" t="s">
        <v>131</v>
      </c>
      <c r="BM199" s="229" t="s">
        <v>619</v>
      </c>
    </row>
    <row r="200" spans="1:65" s="2" customFormat="1" ht="14.4" customHeight="1">
      <c r="A200" s="36"/>
      <c r="B200" s="37"/>
      <c r="C200" s="217" t="s">
        <v>380</v>
      </c>
      <c r="D200" s="217" t="s">
        <v>127</v>
      </c>
      <c r="E200" s="218" t="s">
        <v>620</v>
      </c>
      <c r="F200" s="219" t="s">
        <v>621</v>
      </c>
      <c r="G200" s="220" t="s">
        <v>209</v>
      </c>
      <c r="H200" s="221">
        <v>35</v>
      </c>
      <c r="I200" s="222"/>
      <c r="J200" s="223">
        <f>ROUND(I200*H200,2)</f>
        <v>0</v>
      </c>
      <c r="K200" s="224"/>
      <c r="L200" s="42"/>
      <c r="M200" s="225" t="s">
        <v>1</v>
      </c>
      <c r="N200" s="226" t="s">
        <v>38</v>
      </c>
      <c r="O200" s="89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9" t="s">
        <v>131</v>
      </c>
      <c r="AT200" s="229" t="s">
        <v>127</v>
      </c>
      <c r="AU200" s="229" t="s">
        <v>83</v>
      </c>
      <c r="AY200" s="15" t="s">
        <v>125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5" t="s">
        <v>81</v>
      </c>
      <c r="BK200" s="230">
        <f>ROUND(I200*H200,2)</f>
        <v>0</v>
      </c>
      <c r="BL200" s="15" t="s">
        <v>131</v>
      </c>
      <c r="BM200" s="229" t="s">
        <v>622</v>
      </c>
    </row>
    <row r="201" spans="1:65" s="2" customFormat="1" ht="14.4" customHeight="1">
      <c r="A201" s="36"/>
      <c r="B201" s="37"/>
      <c r="C201" s="217" t="s">
        <v>386</v>
      </c>
      <c r="D201" s="217" t="s">
        <v>127</v>
      </c>
      <c r="E201" s="218" t="s">
        <v>623</v>
      </c>
      <c r="F201" s="219" t="s">
        <v>624</v>
      </c>
      <c r="G201" s="220" t="s">
        <v>130</v>
      </c>
      <c r="H201" s="221">
        <v>135</v>
      </c>
      <c r="I201" s="222"/>
      <c r="J201" s="223">
        <f>ROUND(I201*H201,2)</f>
        <v>0</v>
      </c>
      <c r="K201" s="224"/>
      <c r="L201" s="42"/>
      <c r="M201" s="225" t="s">
        <v>1</v>
      </c>
      <c r="N201" s="226" t="s">
        <v>38</v>
      </c>
      <c r="O201" s="89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9" t="s">
        <v>131</v>
      </c>
      <c r="AT201" s="229" t="s">
        <v>127</v>
      </c>
      <c r="AU201" s="229" t="s">
        <v>83</v>
      </c>
      <c r="AY201" s="15" t="s">
        <v>125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5" t="s">
        <v>81</v>
      </c>
      <c r="BK201" s="230">
        <f>ROUND(I201*H201,2)</f>
        <v>0</v>
      </c>
      <c r="BL201" s="15" t="s">
        <v>131</v>
      </c>
      <c r="BM201" s="229" t="s">
        <v>625</v>
      </c>
    </row>
    <row r="202" spans="1:65" s="2" customFormat="1" ht="14.4" customHeight="1">
      <c r="A202" s="36"/>
      <c r="B202" s="37"/>
      <c r="C202" s="217" t="s">
        <v>390</v>
      </c>
      <c r="D202" s="217" t="s">
        <v>127</v>
      </c>
      <c r="E202" s="218" t="s">
        <v>626</v>
      </c>
      <c r="F202" s="219" t="s">
        <v>627</v>
      </c>
      <c r="G202" s="220" t="s">
        <v>444</v>
      </c>
      <c r="H202" s="221">
        <v>1</v>
      </c>
      <c r="I202" s="222"/>
      <c r="J202" s="223">
        <f>ROUND(I202*H202,2)</f>
        <v>0</v>
      </c>
      <c r="K202" s="224"/>
      <c r="L202" s="42"/>
      <c r="M202" s="225" t="s">
        <v>1</v>
      </c>
      <c r="N202" s="226" t="s">
        <v>38</v>
      </c>
      <c r="O202" s="89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9" t="s">
        <v>131</v>
      </c>
      <c r="AT202" s="229" t="s">
        <v>127</v>
      </c>
      <c r="AU202" s="229" t="s">
        <v>83</v>
      </c>
      <c r="AY202" s="15" t="s">
        <v>125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5" t="s">
        <v>81</v>
      </c>
      <c r="BK202" s="230">
        <f>ROUND(I202*H202,2)</f>
        <v>0</v>
      </c>
      <c r="BL202" s="15" t="s">
        <v>131</v>
      </c>
      <c r="BM202" s="229" t="s">
        <v>628</v>
      </c>
    </row>
    <row r="203" spans="1:65" s="2" customFormat="1" ht="14.4" customHeight="1">
      <c r="A203" s="36"/>
      <c r="B203" s="37"/>
      <c r="C203" s="217" t="s">
        <v>395</v>
      </c>
      <c r="D203" s="217" t="s">
        <v>127</v>
      </c>
      <c r="E203" s="218" t="s">
        <v>629</v>
      </c>
      <c r="F203" s="219" t="s">
        <v>630</v>
      </c>
      <c r="G203" s="220" t="s">
        <v>209</v>
      </c>
      <c r="H203" s="221">
        <v>38</v>
      </c>
      <c r="I203" s="222"/>
      <c r="J203" s="223">
        <f>ROUND(I203*H203,2)</f>
        <v>0</v>
      </c>
      <c r="K203" s="224"/>
      <c r="L203" s="42"/>
      <c r="M203" s="225" t="s">
        <v>1</v>
      </c>
      <c r="N203" s="226" t="s">
        <v>38</v>
      </c>
      <c r="O203" s="89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9" t="s">
        <v>131</v>
      </c>
      <c r="AT203" s="229" t="s">
        <v>127</v>
      </c>
      <c r="AU203" s="229" t="s">
        <v>83</v>
      </c>
      <c r="AY203" s="15" t="s">
        <v>125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5" t="s">
        <v>81</v>
      </c>
      <c r="BK203" s="230">
        <f>ROUND(I203*H203,2)</f>
        <v>0</v>
      </c>
      <c r="BL203" s="15" t="s">
        <v>131</v>
      </c>
      <c r="BM203" s="229" t="s">
        <v>631</v>
      </c>
    </row>
    <row r="204" spans="1:63" s="12" customFormat="1" ht="22.8" customHeight="1">
      <c r="A204" s="12"/>
      <c r="B204" s="201"/>
      <c r="C204" s="202"/>
      <c r="D204" s="203" t="s">
        <v>72</v>
      </c>
      <c r="E204" s="215" t="s">
        <v>439</v>
      </c>
      <c r="F204" s="215" t="s">
        <v>440</v>
      </c>
      <c r="G204" s="202"/>
      <c r="H204" s="202"/>
      <c r="I204" s="205"/>
      <c r="J204" s="216">
        <f>BK204</f>
        <v>0</v>
      </c>
      <c r="K204" s="202"/>
      <c r="L204" s="207"/>
      <c r="M204" s="208"/>
      <c r="N204" s="209"/>
      <c r="O204" s="209"/>
      <c r="P204" s="210">
        <f>SUM(P205:P213)</f>
        <v>0</v>
      </c>
      <c r="Q204" s="209"/>
      <c r="R204" s="210">
        <f>SUM(R205:R213)</f>
        <v>0</v>
      </c>
      <c r="S204" s="209"/>
      <c r="T204" s="211">
        <f>SUM(T205:T213)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2" t="s">
        <v>145</v>
      </c>
      <c r="AT204" s="213" t="s">
        <v>72</v>
      </c>
      <c r="AU204" s="213" t="s">
        <v>81</v>
      </c>
      <c r="AY204" s="212" t="s">
        <v>125</v>
      </c>
      <c r="BK204" s="214">
        <f>SUM(BK205:BK213)</f>
        <v>0</v>
      </c>
    </row>
    <row r="205" spans="1:65" s="2" customFormat="1" ht="62.7" customHeight="1">
      <c r="A205" s="36"/>
      <c r="B205" s="37"/>
      <c r="C205" s="217" t="s">
        <v>399</v>
      </c>
      <c r="D205" s="217" t="s">
        <v>127</v>
      </c>
      <c r="E205" s="218" t="s">
        <v>442</v>
      </c>
      <c r="F205" s="219" t="s">
        <v>443</v>
      </c>
      <c r="G205" s="220" t="s">
        <v>444</v>
      </c>
      <c r="H205" s="221">
        <v>1</v>
      </c>
      <c r="I205" s="222"/>
      <c r="J205" s="223">
        <f>ROUND(I205*H205,2)</f>
        <v>0</v>
      </c>
      <c r="K205" s="224"/>
      <c r="L205" s="42"/>
      <c r="M205" s="225" t="s">
        <v>1</v>
      </c>
      <c r="N205" s="226" t="s">
        <v>38</v>
      </c>
      <c r="O205" s="89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9" t="s">
        <v>445</v>
      </c>
      <c r="AT205" s="229" t="s">
        <v>127</v>
      </c>
      <c r="AU205" s="229" t="s">
        <v>83</v>
      </c>
      <c r="AY205" s="15" t="s">
        <v>125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5" t="s">
        <v>81</v>
      </c>
      <c r="BK205" s="230">
        <f>ROUND(I205*H205,2)</f>
        <v>0</v>
      </c>
      <c r="BL205" s="15" t="s">
        <v>445</v>
      </c>
      <c r="BM205" s="229" t="s">
        <v>632</v>
      </c>
    </row>
    <row r="206" spans="1:65" s="2" customFormat="1" ht="49.05" customHeight="1">
      <c r="A206" s="36"/>
      <c r="B206" s="37"/>
      <c r="C206" s="217" t="s">
        <v>403</v>
      </c>
      <c r="D206" s="217" t="s">
        <v>127</v>
      </c>
      <c r="E206" s="218" t="s">
        <v>448</v>
      </c>
      <c r="F206" s="219" t="s">
        <v>449</v>
      </c>
      <c r="G206" s="220" t="s">
        <v>444</v>
      </c>
      <c r="H206" s="221">
        <v>1</v>
      </c>
      <c r="I206" s="222"/>
      <c r="J206" s="223">
        <f>ROUND(I206*H206,2)</f>
        <v>0</v>
      </c>
      <c r="K206" s="224"/>
      <c r="L206" s="42"/>
      <c r="M206" s="225" t="s">
        <v>1</v>
      </c>
      <c r="N206" s="226" t="s">
        <v>38</v>
      </c>
      <c r="O206" s="89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9" t="s">
        <v>445</v>
      </c>
      <c r="AT206" s="229" t="s">
        <v>127</v>
      </c>
      <c r="AU206" s="229" t="s">
        <v>83</v>
      </c>
      <c r="AY206" s="15" t="s">
        <v>125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5" t="s">
        <v>81</v>
      </c>
      <c r="BK206" s="230">
        <f>ROUND(I206*H206,2)</f>
        <v>0</v>
      </c>
      <c r="BL206" s="15" t="s">
        <v>445</v>
      </c>
      <c r="BM206" s="229" t="s">
        <v>633</v>
      </c>
    </row>
    <row r="207" spans="1:65" s="2" customFormat="1" ht="49.05" customHeight="1">
      <c r="A207" s="36"/>
      <c r="B207" s="37"/>
      <c r="C207" s="217" t="s">
        <v>409</v>
      </c>
      <c r="D207" s="217" t="s">
        <v>127</v>
      </c>
      <c r="E207" s="218" t="s">
        <v>634</v>
      </c>
      <c r="F207" s="219" t="s">
        <v>635</v>
      </c>
      <c r="G207" s="220" t="s">
        <v>444</v>
      </c>
      <c r="H207" s="221">
        <v>1</v>
      </c>
      <c r="I207" s="222"/>
      <c r="J207" s="223">
        <f>ROUND(I207*H207,2)</f>
        <v>0</v>
      </c>
      <c r="K207" s="224"/>
      <c r="L207" s="42"/>
      <c r="M207" s="225" t="s">
        <v>1</v>
      </c>
      <c r="N207" s="226" t="s">
        <v>38</v>
      </c>
      <c r="O207" s="89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9" t="s">
        <v>445</v>
      </c>
      <c r="AT207" s="229" t="s">
        <v>127</v>
      </c>
      <c r="AU207" s="229" t="s">
        <v>83</v>
      </c>
      <c r="AY207" s="15" t="s">
        <v>125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5" t="s">
        <v>81</v>
      </c>
      <c r="BK207" s="230">
        <f>ROUND(I207*H207,2)</f>
        <v>0</v>
      </c>
      <c r="BL207" s="15" t="s">
        <v>445</v>
      </c>
      <c r="BM207" s="229" t="s">
        <v>636</v>
      </c>
    </row>
    <row r="208" spans="1:65" s="2" customFormat="1" ht="24.15" customHeight="1">
      <c r="A208" s="36"/>
      <c r="B208" s="37"/>
      <c r="C208" s="217" t="s">
        <v>413</v>
      </c>
      <c r="D208" s="217" t="s">
        <v>127</v>
      </c>
      <c r="E208" s="218" t="s">
        <v>452</v>
      </c>
      <c r="F208" s="219" t="s">
        <v>453</v>
      </c>
      <c r="G208" s="220" t="s">
        <v>444</v>
      </c>
      <c r="H208" s="221">
        <v>1</v>
      </c>
      <c r="I208" s="222"/>
      <c r="J208" s="223">
        <f>ROUND(I208*H208,2)</f>
        <v>0</v>
      </c>
      <c r="K208" s="224"/>
      <c r="L208" s="42"/>
      <c r="M208" s="225" t="s">
        <v>1</v>
      </c>
      <c r="N208" s="226" t="s">
        <v>38</v>
      </c>
      <c r="O208" s="89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9" t="s">
        <v>445</v>
      </c>
      <c r="AT208" s="229" t="s">
        <v>127</v>
      </c>
      <c r="AU208" s="229" t="s">
        <v>83</v>
      </c>
      <c r="AY208" s="15" t="s">
        <v>125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5" t="s">
        <v>81</v>
      </c>
      <c r="BK208" s="230">
        <f>ROUND(I208*H208,2)</f>
        <v>0</v>
      </c>
      <c r="BL208" s="15" t="s">
        <v>445</v>
      </c>
      <c r="BM208" s="229" t="s">
        <v>637</v>
      </c>
    </row>
    <row r="209" spans="1:65" s="2" customFormat="1" ht="24.15" customHeight="1">
      <c r="A209" s="36"/>
      <c r="B209" s="37"/>
      <c r="C209" s="217" t="s">
        <v>266</v>
      </c>
      <c r="D209" s="217" t="s">
        <v>127</v>
      </c>
      <c r="E209" s="218" t="s">
        <v>456</v>
      </c>
      <c r="F209" s="219" t="s">
        <v>457</v>
      </c>
      <c r="G209" s="220" t="s">
        <v>444</v>
      </c>
      <c r="H209" s="221">
        <v>1</v>
      </c>
      <c r="I209" s="222"/>
      <c r="J209" s="223">
        <f>ROUND(I209*H209,2)</f>
        <v>0</v>
      </c>
      <c r="K209" s="224"/>
      <c r="L209" s="42"/>
      <c r="M209" s="225" t="s">
        <v>1</v>
      </c>
      <c r="N209" s="226" t="s">
        <v>38</v>
      </c>
      <c r="O209" s="89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9" t="s">
        <v>445</v>
      </c>
      <c r="AT209" s="229" t="s">
        <v>127</v>
      </c>
      <c r="AU209" s="229" t="s">
        <v>83</v>
      </c>
      <c r="AY209" s="15" t="s">
        <v>125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5" t="s">
        <v>81</v>
      </c>
      <c r="BK209" s="230">
        <f>ROUND(I209*H209,2)</f>
        <v>0</v>
      </c>
      <c r="BL209" s="15" t="s">
        <v>445</v>
      </c>
      <c r="BM209" s="229" t="s">
        <v>638</v>
      </c>
    </row>
    <row r="210" spans="1:65" s="2" customFormat="1" ht="49.05" customHeight="1">
      <c r="A210" s="36"/>
      <c r="B210" s="37"/>
      <c r="C210" s="217" t="s">
        <v>420</v>
      </c>
      <c r="D210" s="217" t="s">
        <v>127</v>
      </c>
      <c r="E210" s="218" t="s">
        <v>639</v>
      </c>
      <c r="F210" s="219" t="s">
        <v>635</v>
      </c>
      <c r="G210" s="220" t="s">
        <v>444</v>
      </c>
      <c r="H210" s="221">
        <v>1</v>
      </c>
      <c r="I210" s="222"/>
      <c r="J210" s="223">
        <f>ROUND(I210*H210,2)</f>
        <v>0</v>
      </c>
      <c r="K210" s="224"/>
      <c r="L210" s="42"/>
      <c r="M210" s="225" t="s">
        <v>1</v>
      </c>
      <c r="N210" s="226" t="s">
        <v>38</v>
      </c>
      <c r="O210" s="89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9" t="s">
        <v>445</v>
      </c>
      <c r="AT210" s="229" t="s">
        <v>127</v>
      </c>
      <c r="AU210" s="229" t="s">
        <v>83</v>
      </c>
      <c r="AY210" s="15" t="s">
        <v>125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5" t="s">
        <v>81</v>
      </c>
      <c r="BK210" s="230">
        <f>ROUND(I210*H210,2)</f>
        <v>0</v>
      </c>
      <c r="BL210" s="15" t="s">
        <v>445</v>
      </c>
      <c r="BM210" s="229" t="s">
        <v>640</v>
      </c>
    </row>
    <row r="211" spans="1:65" s="2" customFormat="1" ht="62.7" customHeight="1">
      <c r="A211" s="36"/>
      <c r="B211" s="37"/>
      <c r="C211" s="217" t="s">
        <v>424</v>
      </c>
      <c r="D211" s="217" t="s">
        <v>127</v>
      </c>
      <c r="E211" s="218" t="s">
        <v>641</v>
      </c>
      <c r="F211" s="219" t="s">
        <v>642</v>
      </c>
      <c r="G211" s="220" t="s">
        <v>444</v>
      </c>
      <c r="H211" s="221">
        <v>1</v>
      </c>
      <c r="I211" s="222"/>
      <c r="J211" s="223">
        <f>ROUND(I211*H211,2)</f>
        <v>0</v>
      </c>
      <c r="K211" s="224"/>
      <c r="L211" s="42"/>
      <c r="M211" s="225" t="s">
        <v>1</v>
      </c>
      <c r="N211" s="226" t="s">
        <v>38</v>
      </c>
      <c r="O211" s="89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9" t="s">
        <v>445</v>
      </c>
      <c r="AT211" s="229" t="s">
        <v>127</v>
      </c>
      <c r="AU211" s="229" t="s">
        <v>83</v>
      </c>
      <c r="AY211" s="15" t="s">
        <v>125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5" t="s">
        <v>81</v>
      </c>
      <c r="BK211" s="230">
        <f>ROUND(I211*H211,2)</f>
        <v>0</v>
      </c>
      <c r="BL211" s="15" t="s">
        <v>445</v>
      </c>
      <c r="BM211" s="229" t="s">
        <v>643</v>
      </c>
    </row>
    <row r="212" spans="1:65" s="2" customFormat="1" ht="37.8" customHeight="1">
      <c r="A212" s="36"/>
      <c r="B212" s="37"/>
      <c r="C212" s="217" t="s">
        <v>429</v>
      </c>
      <c r="D212" s="217" t="s">
        <v>127</v>
      </c>
      <c r="E212" s="218" t="s">
        <v>460</v>
      </c>
      <c r="F212" s="219" t="s">
        <v>461</v>
      </c>
      <c r="G212" s="220" t="s">
        <v>444</v>
      </c>
      <c r="H212" s="221">
        <v>1</v>
      </c>
      <c r="I212" s="222"/>
      <c r="J212" s="223">
        <f>ROUND(I212*H212,2)</f>
        <v>0</v>
      </c>
      <c r="K212" s="224"/>
      <c r="L212" s="42"/>
      <c r="M212" s="225" t="s">
        <v>1</v>
      </c>
      <c r="N212" s="226" t="s">
        <v>38</v>
      </c>
      <c r="O212" s="89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9" t="s">
        <v>445</v>
      </c>
      <c r="AT212" s="229" t="s">
        <v>127</v>
      </c>
      <c r="AU212" s="229" t="s">
        <v>83</v>
      </c>
      <c r="AY212" s="15" t="s">
        <v>125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5" t="s">
        <v>81</v>
      </c>
      <c r="BK212" s="230">
        <f>ROUND(I212*H212,2)</f>
        <v>0</v>
      </c>
      <c r="BL212" s="15" t="s">
        <v>445</v>
      </c>
      <c r="BM212" s="229" t="s">
        <v>644</v>
      </c>
    </row>
    <row r="213" spans="1:65" s="2" customFormat="1" ht="14.4" customHeight="1">
      <c r="A213" s="36"/>
      <c r="B213" s="37"/>
      <c r="C213" s="217" t="s">
        <v>433</v>
      </c>
      <c r="D213" s="217" t="s">
        <v>127</v>
      </c>
      <c r="E213" s="218" t="s">
        <v>645</v>
      </c>
      <c r="F213" s="219" t="s">
        <v>646</v>
      </c>
      <c r="G213" s="220" t="s">
        <v>444</v>
      </c>
      <c r="H213" s="221">
        <v>1</v>
      </c>
      <c r="I213" s="222"/>
      <c r="J213" s="223">
        <f>ROUND(I213*H213,2)</f>
        <v>0</v>
      </c>
      <c r="K213" s="224"/>
      <c r="L213" s="42"/>
      <c r="M213" s="254" t="s">
        <v>1</v>
      </c>
      <c r="N213" s="255" t="s">
        <v>38</v>
      </c>
      <c r="O213" s="256"/>
      <c r="P213" s="257">
        <f>O213*H213</f>
        <v>0</v>
      </c>
      <c r="Q213" s="257">
        <v>0</v>
      </c>
      <c r="R213" s="257">
        <f>Q213*H213</f>
        <v>0</v>
      </c>
      <c r="S213" s="257">
        <v>0</v>
      </c>
      <c r="T213" s="258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9" t="s">
        <v>445</v>
      </c>
      <c r="AT213" s="229" t="s">
        <v>127</v>
      </c>
      <c r="AU213" s="229" t="s">
        <v>83</v>
      </c>
      <c r="AY213" s="15" t="s">
        <v>125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5" t="s">
        <v>81</v>
      </c>
      <c r="BK213" s="230">
        <f>ROUND(I213*H213,2)</f>
        <v>0</v>
      </c>
      <c r="BL213" s="15" t="s">
        <v>445</v>
      </c>
      <c r="BM213" s="229" t="s">
        <v>647</v>
      </c>
    </row>
    <row r="214" spans="1:31" s="2" customFormat="1" ht="6.95" customHeight="1">
      <c r="A214" s="36"/>
      <c r="B214" s="64"/>
      <c r="C214" s="65"/>
      <c r="D214" s="65"/>
      <c r="E214" s="65"/>
      <c r="F214" s="65"/>
      <c r="G214" s="65"/>
      <c r="H214" s="65"/>
      <c r="I214" s="65"/>
      <c r="J214" s="65"/>
      <c r="K214" s="65"/>
      <c r="L214" s="42"/>
      <c r="M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</row>
  </sheetData>
  <sheetProtection password="CC35" sheet="1" objects="1" scenarios="1" formatColumns="0" formatRows="0" autoFilter="0"/>
  <autoFilter ref="C126:K21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4"/>
      <c r="C3" s="135"/>
      <c r="D3" s="135"/>
      <c r="E3" s="135"/>
      <c r="F3" s="135"/>
      <c r="G3" s="135"/>
      <c r="H3" s="18"/>
    </row>
    <row r="4" spans="2:8" s="1" customFormat="1" ht="24.95" customHeight="1">
      <c r="B4" s="18"/>
      <c r="C4" s="136" t="s">
        <v>648</v>
      </c>
      <c r="H4" s="18"/>
    </row>
    <row r="5" spans="2:8" s="1" customFormat="1" ht="12" customHeight="1">
      <c r="B5" s="18"/>
      <c r="C5" s="260" t="s">
        <v>13</v>
      </c>
      <c r="D5" s="145" t="s">
        <v>14</v>
      </c>
      <c r="E5" s="1"/>
      <c r="F5" s="1"/>
      <c r="H5" s="18"/>
    </row>
    <row r="6" spans="2:8" s="1" customFormat="1" ht="36.95" customHeight="1">
      <c r="B6" s="18"/>
      <c r="C6" s="261" t="s">
        <v>16</v>
      </c>
      <c r="D6" s="262" t="s">
        <v>17</v>
      </c>
      <c r="E6" s="1"/>
      <c r="F6" s="1"/>
      <c r="H6" s="18"/>
    </row>
    <row r="7" spans="2:8" s="1" customFormat="1" ht="16.5" customHeight="1">
      <c r="B7" s="18"/>
      <c r="C7" s="138" t="s">
        <v>22</v>
      </c>
      <c r="D7" s="142" t="str">
        <f>'Rekapitulace stavby'!AN8</f>
        <v>2. 6. 2021</v>
      </c>
      <c r="H7" s="18"/>
    </row>
    <row r="8" spans="1:8" s="2" customFormat="1" ht="10.8" customHeight="1">
      <c r="A8" s="36"/>
      <c r="B8" s="42"/>
      <c r="C8" s="36"/>
      <c r="D8" s="36"/>
      <c r="E8" s="36"/>
      <c r="F8" s="36"/>
      <c r="G8" s="36"/>
      <c r="H8" s="42"/>
    </row>
    <row r="9" spans="1:8" s="11" customFormat="1" ht="29.25" customHeight="1">
      <c r="A9" s="189"/>
      <c r="B9" s="263"/>
      <c r="C9" s="264" t="s">
        <v>54</v>
      </c>
      <c r="D9" s="265" t="s">
        <v>55</v>
      </c>
      <c r="E9" s="265" t="s">
        <v>112</v>
      </c>
      <c r="F9" s="266" t="s">
        <v>649</v>
      </c>
      <c r="G9" s="189"/>
      <c r="H9" s="263"/>
    </row>
    <row r="10" spans="1:8" s="2" customFormat="1" ht="26.4" customHeight="1">
      <c r="A10" s="36"/>
      <c r="B10" s="42"/>
      <c r="C10" s="267" t="s">
        <v>650</v>
      </c>
      <c r="D10" s="267" t="s">
        <v>85</v>
      </c>
      <c r="E10" s="36"/>
      <c r="F10" s="36"/>
      <c r="G10" s="36"/>
      <c r="H10" s="42"/>
    </row>
    <row r="11" spans="1:8" s="2" customFormat="1" ht="16.8" customHeight="1">
      <c r="A11" s="36"/>
      <c r="B11" s="42"/>
      <c r="C11" s="268" t="s">
        <v>467</v>
      </c>
      <c r="D11" s="269" t="s">
        <v>1</v>
      </c>
      <c r="E11" s="270" t="s">
        <v>1</v>
      </c>
      <c r="F11" s="271">
        <v>9.8</v>
      </c>
      <c r="G11" s="36"/>
      <c r="H11" s="42"/>
    </row>
    <row r="12" spans="1:8" s="2" customFormat="1" ht="16.8" customHeight="1">
      <c r="A12" s="36"/>
      <c r="B12" s="42"/>
      <c r="C12" s="272" t="s">
        <v>467</v>
      </c>
      <c r="D12" s="272" t="s">
        <v>475</v>
      </c>
      <c r="E12" s="15" t="s">
        <v>1</v>
      </c>
      <c r="F12" s="273">
        <v>9.8</v>
      </c>
      <c r="G12" s="36"/>
      <c r="H12" s="42"/>
    </row>
    <row r="13" spans="1:8" s="2" customFormat="1" ht="16.8" customHeight="1">
      <c r="A13" s="36"/>
      <c r="B13" s="42"/>
      <c r="C13" s="274" t="s">
        <v>651</v>
      </c>
      <c r="D13" s="36"/>
      <c r="E13" s="36"/>
      <c r="F13" s="36"/>
      <c r="G13" s="36"/>
      <c r="H13" s="42"/>
    </row>
    <row r="14" spans="1:8" s="2" customFormat="1" ht="16.8" customHeight="1">
      <c r="A14" s="36"/>
      <c r="B14" s="42"/>
      <c r="C14" s="272" t="s">
        <v>133</v>
      </c>
      <c r="D14" s="272" t="s">
        <v>652</v>
      </c>
      <c r="E14" s="15" t="s">
        <v>130</v>
      </c>
      <c r="F14" s="273">
        <v>9.8</v>
      </c>
      <c r="G14" s="36"/>
      <c r="H14" s="42"/>
    </row>
    <row r="15" spans="1:8" s="2" customFormat="1" ht="16.8" customHeight="1">
      <c r="A15" s="36"/>
      <c r="B15" s="42"/>
      <c r="C15" s="272" t="s">
        <v>137</v>
      </c>
      <c r="D15" s="272" t="s">
        <v>653</v>
      </c>
      <c r="E15" s="15" t="s">
        <v>130</v>
      </c>
      <c r="F15" s="273">
        <v>9.8</v>
      </c>
      <c r="G15" s="36"/>
      <c r="H15" s="42"/>
    </row>
    <row r="16" spans="1:8" s="2" customFormat="1" ht="12">
      <c r="A16" s="36"/>
      <c r="B16" s="42"/>
      <c r="C16" s="272" t="s">
        <v>181</v>
      </c>
      <c r="D16" s="272" t="s">
        <v>654</v>
      </c>
      <c r="E16" s="15" t="s">
        <v>130</v>
      </c>
      <c r="F16" s="273">
        <v>9.8</v>
      </c>
      <c r="G16" s="36"/>
      <c r="H16" s="42"/>
    </row>
    <row r="17" spans="1:8" s="2" customFormat="1" ht="16.8" customHeight="1">
      <c r="A17" s="36"/>
      <c r="B17" s="42"/>
      <c r="C17" s="272" t="s">
        <v>190</v>
      </c>
      <c r="D17" s="272" t="s">
        <v>655</v>
      </c>
      <c r="E17" s="15" t="s">
        <v>130</v>
      </c>
      <c r="F17" s="273">
        <v>9.8</v>
      </c>
      <c r="G17" s="36"/>
      <c r="H17" s="42"/>
    </row>
    <row r="18" spans="1:8" s="2" customFormat="1" ht="16.8" customHeight="1">
      <c r="A18" s="36"/>
      <c r="B18" s="42"/>
      <c r="C18" s="268" t="s">
        <v>469</v>
      </c>
      <c r="D18" s="269" t="s">
        <v>1</v>
      </c>
      <c r="E18" s="270" t="s">
        <v>1</v>
      </c>
      <c r="F18" s="271">
        <v>31.8</v>
      </c>
      <c r="G18" s="36"/>
      <c r="H18" s="42"/>
    </row>
    <row r="19" spans="1:8" s="2" customFormat="1" ht="16.8" customHeight="1">
      <c r="A19" s="36"/>
      <c r="B19" s="42"/>
      <c r="C19" s="272" t="s">
        <v>469</v>
      </c>
      <c r="D19" s="272" t="s">
        <v>478</v>
      </c>
      <c r="E19" s="15" t="s">
        <v>1</v>
      </c>
      <c r="F19" s="273">
        <v>31.8</v>
      </c>
      <c r="G19" s="36"/>
      <c r="H19" s="42"/>
    </row>
    <row r="20" spans="1:8" s="2" customFormat="1" ht="16.8" customHeight="1">
      <c r="A20" s="36"/>
      <c r="B20" s="42"/>
      <c r="C20" s="274" t="s">
        <v>651</v>
      </c>
      <c r="D20" s="36"/>
      <c r="E20" s="36"/>
      <c r="F20" s="36"/>
      <c r="G20" s="36"/>
      <c r="H20" s="42"/>
    </row>
    <row r="21" spans="1:8" s="2" customFormat="1" ht="16.8" customHeight="1">
      <c r="A21" s="36"/>
      <c r="B21" s="42"/>
      <c r="C21" s="272" t="s">
        <v>157</v>
      </c>
      <c r="D21" s="272" t="s">
        <v>656</v>
      </c>
      <c r="E21" s="15" t="s">
        <v>130</v>
      </c>
      <c r="F21" s="273">
        <v>31.8</v>
      </c>
      <c r="G21" s="36"/>
      <c r="H21" s="42"/>
    </row>
    <row r="22" spans="1:8" s="2" customFormat="1" ht="16.8" customHeight="1">
      <c r="A22" s="36"/>
      <c r="B22" s="42"/>
      <c r="C22" s="272" t="s">
        <v>161</v>
      </c>
      <c r="D22" s="272" t="s">
        <v>657</v>
      </c>
      <c r="E22" s="15" t="s">
        <v>130</v>
      </c>
      <c r="F22" s="273">
        <v>31.8</v>
      </c>
      <c r="G22" s="36"/>
      <c r="H22" s="42"/>
    </row>
    <row r="23" spans="1:8" s="2" customFormat="1" ht="7.4" customHeight="1">
      <c r="A23" s="36"/>
      <c r="B23" s="168"/>
      <c r="C23" s="169"/>
      <c r="D23" s="169"/>
      <c r="E23" s="169"/>
      <c r="F23" s="169"/>
      <c r="G23" s="169"/>
      <c r="H23" s="42"/>
    </row>
    <row r="24" spans="1:8" s="2" customFormat="1" ht="12">
      <c r="A24" s="36"/>
      <c r="B24" s="36"/>
      <c r="C24" s="36"/>
      <c r="D24" s="36"/>
      <c r="E24" s="36"/>
      <c r="F24" s="36"/>
      <c r="G24" s="36"/>
      <c r="H24" s="36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2021-06-02T06:10:57Z</dcterms:created>
  <dcterms:modified xsi:type="dcterms:W3CDTF">2021-06-02T06:11:03Z</dcterms:modified>
  <cp:category/>
  <cp:version/>
  <cp:contentType/>
  <cp:contentStatus/>
</cp:coreProperties>
</file>