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07011 - SO 01 - Komun..." sheetId="2" r:id="rId2"/>
    <sheet name="202107012 - SO 02 - Přídl..." sheetId="3" r:id="rId3"/>
    <sheet name="202107013 - SO 03 - Parko..." sheetId="4" r:id="rId4"/>
  </sheets>
  <definedNames>
    <definedName name="_xlnm.Print_Area" localSheetId="0">'Rekapitulace stavby'!$D$4:$AO$76,'Rekapitulace stavby'!$C$82:$AQ$98</definedName>
    <definedName name="_xlnm._FilterDatabase" localSheetId="1" hidden="1">'202107011 - SO 01 - Komun...'!$C$126:$K$159</definedName>
    <definedName name="_xlnm.Print_Area" localSheetId="1">'202107011 - SO 01 - Komun...'!$C$4:$J$76,'202107011 - SO 01 - Komun...'!$C$82:$J$108,'202107011 - SO 01 - Komun...'!$C$114:$J$159</definedName>
    <definedName name="_xlnm._FilterDatabase" localSheetId="2" hidden="1">'202107012 - SO 02 - Přídl...'!$C$125:$K$184</definedName>
    <definedName name="_xlnm.Print_Area" localSheetId="2">'202107012 - SO 02 - Přídl...'!$C$4:$J$76,'202107012 - SO 02 - Přídl...'!$C$82:$J$107,'202107012 - SO 02 - Přídl...'!$C$113:$J$184</definedName>
    <definedName name="_xlnm._FilterDatabase" localSheetId="3" hidden="1">'202107013 - SO 03 - Parko...'!$C$123:$K$148</definedName>
    <definedName name="_xlnm.Print_Area" localSheetId="3">'202107013 - SO 03 - Parko...'!$C$4:$J$76,'202107013 - SO 03 - Parko...'!$C$82:$J$105,'202107013 - SO 03 - Parko...'!$C$111:$J$148</definedName>
    <definedName name="_xlnm.Print_Titles" localSheetId="0">'Rekapitulace stavby'!$92:$92</definedName>
    <definedName name="_xlnm.Print_Titles" localSheetId="1">'202107011 - SO 01 - Komun...'!$126:$126</definedName>
    <definedName name="_xlnm.Print_Titles" localSheetId="2">'202107012 - SO 02 - Přídl...'!$125:$125</definedName>
    <definedName name="_xlnm.Print_Titles" localSheetId="3">'202107013 - SO 03 - Parko...'!$123:$123</definedName>
  </definedNames>
  <calcPr fullCalcOnLoad="1"/>
</workbook>
</file>

<file path=xl/sharedStrings.xml><?xml version="1.0" encoding="utf-8"?>
<sst xmlns="http://schemas.openxmlformats.org/spreadsheetml/2006/main" count="1871" uniqueCount="405">
  <si>
    <t>Export Komplet</t>
  </si>
  <si>
    <t/>
  </si>
  <si>
    <t>2.0</t>
  </si>
  <si>
    <t>ZAMOK</t>
  </si>
  <si>
    <t>False</t>
  </si>
  <si>
    <t>{4d174e0d-4ec8-478b-af65-344c78e5bfbf}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</si>
  <si>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</si>
  <si>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</si>
  <si>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</si>
  <si>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</si>
  <si>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</si>
  <si>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</si>
  <si>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</si>
  <si>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</si>
  <si>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</si>
  <si>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</si>
  <si>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</si>
  <si>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Palackého ulice, HD</t>
  </si>
  <si>
    <t>KSO:</t>
  </si>
  <si>
    <t>CC-CZ:</t>
  </si>
  <si>
    <t>Místo:</t>
  </si>
  <si>
    <t xml:space="preserve"> </t>
  </si>
  <si>
    <t>Datum:</t>
  </si>
  <si>
    <t>5. 7. 2021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</si>
  <si>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</si>
  <si>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</si>
  <si>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</si>
  <si>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</si>
  <si>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</si>
  <si>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</si>
  <si>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</si>
  <si>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</si>
  <si>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</si>
  <si>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</si>
  <si>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</si>
  <si>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</si>
  <si>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</si>
  <si>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</si>
  <si>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</si>
  <si>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</si>
  <si>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</si>
  <si>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</si>
  <si>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</si>
  <si>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</si>
  <si>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</si>
  <si>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</si>
  <si>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</si>
  <si>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</si>
  <si>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</si>
  <si>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</si>
  <si>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</si>
  <si>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</si>
  <si>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</si>
  <si>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</si>
  <si>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</si>
  <si>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</si>
  <si>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</si>
  <si>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</si>
  <si>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</si>
  <si>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</si>
  <si>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</si>
  <si>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</si>
  <si>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</si>
  <si>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</si>
  <si>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</si>
  <si>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</si>
  <si>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</si>
  <si>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</si>
  <si>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</si>
  <si>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</si>
  <si>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</si>
  <si>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</si>
  <si>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</si>
  <si>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</si>
  <si>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</si>
  <si>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</si>
  <si>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</si>
  <si>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</si>
  <si>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202107011</t>
  </si>
  <si>
    <t>SO 01 - Komunikace</t>
  </si>
  <si>
    <t>STA</t>
  </si>
  <si>
    <t>1</t>
  </si>
  <si>
    <t>{7ea7ada1-5429-48ed-a1dd-d4d112eb7351}</t>
  </si>
  <si>
    <t>2</t>
  </si>
  <si>
    <t>202107012</t>
  </si>
  <si>
    <t>SO 02 - Přídlažba</t>
  </si>
  <si>
    <t>{93af4a5a-22aa-4fc9-9bc7-7e4797d82c02}</t>
  </si>
  <si>
    <t>202107013</t>
  </si>
  <si>
    <t>SO 03 - Parkoviště</t>
  </si>
  <si>
    <t>{849130c9-90f6-42ef-b0db-eaf010c8b46a}</t>
  </si>
  <si>
    <t>KRYCÍ LIST SOUPISU PRACÍ</t>
  </si>
  <si>
    <t>Objekt:</t>
  </si>
  <si>
    <t>202107011 - SO 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</si>
  <si>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</si>
  <si>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</si>
  <si>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</si>
  <si>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</si>
  <si>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</si>
  <si>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</si>
  <si>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</si>
  <si>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</si>
  <si>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</si>
  <si>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</si>
  <si>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</si>
  <si>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</si>
  <si>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</si>
  <si>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</si>
  <si>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</si>
  <si>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</si>
  <si>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</si>
  <si>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</si>
  <si>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</si>
  <si>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</si>
  <si>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</si>
  <si>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</si>
  <si>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</si>
  <si>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</si>
  <si>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</si>
  <si>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</si>
  <si>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</si>
  <si>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</si>
  <si>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</si>
  <si>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</si>
  <si>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</si>
  <si>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</si>
  <si>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</si>
  <si>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</si>
  <si>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</si>
  <si>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</si>
  <si>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m2</t>
  </si>
  <si>
    <t>4</t>
  </si>
  <si>
    <t>-56765088</t>
  </si>
  <si>
    <t>26</t>
  </si>
  <si>
    <t>R1-0001</t>
  </si>
  <si>
    <t xml:space="preserve">Pro budoucí přechod VN ulice Palackého ulicí Loretskou = vyřezání, výkop rýhy do hl. 1,1 m, uložení chráničky 2x Arott D 150, obsyp ze skladu investora 2 km, zásyp ŠD, ACL </t>
  </si>
  <si>
    <t>M</t>
  </si>
  <si>
    <t>825540839</t>
  </si>
  <si>
    <t>27</t>
  </si>
  <si>
    <t>R1-0002</t>
  </si>
  <si>
    <t>Výměna vodovodu Li za DN 100 za lPe100RC SDR11 D 160 vč. oboustranného zakončení přírubou, z jedné strany v šachtě napojeno na šoupě a z druhé propojeno s Li  spojkou WAGA 3000 + CYY 6 mm2. Hl. výkopu 1,7 m, obsyp ze skladu investora 2 km, zásyp ŠD,ACL</t>
  </si>
  <si>
    <t>m</t>
  </si>
  <si>
    <t>-1697699122</t>
  </si>
  <si>
    <t>5</t>
  </si>
  <si>
    <t>Komunikace pozemní</t>
  </si>
  <si>
    <t>572340111</t>
  </si>
  <si>
    <t>Vyspravení krytu komunikací po překopech inženýrských sítí plochy do 15 m2 asfaltovým betonem ACO (AB), po zhutnění tl. přes 30 do 50 mm</t>
  </si>
  <si>
    <t>345082439</t>
  </si>
  <si>
    <t>7</t>
  </si>
  <si>
    <t>575191111</t>
  </si>
  <si>
    <t>Vsypný makadam VM z kameniva hrubého drceného  s rozprostřením, se vsypem z kameniva drceného obaleného asfaltem, po zhutnění tl. 100 mm</t>
  </si>
  <si>
    <t>230008866</t>
  </si>
  <si>
    <t>8</t>
  </si>
  <si>
    <t>Trubní vedení</t>
  </si>
  <si>
    <t>9</t>
  </si>
  <si>
    <t>899331111</t>
  </si>
  <si>
    <t>Výšková úprava uličního vstupu nebo vpusti do 200 mm zvýšením poklopu</t>
  </si>
  <si>
    <t>kus</t>
  </si>
  <si>
    <t>-703538455</t>
  </si>
  <si>
    <t>10</t>
  </si>
  <si>
    <t>899431111</t>
  </si>
  <si>
    <t>Výšková úprava uličního vstupu nebo vpusti do 200 mm  zvýšením krycího hrnce, šoupěte nebo hydrantu bez úpravy armatur</t>
  </si>
  <si>
    <t>-1975358743</t>
  </si>
  <si>
    <t>Ostatní konstrukce a práce, bourání</t>
  </si>
  <si>
    <t>11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</si>
  <si>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</si>
  <si>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</si>
  <si>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-1745074961</t>
  </si>
  <si>
    <t>12</t>
  </si>
  <si>
    <t>919735113</t>
  </si>
  <si>
    <t>Řezání stávajícího živičného krytu nebo podkladu  hloubky přes 100 do 150 mm</t>
  </si>
  <si>
    <t>817300263</t>
  </si>
  <si>
    <t>997</t>
  </si>
  <si>
    <t>Přesun sutě</t>
  </si>
  <si>
    <t>13</t>
  </si>
  <si>
    <t>997013645</t>
  </si>
  <si>
    <t>Poplatek za uložení stavebního odpadu na skládce (skládkovné) asfaltového bez obsahu dehtu zatříděného do Katalogu odpadů pod kódem 17 03 02</t>
  </si>
  <si>
    <t>t</t>
  </si>
  <si>
    <t>1432561657</t>
  </si>
  <si>
    <t>14</t>
  </si>
  <si>
    <t>997221551</t>
  </si>
  <si>
    <t>Vodorovná doprava suti  bez naložení, ale se složením a s hrubým urovnáním ze sypkých materiálů, na vzdálenost do 1 km</t>
  </si>
  <si>
    <t>-452102141</t>
  </si>
  <si>
    <t>997221559</t>
  </si>
  <si>
    <t>Vodorovná doprava suti  bez naložení, ale se složením a s hrubým urovnáním Příplatek k ceně za každý další i započatý 1 km přes 1 km</t>
  </si>
  <si>
    <t>1243872568</t>
  </si>
  <si>
    <t>998</t>
  </si>
  <si>
    <t>Přesun hmot</t>
  </si>
  <si>
    <t>16</t>
  </si>
  <si>
    <t>998223011</t>
  </si>
  <si>
    <t>Přesun hmot pro pozemní komunikace s krytem dlážděným  dopravní vzdálenost do 200 m jakékoliv délky objektu</t>
  </si>
  <si>
    <t>1197811679</t>
  </si>
  <si>
    <t>HZS</t>
  </si>
  <si>
    <t>Hodinové zúčtovací sazby</t>
  </si>
  <si>
    <t>17</t>
  </si>
  <si>
    <t>HZS1292</t>
  </si>
  <si>
    <t>Hodinové zúčtovací sazby profesí HSV  zemní a pomocné práce stavební dělník</t>
  </si>
  <si>
    <t>hod</t>
  </si>
  <si>
    <t>512</t>
  </si>
  <si>
    <t>1493923541</t>
  </si>
  <si>
    <t>VRN</t>
  </si>
  <si>
    <t>Vedlejší rozpočtové náklady</t>
  </si>
  <si>
    <t>VRN1</t>
  </si>
  <si>
    <t>Průzkumné, geodetické a projektové práce</t>
  </si>
  <si>
    <t>18</t>
  </si>
  <si>
    <t>012203000</t>
  </si>
  <si>
    <t>Geodetické práce při provádění stavby</t>
  </si>
  <si>
    <t>kpl</t>
  </si>
  <si>
    <t>1024</t>
  </si>
  <si>
    <t>-1084350506</t>
  </si>
  <si>
    <t>VRN9</t>
  </si>
  <si>
    <t>Ostatní náklady</t>
  </si>
  <si>
    <t>19</t>
  </si>
  <si>
    <t>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</si>
  <si>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</si>
  <si>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-204740045</t>
  </si>
  <si>
    <t>20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</si>
  <si>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</si>
  <si>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</si>
  <si>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-1399543685</t>
  </si>
  <si>
    <t>094103103</t>
  </si>
  <si>
    <t>VN - Zajištění vstupu, vjezdu a bezpečnosti k sousedním nemovitostem</t>
  </si>
  <si>
    <t>537344398</t>
  </si>
  <si>
    <t>22</t>
  </si>
  <si>
    <t>094103104</t>
  </si>
  <si>
    <t>VN - Opatření pro zajištění bezpečnosti, ochrany zdraví a požární bezpečnosti</t>
  </si>
  <si>
    <t>-2057314197</t>
  </si>
  <si>
    <t>23</t>
  </si>
  <si>
    <t>094103105</t>
  </si>
  <si>
    <t xml:space="preserve">VN - Pravidelné týdenní přemísťování popelnic od nemovitostí na určené svozové místo mimo staveniště a zpět k nemovitostem </t>
  </si>
  <si>
    <t>1605724405</t>
  </si>
  <si>
    <t>25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</si>
  <si>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</si>
  <si>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</si>
  <si>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-473568918</t>
  </si>
  <si>
    <t>202107012 - SO 02 - Přídlažba</t>
  </si>
  <si>
    <t xml:space="preserve">    1 -  Zemní práce</t>
  </si>
  <si>
    <t xml:space="preserve">    8prop01 - Dodatečné práce</t>
  </si>
  <si>
    <t xml:space="preserve"> Zemní práce</t>
  </si>
  <si>
    <t>113106093</t>
  </si>
  <si>
    <t>Rozebrání dlažeb a dílců při překopech inženýrských sítí s přemístěním hmot na skládku na vzdálenost do 3 m nebo s naložením na dopravní prostředek ručně vozovek a ploch, s jakoukoliv výplní spár z vegetační dlažby s ložem z kameniva betonové</t>
  </si>
  <si>
    <t>1270337442</t>
  </si>
  <si>
    <t>113107522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</si>
  <si>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</si>
  <si>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1667552795</t>
  </si>
  <si>
    <t>3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</si>
  <si>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</si>
  <si>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</si>
  <si>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790869608</t>
  </si>
  <si>
    <t>113202111</t>
  </si>
  <si>
    <t>Vytrhání obrub  s vybouráním lože, s přemístěním hmot na skládku na vzdálenost do 3 m nebo s naložením na dopravní prostředek z krajníků nebo obrubníků stojatých</t>
  </si>
  <si>
    <t>1403448607</t>
  </si>
  <si>
    <t>114203102</t>
  </si>
  <si>
    <t>Rozebrání dlažeb nebo záhozů s naložením na dopravní prostředek dlažeb z lomového kamene nebo betonových tvárnic na sucho se zalitými spárami cementovou maltou</t>
  </si>
  <si>
    <t>m3</t>
  </si>
  <si>
    <t>-1475735820</t>
  </si>
  <si>
    <t>6</t>
  </si>
  <si>
    <t>122251101</t>
  </si>
  <si>
    <t>Odkopávky a prokopávky nezapažené strojně v hornině třídy těžitelnosti I skupiny 3 do 20 m3</t>
  </si>
  <si>
    <t>132705272</t>
  </si>
  <si>
    <t>174111101</t>
  </si>
  <si>
    <t>Zásyp sypaninou z jakékoliv horniny ručně s uložením výkopku ve vrstvách se zhutněním jam, šachet, rýh nebo kolem objektů v těchto vykopávkách</t>
  </si>
  <si>
    <t>1551867240</t>
  </si>
  <si>
    <t>181951112</t>
  </si>
  <si>
    <t>Úprava pláně vyrovnáním výškových rozdílů strojně v hornině třídy těžitelnosti I, skupiny 1 až 3 se zhutněním</t>
  </si>
  <si>
    <t>825971547</t>
  </si>
  <si>
    <t>564851111</t>
  </si>
  <si>
    <t>Podklad ze štěrkodrti ŠD  s rozprostřením a zhutněním, po zhutnění tl. 150 mm</t>
  </si>
  <si>
    <t>-109507963</t>
  </si>
  <si>
    <t>565131111</t>
  </si>
  <si>
    <t>Vyrovnání povrchu dosavadních podkladů  s rozprostřením hmot a zhutněním obalovaným kamenivem ACP (OK) tl. 50 mm</t>
  </si>
  <si>
    <t>-1879637684</t>
  </si>
  <si>
    <t>565145111</t>
  </si>
  <si>
    <t>Asfaltový beton vrstva podkladní ACP 16 (obalované kamenivo střednězrnné - OKS)  s rozprostřením a zhutněním v pruhu šířky přes 1,5 do 3 m, po zhutnění tl. 60 mm</t>
  </si>
  <si>
    <t>1411491613</t>
  </si>
  <si>
    <t>-1519305983</t>
  </si>
  <si>
    <t>577134111</t>
  </si>
  <si>
    <t>Asfaltový beton vrstva obrusná ACO 11 (ABS)  s rozprostřením a se zhutněním z nemodifikovaného asfaltu v pruhu šířky do 3 m tř. I, po zhutnění tl. 40 mm</t>
  </si>
  <si>
    <t>-1650288062</t>
  </si>
  <si>
    <t>577143111</t>
  </si>
  <si>
    <t>Asfaltový beton vrstva obrusná ACO 8 (ABJ)  s rozprostřením a se zhutněním z nemodifikovaného asfaltu v pruhu šířky do 3 m, po zhutnění tl. 50 mm</t>
  </si>
  <si>
    <t>1917296950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</si>
  <si>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</si>
  <si>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</si>
  <si>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-134889505</t>
  </si>
  <si>
    <t>59245006</t>
  </si>
  <si>
    <t>dlažba tvar obdélník betonová pro nevidomé 200x100x60mm barevná</t>
  </si>
  <si>
    <t>1006226349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</si>
  <si>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</si>
  <si>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</si>
  <si>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1821920933</t>
  </si>
  <si>
    <t>59245213</t>
  </si>
  <si>
    <t>dlažba zámková tvaru I 196x161x80mm přírodní</t>
  </si>
  <si>
    <t>-1599547503</t>
  </si>
  <si>
    <t>871313121</t>
  </si>
  <si>
    <t>Montáž kanalizačního potrubí z plastů z tvrdého PVC těsněných gumovým kroužkem v otevřeném výkopu ve sklonu do 20 % DN 160</t>
  </si>
  <si>
    <t>-1072257855</t>
  </si>
  <si>
    <t>28611106</t>
  </si>
  <si>
    <t>trubka kanalizační PVC-U 160x5,5x6000mm SN12</t>
  </si>
  <si>
    <t>-111778868</t>
  </si>
  <si>
    <t>895941311</t>
  </si>
  <si>
    <t>Zřízení vpusti kanalizační  uliční z betonových dílců typ UVB-50</t>
  </si>
  <si>
    <t>-957029014</t>
  </si>
  <si>
    <t>592238520</t>
  </si>
  <si>
    <t>dno betonové pro uliční vpusť s kalovou prohlubní 45x30x5 cm</t>
  </si>
  <si>
    <t>-1225407444</t>
  </si>
  <si>
    <t>59222802600</t>
  </si>
  <si>
    <t>skruž betonová pro uliční vpusť horní 45 x 29,5 x 5 cm</t>
  </si>
  <si>
    <t>-1079464751</t>
  </si>
  <si>
    <t>24</t>
  </si>
  <si>
    <t>592238620</t>
  </si>
  <si>
    <t>skruž betonová pro uliční vpusť středová 45 x 29,5 x 5 cm</t>
  </si>
  <si>
    <t>-147743975</t>
  </si>
  <si>
    <t>899211111</t>
  </si>
  <si>
    <t>Osazení litinových mříží s rámem na šachtách tunelové stoky  hmotnosti jednotlivě do 50 kg</t>
  </si>
  <si>
    <t>-1969772969</t>
  </si>
  <si>
    <t>592238780</t>
  </si>
  <si>
    <t>mříž vtoková pro uliční vpusti 500/500 mm</t>
  </si>
  <si>
    <t>-2100315070</t>
  </si>
  <si>
    <t>592238750</t>
  </si>
  <si>
    <t>koš pozink. D1 DIN 4052, nízký, pro rám 500/300</t>
  </si>
  <si>
    <t>-1672545869</t>
  </si>
  <si>
    <t>28</t>
  </si>
  <si>
    <t>605370697</t>
  </si>
  <si>
    <t>29</t>
  </si>
  <si>
    <t>1445084930</t>
  </si>
  <si>
    <t>8prop01</t>
  </si>
  <si>
    <t>Dodatečné práce</t>
  </si>
  <si>
    <t>30</t>
  </si>
  <si>
    <t>8prop04</t>
  </si>
  <si>
    <t>Přepojení kanalizačních přípoijek na stávající ležatou kanalizaci</t>
  </si>
  <si>
    <t>ks</t>
  </si>
  <si>
    <t>-285778847</t>
  </si>
  <si>
    <t>31</t>
  </si>
  <si>
    <t>916111122</t>
  </si>
  <si>
    <t>Osazení silniční obruby z dlažebních kostek v jedné řadě  s ložem tl. přes 50 do 100 mm, s vyplněním a zatřením spár cementovou maltou z drobných kostek bez boční opěry, do lože z betonu prostého</t>
  </si>
  <si>
    <t>-747973271</t>
  </si>
  <si>
    <t>55</t>
  </si>
  <si>
    <t>R9M-0001</t>
  </si>
  <si>
    <t>Kostak dlažební žilová - dovoz ze skladu investora ze vzd. 2 km</t>
  </si>
  <si>
    <t>-1967373698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</si>
  <si>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</si>
  <si>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</si>
  <si>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</si>
  <si>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-1643313332</t>
  </si>
  <si>
    <t>34</t>
  </si>
  <si>
    <t>59217029</t>
  </si>
  <si>
    <t>obrubník betonový silniční nájezdový 1000x150x150mm</t>
  </si>
  <si>
    <t>1880742711</t>
  </si>
  <si>
    <t>35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</si>
  <si>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</si>
  <si>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</si>
  <si>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-2063034328</t>
  </si>
  <si>
    <t>36</t>
  </si>
  <si>
    <t>59217016</t>
  </si>
  <si>
    <t>obrubník betonový chodníkový 1000x80x250mm</t>
  </si>
  <si>
    <t>-355890574</t>
  </si>
  <si>
    <t>37</t>
  </si>
  <si>
    <t>916241213</t>
  </si>
  <si>
    <t>Osazení obrubníku kamenného se zřízením lože, s vyplněním a zatřením spár cementovou maltou stojatého s boční opěrou z betonu prostého, do lože z betonu prostého</t>
  </si>
  <si>
    <t>-1306547538</t>
  </si>
  <si>
    <t>38</t>
  </si>
  <si>
    <t>58380220</t>
  </si>
  <si>
    <t>krajník kamenný žulový silniční 110x250x800-2500mm</t>
  </si>
  <si>
    <t>1405408641</t>
  </si>
  <si>
    <t>39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</si>
  <si>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</si>
  <si>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</si>
  <si>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-180739810</t>
  </si>
  <si>
    <t>40</t>
  </si>
  <si>
    <t>59227039</t>
  </si>
  <si>
    <t>žlab odvodňovací betonový TBM-Q 30/300</t>
  </si>
  <si>
    <t>1434618108</t>
  </si>
  <si>
    <t>41</t>
  </si>
  <si>
    <t>1299631484</t>
  </si>
  <si>
    <t>42</t>
  </si>
  <si>
    <t>1301387170</t>
  </si>
  <si>
    <t>43</t>
  </si>
  <si>
    <t>2080939874</t>
  </si>
  <si>
    <t>44</t>
  </si>
  <si>
    <t>-1720847014</t>
  </si>
  <si>
    <t>45</t>
  </si>
  <si>
    <t>268652090</t>
  </si>
  <si>
    <t>46</t>
  </si>
  <si>
    <t>2119819728</t>
  </si>
  <si>
    <t>47</t>
  </si>
  <si>
    <t>-1128619861</t>
  </si>
  <si>
    <t>48</t>
  </si>
  <si>
    <t>-1845820692</t>
  </si>
  <si>
    <t>202107013 - SO 03 - Parkoviště</t>
  </si>
  <si>
    <t>2101611147</t>
  </si>
  <si>
    <t>-1256493991</t>
  </si>
  <si>
    <t>-913573863</t>
  </si>
  <si>
    <t>-1987076747</t>
  </si>
  <si>
    <t>2008858672</t>
  </si>
  <si>
    <t>2112497943</t>
  </si>
  <si>
    <t>1080605572</t>
  </si>
  <si>
    <t>-1551341961</t>
  </si>
  <si>
    <t>729700770</t>
  </si>
  <si>
    <t>-295408953</t>
  </si>
  <si>
    <t>317019281</t>
  </si>
  <si>
    <t>-1274846121</t>
  </si>
  <si>
    <t>1148728250</t>
  </si>
  <si>
    <t>-565542238</t>
  </si>
  <si>
    <t>1792247160</t>
  </si>
  <si>
    <t>-437957734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</si>
</sst>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220104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Palackého ulice, HD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5. 7. 2021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24.7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'202107011 - SO 01 - Komun...'!J30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'202107011 - SO 01 - Komun...'!P127</f>
        <v>0</v>
      </c>
      <c r="AV95" s="125">
        <f>'202107011 - SO 01 - Komun...'!J33</f>
        <v>0</v>
      </c>
      <c r="AW95" s="125">
        <f>'202107011 - SO 01 - Komun...'!J34</f>
        <v>0</v>
      </c>
      <c r="AX95" s="125">
        <f>'202107011 - SO 01 - Komun...'!J35</f>
        <v>0</v>
      </c>
      <c r="AY95" s="125">
        <f>'202107011 - SO 01 - Komun...'!J36</f>
        <v>0</v>
      </c>
      <c r="AZ95" s="125">
        <f>'202107011 - SO 01 - Komun...'!F33</f>
        <v>0</v>
      </c>
      <c r="BA95" s="125">
        <f>'202107011 - SO 01 - Komun...'!F34</f>
        <v>0</v>
      </c>
      <c r="BB95" s="125">
        <f>'202107011 - SO 01 - Komun...'!F35</f>
        <v>0</v>
      </c>
      <c r="BC95" s="125">
        <f>'202107011 - SO 01 - Komun...'!F36</f>
        <v>0</v>
      </c>
      <c r="BD95" s="127">
        <f>'202107011 - SO 01 - Komun...'!F37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24.7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'202107012 - SO 02 - Přídl...'!J30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'202107012 - SO 02 - Přídl...'!P126</f>
        <v>0</v>
      </c>
      <c r="AV96" s="125">
        <f>'202107012 - SO 02 - Přídl...'!J33</f>
        <v>0</v>
      </c>
      <c r="AW96" s="125">
        <f>'202107012 - SO 02 - Přídl...'!J34</f>
        <v>0</v>
      </c>
      <c r="AX96" s="125">
        <f>'202107012 - SO 02 - Přídl...'!J35</f>
        <v>0</v>
      </c>
      <c r="AY96" s="125">
        <f>'202107012 - SO 02 - Přídl...'!J36</f>
        <v>0</v>
      </c>
      <c r="AZ96" s="125">
        <f>'202107012 - SO 02 - Přídl...'!F33</f>
        <v>0</v>
      </c>
      <c r="BA96" s="125">
        <f>'202107012 - SO 02 - Přídl...'!F34</f>
        <v>0</v>
      </c>
      <c r="BB96" s="125">
        <f>'202107012 - SO 02 - Přídl...'!F35</f>
        <v>0</v>
      </c>
      <c r="BC96" s="125">
        <f>'202107012 - SO 02 - Přídl...'!F36</f>
        <v>0</v>
      </c>
      <c r="BD96" s="127">
        <f>'202107012 - SO 02 - Přídl...'!F37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24.7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'202107013 - SO 03 - Parko...'!J30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'202107013 - SO 03 - Parko...'!P124</f>
        <v>0</v>
      </c>
      <c r="AV97" s="130">
        <f>'202107013 - SO 03 - Parko...'!J33</f>
        <v>0</v>
      </c>
      <c r="AW97" s="130">
        <f>'202107013 - SO 03 - Parko...'!J34</f>
        <v>0</v>
      </c>
      <c r="AX97" s="130">
        <f>'202107013 - SO 03 - Parko...'!J35</f>
        <v>0</v>
      </c>
      <c r="AY97" s="130">
        <f>'202107013 - SO 03 - Parko...'!J36</f>
        <v>0</v>
      </c>
      <c r="AZ97" s="130">
        <f>'202107013 - SO 03 - Parko...'!F33</f>
        <v>0</v>
      </c>
      <c r="BA97" s="130">
        <f>'202107013 - SO 03 - Parko...'!F34</f>
        <v>0</v>
      </c>
      <c r="BB97" s="130">
        <f>'202107013 - SO 03 - Parko...'!F35</f>
        <v>0</v>
      </c>
      <c r="BC97" s="130">
        <f>'202107013 - SO 03 - Parko...'!F36</f>
        <v>0</v>
      </c>
      <c r="BD97" s="132">
        <f>'202107013 - SO 03 - Parko...'!F37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202107011 - SO 01 - Komun...'!C2" display="/"/>
    <hyperlink ref="A96" location="'202107012 - SO 02 - Přídl...'!C2" display="/"/>
    <hyperlink ref="A97" location="'202107013 - SO 03 - Par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Palackého ulice, HD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5. 7. 2021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ROUND((SUM(BE127:BE159)),2)</f>
        <v>0</v>
      </c>
      <c r="G33" s="35"/>
      <c r="H33" s="35"/>
      <c r="I33" s="152">
        <v>0.21</v>
      </c>
      <c r="J33" s="151">
        <f>ROUND(((SUM(BE127:BE159))*I33),2)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ROUND((SUM(BF127:BF159)),2)</f>
        <v>0</v>
      </c>
      <c r="G34" s="35"/>
      <c r="H34" s="35"/>
      <c r="I34" s="152">
        <v>0.15</v>
      </c>
      <c r="J34" s="151">
        <f>ROUND(((SUM(BF127:BF159))*I34),2)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ROUND((SUM(BG127:BG159)),2)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ROUND((SUM(BH127:BH159)),2)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ROUND((SUM(BI127:BI159)),2)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Palackého ulice, HD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202107011 - SO 01 - Komunikace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5. 7. 2021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99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J133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J136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J139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103</v>
      </c>
      <c r="E102" s="185"/>
      <c r="F102" s="185"/>
      <c r="G102" s="185"/>
      <c r="H102" s="185"/>
      <c r="I102" s="185"/>
      <c r="J102" s="186">
        <f>J142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104</v>
      </c>
      <c r="E103" s="185"/>
      <c r="F103" s="185"/>
      <c r="G103" s="185"/>
      <c r="H103" s="185"/>
      <c r="I103" s="185"/>
      <c r="J103" s="186">
        <f>J146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6"/>
      <c r="C104" s="177"/>
      <c r="D104" s="178" t="s">
        <v>105</v>
      </c>
      <c r="E104" s="179"/>
      <c r="F104" s="179"/>
      <c r="G104" s="179"/>
      <c r="H104" s="179"/>
      <c r="I104" s="179"/>
      <c r="J104" s="180">
        <f>J148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6"/>
      <c r="C105" s="177"/>
      <c r="D105" s="178" t="s">
        <v>106</v>
      </c>
      <c r="E105" s="179"/>
      <c r="F105" s="179"/>
      <c r="G105" s="179"/>
      <c r="H105" s="179"/>
      <c r="I105" s="179"/>
      <c r="J105" s="180">
        <f>J150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2"/>
      <c r="C106" s="183"/>
      <c r="D106" s="184" t="s">
        <v>107</v>
      </c>
      <c r="E106" s="185"/>
      <c r="F106" s="185"/>
      <c r="G106" s="185"/>
      <c r="H106" s="185"/>
      <c r="I106" s="185"/>
      <c r="J106" s="186">
        <f>J151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108</v>
      </c>
      <c r="E107" s="185"/>
      <c r="F107" s="185"/>
      <c r="G107" s="185"/>
      <c r="H107" s="185"/>
      <c r="I107" s="185"/>
      <c r="J107" s="186">
        <f>J153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109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71" t="str">
        <f>E7</f>
        <v>Oprava Palackého ulice, HD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91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202107011 - SO 01 - Komunikace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29" t="s">
        <v>22</v>
      </c>
      <c r="J121" s="76" t="str">
        <f>IF(J12="","",J12)</f>
        <v>5. 7. 2021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29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29" t="s">
        <v>31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8"/>
      <c r="B126" s="189"/>
      <c r="C126" s="190" t="s">
        <v>110</v>
      </c>
      <c r="D126" s="191" t="s">
        <v>58</v>
      </c>
      <c r="E126" s="191" t="s">
        <v>54</v>
      </c>
      <c r="F126" s="191" t="s">
        <v>55</v>
      </c>
      <c r="G126" s="191" t="s">
        <v>111</v>
      </c>
      <c r="H126" s="191" t="s">
        <v>112</v>
      </c>
      <c r="I126" s="191" t="s">
        <v>113</v>
      </c>
      <c r="J126" s="192" t="s">
        <v>95</v>
      </c>
      <c r="K126" s="193" t="s">
        <v>114</v>
      </c>
      <c r="L126" s="194"/>
      <c r="M126" s="97" t="s">
        <v>1</v>
      </c>
      <c r="N126" s="98" t="s">
        <v>37</v>
      </c>
      <c r="O126" s="98" t="s">
        <v>115</v>
      </c>
      <c r="P126" s="98" t="s">
        <v>116</v>
      </c>
      <c r="Q126" s="98" t="s">
        <v>117</v>
      </c>
      <c r="R126" s="98" t="s">
        <v>118</v>
      </c>
      <c r="S126" s="98" t="s">
        <v>119</v>
      </c>
      <c r="T126" s="99" t="s">
        <v>120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pans="1:63" s="2" customFormat="1" ht="22.8" customHeight="1">
      <c r="A127" s="35"/>
      <c r="B127" s="36"/>
      <c r="C127" s="104" t="s">
        <v>121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P128+P148+P150</f>
        <v>0</v>
      </c>
      <c r="Q127" s="101"/>
      <c r="R127" s="197">
        <f>R128+R148+R150</f>
        <v>130.03041520000002</v>
      </c>
      <c r="S127" s="101"/>
      <c r="T127" s="198">
        <f>T128+T148+T150</f>
        <v>5.819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97</v>
      </c>
      <c r="BK127" s="199">
        <f>BK128+BK148+BK150</f>
        <v>0</v>
      </c>
    </row>
    <row r="128" spans="1:63" s="12" customFormat="1" ht="25.9" customHeight="1">
      <c r="A128" s="12"/>
      <c r="B128" s="200"/>
      <c r="C128" s="201"/>
      <c r="D128" s="202" t="s">
        <v>72</v>
      </c>
      <c r="E128" s="203" t="s">
        <v>122</v>
      </c>
      <c r="F128" s="203" t="s">
        <v>123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P129+P133+P136+P139+P142+P146</f>
        <v>0</v>
      </c>
      <c r="Q128" s="208"/>
      <c r="R128" s="209">
        <f>R129+R133+R136+R139+R142+R146</f>
        <v>130.03041520000002</v>
      </c>
      <c r="S128" s="208"/>
      <c r="T128" s="210">
        <f>T129+T133+T136+T139+T142+T146</f>
        <v>5.819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73</v>
      </c>
      <c r="AY128" s="211" t="s">
        <v>124</v>
      </c>
      <c r="BK128" s="213">
        <f>BK129+BK133+BK136+BK139+BK142+BK146</f>
        <v>0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81</v>
      </c>
      <c r="F129" s="214" t="s">
        <v>125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SUM(P130:P132)</f>
        <v>0</v>
      </c>
      <c r="Q129" s="208"/>
      <c r="R129" s="209">
        <f>SUM(R130:R132)</f>
        <v>0</v>
      </c>
      <c r="S129" s="208"/>
      <c r="T129" s="210">
        <f>SUM(T130:T132)</f>
        <v>5.819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81</v>
      </c>
      <c r="AT129" s="212" t="s">
        <v>72</v>
      </c>
      <c r="AU129" s="212" t="s">
        <v>81</v>
      </c>
      <c r="AY129" s="211" t="s">
        <v>124</v>
      </c>
      <c r="BK129" s="213">
        <f>SUM(BK130:BK132)</f>
        <v>0</v>
      </c>
    </row>
    <row r="130" spans="1:65" s="2" customFormat="1" ht="55.5" customHeight="1">
      <c r="A130" s="35"/>
      <c r="B130" s="36"/>
      <c r="C130" s="216" t="s">
        <v>81</v>
      </c>
      <c r="D130" s="216" t="s">
        <v>126</v>
      </c>
      <c r="E130" s="217" t="s">
        <v>127</v>
      </c>
      <c r="F130" s="218" t="s">
        <v>128</v>
      </c>
      <c r="G130" s="219" t="s">
        <v>129</v>
      </c>
      <c r="H130" s="220">
        <v>26.45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0.22</v>
      </c>
      <c r="T130" s="227">
        <f>S130*H130</f>
        <v>5.819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130</v>
      </c>
      <c r="AT130" s="228" t="s">
        <v>126</v>
      </c>
      <c r="AU130" s="228" t="s">
        <v>83</v>
      </c>
      <c r="AY130" s="14" t="s">
        <v>124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130</v>
      </c>
      <c r="BM130" s="228" t="s">
        <v>131</v>
      </c>
    </row>
    <row r="131" spans="1:65" s="2" customFormat="1" ht="49.05" customHeight="1">
      <c r="A131" s="35"/>
      <c r="B131" s="36"/>
      <c r="C131" s="216" t="s">
        <v>132</v>
      </c>
      <c r="D131" s="216" t="s">
        <v>126</v>
      </c>
      <c r="E131" s="217" t="s">
        <v>133</v>
      </c>
      <c r="F131" s="218" t="s">
        <v>134</v>
      </c>
      <c r="G131" s="219" t="s">
        <v>135</v>
      </c>
      <c r="H131" s="220">
        <v>7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130</v>
      </c>
      <c r="AT131" s="228" t="s">
        <v>126</v>
      </c>
      <c r="AU131" s="228" t="s">
        <v>83</v>
      </c>
      <c r="AY131" s="14" t="s">
        <v>124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130</v>
      </c>
      <c r="BM131" s="228" t="s">
        <v>136</v>
      </c>
    </row>
    <row r="132" spans="1:65" s="2" customFormat="1" ht="76.35" customHeight="1">
      <c r="A132" s="35"/>
      <c r="B132" s="36"/>
      <c r="C132" s="216" t="s">
        <v>137</v>
      </c>
      <c r="D132" s="216" t="s">
        <v>126</v>
      </c>
      <c r="E132" s="217" t="s">
        <v>138</v>
      </c>
      <c r="F132" s="218" t="s">
        <v>139</v>
      </c>
      <c r="G132" s="219" t="s">
        <v>140</v>
      </c>
      <c r="H132" s="220">
        <v>13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130</v>
      </c>
      <c r="AT132" s="228" t="s">
        <v>126</v>
      </c>
      <c r="AU132" s="228" t="s">
        <v>83</v>
      </c>
      <c r="AY132" s="14" t="s">
        <v>124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130</v>
      </c>
      <c r="BM132" s="228" t="s">
        <v>141</v>
      </c>
    </row>
    <row r="133" spans="1:63" s="12" customFormat="1" ht="22.8" customHeight="1">
      <c r="A133" s="12"/>
      <c r="B133" s="200"/>
      <c r="C133" s="201"/>
      <c r="D133" s="202" t="s">
        <v>72</v>
      </c>
      <c r="E133" s="214" t="s">
        <v>142</v>
      </c>
      <c r="F133" s="214" t="s">
        <v>143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110.40275700000001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81</v>
      </c>
      <c r="AT133" s="212" t="s">
        <v>72</v>
      </c>
      <c r="AU133" s="212" t="s">
        <v>81</v>
      </c>
      <c r="AY133" s="211" t="s">
        <v>124</v>
      </c>
      <c r="BK133" s="213">
        <f>SUM(BK134:BK135)</f>
        <v>0</v>
      </c>
    </row>
    <row r="134" spans="1:65" s="2" customFormat="1" ht="44.25" customHeight="1">
      <c r="A134" s="35"/>
      <c r="B134" s="36"/>
      <c r="C134" s="216" t="s">
        <v>130</v>
      </c>
      <c r="D134" s="216" t="s">
        <v>126</v>
      </c>
      <c r="E134" s="217" t="s">
        <v>144</v>
      </c>
      <c r="F134" s="218" t="s">
        <v>145</v>
      </c>
      <c r="G134" s="219" t="s">
        <v>129</v>
      </c>
      <c r="H134" s="220">
        <v>26.45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0.12966</v>
      </c>
      <c r="R134" s="226">
        <f>Q134*H134</f>
        <v>3.4295069999999996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130</v>
      </c>
      <c r="AT134" s="228" t="s">
        <v>126</v>
      </c>
      <c r="AU134" s="228" t="s">
        <v>83</v>
      </c>
      <c r="AY134" s="14" t="s">
        <v>124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130</v>
      </c>
      <c r="BM134" s="228" t="s">
        <v>146</v>
      </c>
    </row>
    <row r="135" spans="1:65" s="2" customFormat="1" ht="44.25" customHeight="1">
      <c r="A135" s="35"/>
      <c r="B135" s="36"/>
      <c r="C135" s="216" t="s">
        <v>147</v>
      </c>
      <c r="D135" s="216" t="s">
        <v>126</v>
      </c>
      <c r="E135" s="217" t="s">
        <v>148</v>
      </c>
      <c r="F135" s="218" t="s">
        <v>149</v>
      </c>
      <c r="G135" s="219" t="s">
        <v>129</v>
      </c>
      <c r="H135" s="220">
        <v>497.55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0.215</v>
      </c>
      <c r="R135" s="226">
        <f>Q135*H135</f>
        <v>106.97325000000001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130</v>
      </c>
      <c r="AT135" s="228" t="s">
        <v>126</v>
      </c>
      <c r="AU135" s="228" t="s">
        <v>83</v>
      </c>
      <c r="AY135" s="14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130</v>
      </c>
      <c r="BM135" s="228" t="s">
        <v>150</v>
      </c>
    </row>
    <row r="136" spans="1:63" s="12" customFormat="1" ht="22.8" customHeight="1">
      <c r="A136" s="12"/>
      <c r="B136" s="200"/>
      <c r="C136" s="201"/>
      <c r="D136" s="202" t="s">
        <v>72</v>
      </c>
      <c r="E136" s="214" t="s">
        <v>151</v>
      </c>
      <c r="F136" s="214" t="s">
        <v>152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SUM(P137:P138)</f>
        <v>0</v>
      </c>
      <c r="Q136" s="208"/>
      <c r="R136" s="209">
        <f>SUM(R137:R138)</f>
        <v>19.59556</v>
      </c>
      <c r="S136" s="208"/>
      <c r="T136" s="21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81</v>
      </c>
      <c r="AT136" s="212" t="s">
        <v>72</v>
      </c>
      <c r="AU136" s="212" t="s">
        <v>81</v>
      </c>
      <c r="AY136" s="211" t="s">
        <v>124</v>
      </c>
      <c r="BK136" s="213">
        <f>SUM(BK137:BK138)</f>
        <v>0</v>
      </c>
    </row>
    <row r="137" spans="1:65" s="2" customFormat="1" ht="24.15" customHeight="1">
      <c r="A137" s="35"/>
      <c r="B137" s="36"/>
      <c r="C137" s="216" t="s">
        <v>153</v>
      </c>
      <c r="D137" s="216" t="s">
        <v>126</v>
      </c>
      <c r="E137" s="217" t="s">
        <v>154</v>
      </c>
      <c r="F137" s="218" t="s">
        <v>155</v>
      </c>
      <c r="G137" s="219" t="s">
        <v>156</v>
      </c>
      <c r="H137" s="220">
        <v>34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0.4208</v>
      </c>
      <c r="R137" s="226">
        <f>Q137*H137</f>
        <v>14.3072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130</v>
      </c>
      <c r="AT137" s="228" t="s">
        <v>126</v>
      </c>
      <c r="AU137" s="228" t="s">
        <v>83</v>
      </c>
      <c r="AY137" s="14" t="s">
        <v>124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130</v>
      </c>
      <c r="BM137" s="228" t="s">
        <v>157</v>
      </c>
    </row>
    <row r="138" spans="1:65" s="2" customFormat="1" ht="37.8" customHeight="1">
      <c r="A138" s="35"/>
      <c r="B138" s="36"/>
      <c r="C138" s="216" t="s">
        <v>158</v>
      </c>
      <c r="D138" s="216" t="s">
        <v>126</v>
      </c>
      <c r="E138" s="217" t="s">
        <v>159</v>
      </c>
      <c r="F138" s="218" t="s">
        <v>160</v>
      </c>
      <c r="G138" s="219" t="s">
        <v>156</v>
      </c>
      <c r="H138" s="220">
        <v>17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0.31108</v>
      </c>
      <c r="R138" s="226">
        <f>Q138*H138</f>
        <v>5.288360000000001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130</v>
      </c>
      <c r="AT138" s="228" t="s">
        <v>126</v>
      </c>
      <c r="AU138" s="228" t="s">
        <v>83</v>
      </c>
      <c r="AY138" s="14" t="s">
        <v>124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130</v>
      </c>
      <c r="BM138" s="228" t="s">
        <v>161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153</v>
      </c>
      <c r="F139" s="214" t="s">
        <v>162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SUM(P140:P141)</f>
        <v>0</v>
      </c>
      <c r="Q139" s="208"/>
      <c r="R139" s="209">
        <f>SUM(R140:R141)</f>
        <v>0.0320982</v>
      </c>
      <c r="S139" s="208"/>
      <c r="T139" s="210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81</v>
      </c>
      <c r="AT139" s="212" t="s">
        <v>72</v>
      </c>
      <c r="AU139" s="212" t="s">
        <v>81</v>
      </c>
      <c r="AY139" s="211" t="s">
        <v>124</v>
      </c>
      <c r="BK139" s="213">
        <f>SUM(BK140:BK141)</f>
        <v>0</v>
      </c>
    </row>
    <row r="140" spans="1:65" s="2" customFormat="1" ht="62.7" customHeight="1">
      <c r="A140" s="35"/>
      <c r="B140" s="36"/>
      <c r="C140" s="216" t="s">
        <v>163</v>
      </c>
      <c r="D140" s="216" t="s">
        <v>126</v>
      </c>
      <c r="E140" s="217" t="s">
        <v>164</v>
      </c>
      <c r="F140" s="218" t="s">
        <v>165</v>
      </c>
      <c r="G140" s="219" t="s">
        <v>140</v>
      </c>
      <c r="H140" s="220">
        <v>52.62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0.00061</v>
      </c>
      <c r="R140" s="226">
        <f>Q140*H140</f>
        <v>0.0320982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130</v>
      </c>
      <c r="AT140" s="228" t="s">
        <v>126</v>
      </c>
      <c r="AU140" s="228" t="s">
        <v>83</v>
      </c>
      <c r="AY140" s="14" t="s">
        <v>124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130</v>
      </c>
      <c r="BM140" s="228" t="s">
        <v>166</v>
      </c>
    </row>
    <row r="141" spans="1:65" s="2" customFormat="1" ht="24.15" customHeight="1">
      <c r="A141" s="35"/>
      <c r="B141" s="36"/>
      <c r="C141" s="216" t="s">
        <v>167</v>
      </c>
      <c r="D141" s="216" t="s">
        <v>126</v>
      </c>
      <c r="E141" s="217" t="s">
        <v>168</v>
      </c>
      <c r="F141" s="218" t="s">
        <v>169</v>
      </c>
      <c r="G141" s="219" t="s">
        <v>140</v>
      </c>
      <c r="H141" s="220">
        <v>52.62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130</v>
      </c>
      <c r="AT141" s="228" t="s">
        <v>126</v>
      </c>
      <c r="AU141" s="228" t="s">
        <v>83</v>
      </c>
      <c r="AY141" s="14" t="s">
        <v>124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130</v>
      </c>
      <c r="BM141" s="228" t="s">
        <v>170</v>
      </c>
    </row>
    <row r="142" spans="1:63" s="12" customFormat="1" ht="22.8" customHeight="1">
      <c r="A142" s="12"/>
      <c r="B142" s="200"/>
      <c r="C142" s="201"/>
      <c r="D142" s="202" t="s">
        <v>72</v>
      </c>
      <c r="E142" s="214" t="s">
        <v>171</v>
      </c>
      <c r="F142" s="214" t="s">
        <v>172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SUM(P143:P145)</f>
        <v>0</v>
      </c>
      <c r="Q142" s="208"/>
      <c r="R142" s="209">
        <f>SUM(R143:R145)</f>
        <v>0</v>
      </c>
      <c r="S142" s="208"/>
      <c r="T142" s="210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81</v>
      </c>
      <c r="AT142" s="212" t="s">
        <v>72</v>
      </c>
      <c r="AU142" s="212" t="s">
        <v>81</v>
      </c>
      <c r="AY142" s="211" t="s">
        <v>124</v>
      </c>
      <c r="BK142" s="213">
        <f>SUM(BK143:BK145)</f>
        <v>0</v>
      </c>
    </row>
    <row r="143" spans="1:65" s="2" customFormat="1" ht="44.25" customHeight="1">
      <c r="A143" s="35"/>
      <c r="B143" s="36"/>
      <c r="C143" s="216" t="s">
        <v>173</v>
      </c>
      <c r="D143" s="216" t="s">
        <v>126</v>
      </c>
      <c r="E143" s="217" t="s">
        <v>174</v>
      </c>
      <c r="F143" s="218" t="s">
        <v>175</v>
      </c>
      <c r="G143" s="219" t="s">
        <v>176</v>
      </c>
      <c r="H143" s="220">
        <v>5.819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130</v>
      </c>
      <c r="AT143" s="228" t="s">
        <v>126</v>
      </c>
      <c r="AU143" s="228" t="s">
        <v>83</v>
      </c>
      <c r="AY143" s="14" t="s">
        <v>124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130</v>
      </c>
      <c r="BM143" s="228" t="s">
        <v>177</v>
      </c>
    </row>
    <row r="144" spans="1:65" s="2" customFormat="1" ht="37.8" customHeight="1">
      <c r="A144" s="35"/>
      <c r="B144" s="36"/>
      <c r="C144" s="216" t="s">
        <v>178</v>
      </c>
      <c r="D144" s="216" t="s">
        <v>126</v>
      </c>
      <c r="E144" s="217" t="s">
        <v>179</v>
      </c>
      <c r="F144" s="218" t="s">
        <v>180</v>
      </c>
      <c r="G144" s="219" t="s">
        <v>176</v>
      </c>
      <c r="H144" s="220">
        <v>5.819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130</v>
      </c>
      <c r="AT144" s="228" t="s">
        <v>126</v>
      </c>
      <c r="AU144" s="228" t="s">
        <v>83</v>
      </c>
      <c r="AY144" s="14" t="s">
        <v>124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130</v>
      </c>
      <c r="BM144" s="228" t="s">
        <v>181</v>
      </c>
    </row>
    <row r="145" spans="1:65" s="2" customFormat="1" ht="37.8" customHeight="1">
      <c r="A145" s="35"/>
      <c r="B145" s="36"/>
      <c r="C145" s="216" t="s">
        <v>8</v>
      </c>
      <c r="D145" s="216" t="s">
        <v>126</v>
      </c>
      <c r="E145" s="217" t="s">
        <v>182</v>
      </c>
      <c r="F145" s="218" t="s">
        <v>183</v>
      </c>
      <c r="G145" s="219" t="s">
        <v>176</v>
      </c>
      <c r="H145" s="220">
        <v>273.493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130</v>
      </c>
      <c r="AT145" s="228" t="s">
        <v>126</v>
      </c>
      <c r="AU145" s="228" t="s">
        <v>83</v>
      </c>
      <c r="AY145" s="14" t="s">
        <v>124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130</v>
      </c>
      <c r="BM145" s="228" t="s">
        <v>184</v>
      </c>
    </row>
    <row r="146" spans="1:63" s="12" customFormat="1" ht="22.8" customHeight="1">
      <c r="A146" s="12"/>
      <c r="B146" s="200"/>
      <c r="C146" s="201"/>
      <c r="D146" s="202" t="s">
        <v>72</v>
      </c>
      <c r="E146" s="214" t="s">
        <v>185</v>
      </c>
      <c r="F146" s="214" t="s">
        <v>186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P147</f>
        <v>0</v>
      </c>
      <c r="Q146" s="208"/>
      <c r="R146" s="209">
        <f>R147</f>
        <v>0</v>
      </c>
      <c r="S146" s="208"/>
      <c r="T146" s="21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81</v>
      </c>
      <c r="AT146" s="212" t="s">
        <v>72</v>
      </c>
      <c r="AU146" s="212" t="s">
        <v>81</v>
      </c>
      <c r="AY146" s="211" t="s">
        <v>124</v>
      </c>
      <c r="BK146" s="213">
        <f>BK147</f>
        <v>0</v>
      </c>
    </row>
    <row r="147" spans="1:65" s="2" customFormat="1" ht="37.8" customHeight="1">
      <c r="A147" s="35"/>
      <c r="B147" s="36"/>
      <c r="C147" s="216" t="s">
        <v>187</v>
      </c>
      <c r="D147" s="216" t="s">
        <v>126</v>
      </c>
      <c r="E147" s="217" t="s">
        <v>188</v>
      </c>
      <c r="F147" s="218" t="s">
        <v>189</v>
      </c>
      <c r="G147" s="219" t="s">
        <v>176</v>
      </c>
      <c r="H147" s="220">
        <v>130.03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130</v>
      </c>
      <c r="AT147" s="228" t="s">
        <v>126</v>
      </c>
      <c r="AU147" s="228" t="s">
        <v>83</v>
      </c>
      <c r="AY147" s="14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130</v>
      </c>
      <c r="BM147" s="228" t="s">
        <v>190</v>
      </c>
    </row>
    <row r="148" spans="1:63" s="12" customFormat="1" ht="25.9" customHeight="1">
      <c r="A148" s="12"/>
      <c r="B148" s="200"/>
      <c r="C148" s="201"/>
      <c r="D148" s="202" t="s">
        <v>72</v>
      </c>
      <c r="E148" s="203" t="s">
        <v>191</v>
      </c>
      <c r="F148" s="203" t="s">
        <v>192</v>
      </c>
      <c r="G148" s="201"/>
      <c r="H148" s="201"/>
      <c r="I148" s="204"/>
      <c r="J148" s="205">
        <f>BK148</f>
        <v>0</v>
      </c>
      <c r="K148" s="201"/>
      <c r="L148" s="206"/>
      <c r="M148" s="207"/>
      <c r="N148" s="208"/>
      <c r="O148" s="208"/>
      <c r="P148" s="209">
        <f>P149</f>
        <v>0</v>
      </c>
      <c r="Q148" s="208"/>
      <c r="R148" s="209">
        <f>R149</f>
        <v>0</v>
      </c>
      <c r="S148" s="208"/>
      <c r="T148" s="21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130</v>
      </c>
      <c r="AT148" s="212" t="s">
        <v>72</v>
      </c>
      <c r="AU148" s="212" t="s">
        <v>73</v>
      </c>
      <c r="AY148" s="211" t="s">
        <v>124</v>
      </c>
      <c r="BK148" s="213">
        <f>BK149</f>
        <v>0</v>
      </c>
    </row>
    <row r="149" spans="1:65" s="2" customFormat="1" ht="24.15" customHeight="1">
      <c r="A149" s="35"/>
      <c r="B149" s="36"/>
      <c r="C149" s="216" t="s">
        <v>193</v>
      </c>
      <c r="D149" s="216" t="s">
        <v>126</v>
      </c>
      <c r="E149" s="217" t="s">
        <v>194</v>
      </c>
      <c r="F149" s="218" t="s">
        <v>195</v>
      </c>
      <c r="G149" s="219" t="s">
        <v>196</v>
      </c>
      <c r="H149" s="220">
        <v>100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197</v>
      </c>
      <c r="AT149" s="228" t="s">
        <v>126</v>
      </c>
      <c r="AU149" s="228" t="s">
        <v>81</v>
      </c>
      <c r="AY149" s="14" t="s">
        <v>124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197</v>
      </c>
      <c r="BM149" s="228" t="s">
        <v>198</v>
      </c>
    </row>
    <row r="150" spans="1:63" s="12" customFormat="1" ht="25.9" customHeight="1">
      <c r="A150" s="12"/>
      <c r="B150" s="200"/>
      <c r="C150" s="201"/>
      <c r="D150" s="202" t="s">
        <v>72</v>
      </c>
      <c r="E150" s="203" t="s">
        <v>199</v>
      </c>
      <c r="F150" s="203" t="s">
        <v>200</v>
      </c>
      <c r="G150" s="201"/>
      <c r="H150" s="201"/>
      <c r="I150" s="204"/>
      <c r="J150" s="205">
        <f>BK150</f>
        <v>0</v>
      </c>
      <c r="K150" s="201"/>
      <c r="L150" s="206"/>
      <c r="M150" s="207"/>
      <c r="N150" s="208"/>
      <c r="O150" s="208"/>
      <c r="P150" s="209">
        <f>P151+P153</f>
        <v>0</v>
      </c>
      <c r="Q150" s="208"/>
      <c r="R150" s="209">
        <f>R151+R153</f>
        <v>0</v>
      </c>
      <c r="S150" s="208"/>
      <c r="T150" s="210">
        <f>T151+T153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142</v>
      </c>
      <c r="AT150" s="212" t="s">
        <v>72</v>
      </c>
      <c r="AU150" s="212" t="s">
        <v>73</v>
      </c>
      <c r="AY150" s="211" t="s">
        <v>124</v>
      </c>
      <c r="BK150" s="213">
        <f>BK151+BK153</f>
        <v>0</v>
      </c>
    </row>
    <row r="151" spans="1:63" s="12" customFormat="1" ht="22.8" customHeight="1">
      <c r="A151" s="12"/>
      <c r="B151" s="200"/>
      <c r="C151" s="201"/>
      <c r="D151" s="202" t="s">
        <v>72</v>
      </c>
      <c r="E151" s="214" t="s">
        <v>201</v>
      </c>
      <c r="F151" s="214" t="s">
        <v>202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P152</f>
        <v>0</v>
      </c>
      <c r="Q151" s="208"/>
      <c r="R151" s="209">
        <f>R152</f>
        <v>0</v>
      </c>
      <c r="S151" s="208"/>
      <c r="T151" s="21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142</v>
      </c>
      <c r="AT151" s="212" t="s">
        <v>72</v>
      </c>
      <c r="AU151" s="212" t="s">
        <v>81</v>
      </c>
      <c r="AY151" s="211" t="s">
        <v>124</v>
      </c>
      <c r="BK151" s="213">
        <f>BK152</f>
        <v>0</v>
      </c>
    </row>
    <row r="152" spans="1:65" s="2" customFormat="1" ht="16.5" customHeight="1">
      <c r="A152" s="35"/>
      <c r="B152" s="36"/>
      <c r="C152" s="216" t="s">
        <v>203</v>
      </c>
      <c r="D152" s="216" t="s">
        <v>126</v>
      </c>
      <c r="E152" s="217" t="s">
        <v>204</v>
      </c>
      <c r="F152" s="218" t="s">
        <v>205</v>
      </c>
      <c r="G152" s="219" t="s">
        <v>206</v>
      </c>
      <c r="H152" s="220">
        <v>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207</v>
      </c>
      <c r="AT152" s="228" t="s">
        <v>126</v>
      </c>
      <c r="AU152" s="228" t="s">
        <v>83</v>
      </c>
      <c r="AY152" s="14" t="s">
        <v>124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207</v>
      </c>
      <c r="BM152" s="228" t="s">
        <v>208</v>
      </c>
    </row>
    <row r="153" spans="1:63" s="12" customFormat="1" ht="22.8" customHeight="1">
      <c r="A153" s="12"/>
      <c r="B153" s="200"/>
      <c r="C153" s="201"/>
      <c r="D153" s="202" t="s">
        <v>72</v>
      </c>
      <c r="E153" s="214" t="s">
        <v>209</v>
      </c>
      <c r="F153" s="214" t="s">
        <v>210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SUM(P154:P159)</f>
        <v>0</v>
      </c>
      <c r="Q153" s="208"/>
      <c r="R153" s="209">
        <f>SUM(R154:R159)</f>
        <v>0</v>
      </c>
      <c r="S153" s="208"/>
      <c r="T153" s="21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142</v>
      </c>
      <c r="AT153" s="212" t="s">
        <v>72</v>
      </c>
      <c r="AU153" s="212" t="s">
        <v>81</v>
      </c>
      <c r="AY153" s="211" t="s">
        <v>124</v>
      </c>
      <c r="BK153" s="213">
        <f>SUM(BK154:BK159)</f>
        <v>0</v>
      </c>
    </row>
    <row r="154" spans="1:65" s="2" customFormat="1" ht="62.7" customHeight="1">
      <c r="A154" s="35"/>
      <c r="B154" s="36"/>
      <c r="C154" s="216" t="s">
        <v>211</v>
      </c>
      <c r="D154" s="216" t="s">
        <v>126</v>
      </c>
      <c r="E154" s="217" t="s">
        <v>212</v>
      </c>
      <c r="F154" s="218" t="s">
        <v>213</v>
      </c>
      <c r="G154" s="219" t="s">
        <v>206</v>
      </c>
      <c r="H154" s="220">
        <v>1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207</v>
      </c>
      <c r="AT154" s="228" t="s">
        <v>126</v>
      </c>
      <c r="AU154" s="228" t="s">
        <v>83</v>
      </c>
      <c r="AY154" s="14" t="s">
        <v>124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207</v>
      </c>
      <c r="BM154" s="228" t="s">
        <v>214</v>
      </c>
    </row>
    <row r="155" spans="1:65" s="2" customFormat="1" ht="49.05" customHeight="1">
      <c r="A155" s="35"/>
      <c r="B155" s="36"/>
      <c r="C155" s="216" t="s">
        <v>215</v>
      </c>
      <c r="D155" s="216" t="s">
        <v>126</v>
      </c>
      <c r="E155" s="217" t="s">
        <v>216</v>
      </c>
      <c r="F155" s="218" t="s">
        <v>217</v>
      </c>
      <c r="G155" s="219" t="s">
        <v>206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207</v>
      </c>
      <c r="AT155" s="228" t="s">
        <v>126</v>
      </c>
      <c r="AU155" s="228" t="s">
        <v>83</v>
      </c>
      <c r="AY155" s="14" t="s">
        <v>124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207</v>
      </c>
      <c r="BM155" s="228" t="s">
        <v>218</v>
      </c>
    </row>
    <row r="156" spans="1:65" s="2" customFormat="1" ht="24.15" customHeight="1">
      <c r="A156" s="35"/>
      <c r="B156" s="36"/>
      <c r="C156" s="216" t="s">
        <v>7</v>
      </c>
      <c r="D156" s="216" t="s">
        <v>126</v>
      </c>
      <c r="E156" s="217" t="s">
        <v>219</v>
      </c>
      <c r="F156" s="218" t="s">
        <v>220</v>
      </c>
      <c r="G156" s="219" t="s">
        <v>206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207</v>
      </c>
      <c r="AT156" s="228" t="s">
        <v>126</v>
      </c>
      <c r="AU156" s="228" t="s">
        <v>83</v>
      </c>
      <c r="AY156" s="14" t="s">
        <v>124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207</v>
      </c>
      <c r="BM156" s="228" t="s">
        <v>221</v>
      </c>
    </row>
    <row r="157" spans="1:65" s="2" customFormat="1" ht="24.15" customHeight="1">
      <c r="A157" s="35"/>
      <c r="B157" s="36"/>
      <c r="C157" s="216" t="s">
        <v>222</v>
      </c>
      <c r="D157" s="216" t="s">
        <v>126</v>
      </c>
      <c r="E157" s="217" t="s">
        <v>223</v>
      </c>
      <c r="F157" s="218" t="s">
        <v>224</v>
      </c>
      <c r="G157" s="219" t="s">
        <v>206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207</v>
      </c>
      <c r="AT157" s="228" t="s">
        <v>126</v>
      </c>
      <c r="AU157" s="228" t="s">
        <v>83</v>
      </c>
      <c r="AY157" s="14" t="s">
        <v>124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207</v>
      </c>
      <c r="BM157" s="228" t="s">
        <v>225</v>
      </c>
    </row>
    <row r="158" spans="1:65" s="2" customFormat="1" ht="37.8" customHeight="1">
      <c r="A158" s="35"/>
      <c r="B158" s="36"/>
      <c r="C158" s="216" t="s">
        <v>226</v>
      </c>
      <c r="D158" s="216" t="s">
        <v>126</v>
      </c>
      <c r="E158" s="217" t="s">
        <v>227</v>
      </c>
      <c r="F158" s="218" t="s">
        <v>228</v>
      </c>
      <c r="G158" s="219" t="s">
        <v>206</v>
      </c>
      <c r="H158" s="220">
        <v>1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207</v>
      </c>
      <c r="AT158" s="228" t="s">
        <v>126</v>
      </c>
      <c r="AU158" s="228" t="s">
        <v>83</v>
      </c>
      <c r="AY158" s="14" t="s">
        <v>124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81</v>
      </c>
      <c r="BK158" s="229">
        <f>ROUND(I158*H158,2)</f>
        <v>0</v>
      </c>
      <c r="BL158" s="14" t="s">
        <v>207</v>
      </c>
      <c r="BM158" s="228" t="s">
        <v>229</v>
      </c>
    </row>
    <row r="159" spans="1:65" s="2" customFormat="1" ht="55.5" customHeight="1">
      <c r="A159" s="35"/>
      <c r="B159" s="36"/>
      <c r="C159" s="216" t="s">
        <v>230</v>
      </c>
      <c r="D159" s="216" t="s">
        <v>126</v>
      </c>
      <c r="E159" s="217" t="s">
        <v>231</v>
      </c>
      <c r="F159" s="218" t="s">
        <v>232</v>
      </c>
      <c r="G159" s="219" t="s">
        <v>206</v>
      </c>
      <c r="H159" s="220">
        <v>1</v>
      </c>
      <c r="I159" s="221"/>
      <c r="J159" s="222">
        <f>ROUND(I159*H159,2)</f>
        <v>0</v>
      </c>
      <c r="K159" s="223"/>
      <c r="L159" s="41"/>
      <c r="M159" s="230" t="s">
        <v>1</v>
      </c>
      <c r="N159" s="231" t="s">
        <v>38</v>
      </c>
      <c r="O159" s="232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207</v>
      </c>
      <c r="AT159" s="228" t="s">
        <v>126</v>
      </c>
      <c r="AU159" s="228" t="s">
        <v>83</v>
      </c>
      <c r="AY159" s="14" t="s">
        <v>124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207</v>
      </c>
      <c r="BM159" s="228" t="s">
        <v>233</v>
      </c>
    </row>
    <row r="160" spans="1:31" s="2" customFormat="1" ht="6.95" customHeight="1">
      <c r="A160" s="35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password="CC35" sheet="1" objects="1" scenarios="1" formatColumns="0" formatRows="0" autoFilter="0"/>
  <autoFilter ref="C126:K15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Palackého ulice, HD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234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5. 7. 2021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ROUND((SUM(BE126:BE184)),2)</f>
        <v>0</v>
      </c>
      <c r="G33" s="35"/>
      <c r="H33" s="35"/>
      <c r="I33" s="152">
        <v>0.21</v>
      </c>
      <c r="J33" s="151">
        <f>ROUND(((SUM(BE126:BE184))*I33),2)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ROUND((SUM(BF126:BF184)),2)</f>
        <v>0</v>
      </c>
      <c r="G34" s="35"/>
      <c r="H34" s="35"/>
      <c r="I34" s="152">
        <v>0.15</v>
      </c>
      <c r="J34" s="151">
        <f>ROUND(((SUM(BF126:BF184))*I34),2)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ROUND((SUM(BG126:BG184)),2)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ROUND((SUM(BH126:BH184)),2)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ROUND((SUM(BI126:BI184)),2)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Palackého ulice, HD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202107012 - SO 02 - Přídlažba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5. 7. 2021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235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J137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J148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236</v>
      </c>
      <c r="E101" s="185"/>
      <c r="F101" s="185"/>
      <c r="G101" s="185"/>
      <c r="H101" s="185"/>
      <c r="I101" s="185"/>
      <c r="J101" s="186">
        <f>J160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102</v>
      </c>
      <c r="E102" s="185"/>
      <c r="F102" s="185"/>
      <c r="G102" s="185"/>
      <c r="H102" s="185"/>
      <c r="I102" s="185"/>
      <c r="J102" s="186">
        <f>J162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103</v>
      </c>
      <c r="E103" s="185"/>
      <c r="F103" s="185"/>
      <c r="G103" s="185"/>
      <c r="H103" s="185"/>
      <c r="I103" s="185"/>
      <c r="J103" s="186">
        <f>J173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104</v>
      </c>
      <c r="E104" s="185"/>
      <c r="F104" s="185"/>
      <c r="G104" s="185"/>
      <c r="H104" s="185"/>
      <c r="I104" s="185"/>
      <c r="J104" s="186">
        <f>J177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6"/>
      <c r="C105" s="177"/>
      <c r="D105" s="178" t="s">
        <v>106</v>
      </c>
      <c r="E105" s="179"/>
      <c r="F105" s="179"/>
      <c r="G105" s="179"/>
      <c r="H105" s="179"/>
      <c r="I105" s="179"/>
      <c r="J105" s="180">
        <f>J179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2"/>
      <c r="C106" s="183"/>
      <c r="D106" s="184" t="s">
        <v>108</v>
      </c>
      <c r="E106" s="185"/>
      <c r="F106" s="185"/>
      <c r="G106" s="185"/>
      <c r="H106" s="185"/>
      <c r="I106" s="185"/>
      <c r="J106" s="186">
        <f>J180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109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71" t="str">
        <f>E7</f>
        <v>Oprava Palackého ulice, HD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91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202107012 - SO 02 - Přídlažba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29" t="s">
        <v>22</v>
      </c>
      <c r="J120" s="76" t="str">
        <f>IF(J12="","",J12)</f>
        <v>5. 7. 2021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 xml:space="preserve"> </v>
      </c>
      <c r="G122" s="37"/>
      <c r="H122" s="37"/>
      <c r="I122" s="29" t="s">
        <v>29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29" t="s">
        <v>31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8"/>
      <c r="B125" s="189"/>
      <c r="C125" s="190" t="s">
        <v>110</v>
      </c>
      <c r="D125" s="191" t="s">
        <v>58</v>
      </c>
      <c r="E125" s="191" t="s">
        <v>54</v>
      </c>
      <c r="F125" s="191" t="s">
        <v>55</v>
      </c>
      <c r="G125" s="191" t="s">
        <v>111</v>
      </c>
      <c r="H125" s="191" t="s">
        <v>112</v>
      </c>
      <c r="I125" s="191" t="s">
        <v>113</v>
      </c>
      <c r="J125" s="192" t="s">
        <v>95</v>
      </c>
      <c r="K125" s="193" t="s">
        <v>114</v>
      </c>
      <c r="L125" s="194"/>
      <c r="M125" s="97" t="s">
        <v>1</v>
      </c>
      <c r="N125" s="98" t="s">
        <v>37</v>
      </c>
      <c r="O125" s="98" t="s">
        <v>115</v>
      </c>
      <c r="P125" s="98" t="s">
        <v>116</v>
      </c>
      <c r="Q125" s="98" t="s">
        <v>117</v>
      </c>
      <c r="R125" s="98" t="s">
        <v>118</v>
      </c>
      <c r="S125" s="98" t="s">
        <v>119</v>
      </c>
      <c r="T125" s="99" t="s">
        <v>120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63" s="2" customFormat="1" ht="22.8" customHeight="1">
      <c r="A126" s="35"/>
      <c r="B126" s="36"/>
      <c r="C126" s="104" t="s">
        <v>121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P127+P179</f>
        <v>0</v>
      </c>
      <c r="Q126" s="101"/>
      <c r="R126" s="197">
        <f>R127+R179</f>
        <v>343.35307735000004</v>
      </c>
      <c r="S126" s="101"/>
      <c r="T126" s="198">
        <f>T127+T179</f>
        <v>408.23704999999995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97</v>
      </c>
      <c r="BK126" s="199">
        <f>BK127+BK179</f>
        <v>0</v>
      </c>
    </row>
    <row r="127" spans="1:63" s="12" customFormat="1" ht="25.9" customHeight="1">
      <c r="A127" s="12"/>
      <c r="B127" s="200"/>
      <c r="C127" s="201"/>
      <c r="D127" s="202" t="s">
        <v>72</v>
      </c>
      <c r="E127" s="203" t="s">
        <v>122</v>
      </c>
      <c r="F127" s="203" t="s">
        <v>123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P128+P137+P148+P160+P162+P173+P177</f>
        <v>0</v>
      </c>
      <c r="Q127" s="208"/>
      <c r="R127" s="209">
        <f>R128+R137+R148+R160+R162+R173+R177</f>
        <v>343.35307735000004</v>
      </c>
      <c r="S127" s="208"/>
      <c r="T127" s="210">
        <f>T128+T137+T148+T160+T162+T173+T177</f>
        <v>408.23704999999995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81</v>
      </c>
      <c r="AT127" s="212" t="s">
        <v>72</v>
      </c>
      <c r="AU127" s="212" t="s">
        <v>73</v>
      </c>
      <c r="AY127" s="211" t="s">
        <v>124</v>
      </c>
      <c r="BK127" s="213">
        <f>BK128+BK137+BK148+BK160+BK162+BK173+BK177</f>
        <v>0</v>
      </c>
    </row>
    <row r="128" spans="1:63" s="12" customFormat="1" ht="22.8" customHeight="1">
      <c r="A128" s="12"/>
      <c r="B128" s="200"/>
      <c r="C128" s="201"/>
      <c r="D128" s="202" t="s">
        <v>72</v>
      </c>
      <c r="E128" s="214" t="s">
        <v>81</v>
      </c>
      <c r="F128" s="214" t="s">
        <v>237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SUM(P129:P136)</f>
        <v>0</v>
      </c>
      <c r="Q128" s="208"/>
      <c r="R128" s="209">
        <f>SUM(R129:R136)</f>
        <v>0</v>
      </c>
      <c r="S128" s="208"/>
      <c r="T128" s="210">
        <f>SUM(T129:T136)</f>
        <v>408.23704999999995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81</v>
      </c>
      <c r="AY128" s="211" t="s">
        <v>124</v>
      </c>
      <c r="BK128" s="213">
        <f>SUM(BK129:BK136)</f>
        <v>0</v>
      </c>
    </row>
    <row r="129" spans="1:65" s="2" customFormat="1" ht="66.75" customHeight="1">
      <c r="A129" s="35"/>
      <c r="B129" s="36"/>
      <c r="C129" s="216" t="s">
        <v>81</v>
      </c>
      <c r="D129" s="216" t="s">
        <v>126</v>
      </c>
      <c r="E129" s="217" t="s">
        <v>238</v>
      </c>
      <c r="F129" s="218" t="s">
        <v>239</v>
      </c>
      <c r="G129" s="219" t="s">
        <v>129</v>
      </c>
      <c r="H129" s="220">
        <v>47.02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0.26</v>
      </c>
      <c r="T129" s="227">
        <f>S129*H129</f>
        <v>12.225200000000001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130</v>
      </c>
      <c r="AT129" s="228" t="s">
        <v>126</v>
      </c>
      <c r="AU129" s="228" t="s">
        <v>83</v>
      </c>
      <c r="AY129" s="14" t="s">
        <v>124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130</v>
      </c>
      <c r="BM129" s="228" t="s">
        <v>240</v>
      </c>
    </row>
    <row r="130" spans="1:65" s="2" customFormat="1" ht="76.35" customHeight="1">
      <c r="A130" s="35"/>
      <c r="B130" s="36"/>
      <c r="C130" s="216" t="s">
        <v>83</v>
      </c>
      <c r="D130" s="216" t="s">
        <v>126</v>
      </c>
      <c r="E130" s="217" t="s">
        <v>241</v>
      </c>
      <c r="F130" s="218" t="s">
        <v>242</v>
      </c>
      <c r="G130" s="219" t="s">
        <v>129</v>
      </c>
      <c r="H130" s="220">
        <v>686.47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0.29</v>
      </c>
      <c r="T130" s="227">
        <f>S130*H130</f>
        <v>199.0763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130</v>
      </c>
      <c r="AT130" s="228" t="s">
        <v>126</v>
      </c>
      <c r="AU130" s="228" t="s">
        <v>83</v>
      </c>
      <c r="AY130" s="14" t="s">
        <v>124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130</v>
      </c>
      <c r="BM130" s="228" t="s">
        <v>243</v>
      </c>
    </row>
    <row r="131" spans="1:65" s="2" customFormat="1" ht="66.75" customHeight="1">
      <c r="A131" s="35"/>
      <c r="B131" s="36"/>
      <c r="C131" s="216" t="s">
        <v>244</v>
      </c>
      <c r="D131" s="216" t="s">
        <v>126</v>
      </c>
      <c r="E131" s="217" t="s">
        <v>245</v>
      </c>
      <c r="F131" s="218" t="s">
        <v>246</v>
      </c>
      <c r="G131" s="219" t="s">
        <v>129</v>
      </c>
      <c r="H131" s="220">
        <v>648.47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0.22</v>
      </c>
      <c r="T131" s="227">
        <f>S131*H131</f>
        <v>142.6634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130</v>
      </c>
      <c r="AT131" s="228" t="s">
        <v>126</v>
      </c>
      <c r="AU131" s="228" t="s">
        <v>83</v>
      </c>
      <c r="AY131" s="14" t="s">
        <v>124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130</v>
      </c>
      <c r="BM131" s="228" t="s">
        <v>247</v>
      </c>
    </row>
    <row r="132" spans="1:65" s="2" customFormat="1" ht="49.05" customHeight="1">
      <c r="A132" s="35"/>
      <c r="B132" s="36"/>
      <c r="C132" s="216" t="s">
        <v>130</v>
      </c>
      <c r="D132" s="216" t="s">
        <v>126</v>
      </c>
      <c r="E132" s="217" t="s">
        <v>248</v>
      </c>
      <c r="F132" s="218" t="s">
        <v>249</v>
      </c>
      <c r="G132" s="219" t="s">
        <v>140</v>
      </c>
      <c r="H132" s="220">
        <v>231.71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0.205</v>
      </c>
      <c r="T132" s="227">
        <f>S132*H132</f>
        <v>47.50055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130</v>
      </c>
      <c r="AT132" s="228" t="s">
        <v>126</v>
      </c>
      <c r="AU132" s="228" t="s">
        <v>83</v>
      </c>
      <c r="AY132" s="14" t="s">
        <v>124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130</v>
      </c>
      <c r="BM132" s="228" t="s">
        <v>250</v>
      </c>
    </row>
    <row r="133" spans="1:65" s="2" customFormat="1" ht="49.05" customHeight="1">
      <c r="A133" s="35"/>
      <c r="B133" s="36"/>
      <c r="C133" s="216" t="s">
        <v>142</v>
      </c>
      <c r="D133" s="216" t="s">
        <v>126</v>
      </c>
      <c r="E133" s="217" t="s">
        <v>251</v>
      </c>
      <c r="F133" s="218" t="s">
        <v>252</v>
      </c>
      <c r="G133" s="219" t="s">
        <v>253</v>
      </c>
      <c r="H133" s="220">
        <v>3.762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1.8</v>
      </c>
      <c r="T133" s="227">
        <f>S133*H133</f>
        <v>6.7716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130</v>
      </c>
      <c r="AT133" s="228" t="s">
        <v>126</v>
      </c>
      <c r="AU133" s="228" t="s">
        <v>83</v>
      </c>
      <c r="AY133" s="14" t="s">
        <v>124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130</v>
      </c>
      <c r="BM133" s="228" t="s">
        <v>254</v>
      </c>
    </row>
    <row r="134" spans="1:65" s="2" customFormat="1" ht="24.15" customHeight="1">
      <c r="A134" s="35"/>
      <c r="B134" s="36"/>
      <c r="C134" s="216" t="s">
        <v>255</v>
      </c>
      <c r="D134" s="216" t="s">
        <v>126</v>
      </c>
      <c r="E134" s="217" t="s">
        <v>256</v>
      </c>
      <c r="F134" s="218" t="s">
        <v>257</v>
      </c>
      <c r="G134" s="219" t="s">
        <v>253</v>
      </c>
      <c r="H134" s="220">
        <v>15.81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130</v>
      </c>
      <c r="AT134" s="228" t="s">
        <v>126</v>
      </c>
      <c r="AU134" s="228" t="s">
        <v>83</v>
      </c>
      <c r="AY134" s="14" t="s">
        <v>124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130</v>
      </c>
      <c r="BM134" s="228" t="s">
        <v>258</v>
      </c>
    </row>
    <row r="135" spans="1:65" s="2" customFormat="1" ht="44.25" customHeight="1">
      <c r="A135" s="35"/>
      <c r="B135" s="36"/>
      <c r="C135" s="216" t="s">
        <v>147</v>
      </c>
      <c r="D135" s="216" t="s">
        <v>126</v>
      </c>
      <c r="E135" s="217" t="s">
        <v>259</v>
      </c>
      <c r="F135" s="218" t="s">
        <v>260</v>
      </c>
      <c r="G135" s="219" t="s">
        <v>253</v>
      </c>
      <c r="H135" s="220">
        <v>8.23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130</v>
      </c>
      <c r="AT135" s="228" t="s">
        <v>126</v>
      </c>
      <c r="AU135" s="228" t="s">
        <v>83</v>
      </c>
      <c r="AY135" s="14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130</v>
      </c>
      <c r="BM135" s="228" t="s">
        <v>261</v>
      </c>
    </row>
    <row r="136" spans="1:65" s="2" customFormat="1" ht="33" customHeight="1">
      <c r="A136" s="35"/>
      <c r="B136" s="36"/>
      <c r="C136" s="216" t="s">
        <v>151</v>
      </c>
      <c r="D136" s="216" t="s">
        <v>126</v>
      </c>
      <c r="E136" s="217" t="s">
        <v>262</v>
      </c>
      <c r="F136" s="218" t="s">
        <v>263</v>
      </c>
      <c r="G136" s="219" t="s">
        <v>129</v>
      </c>
      <c r="H136" s="220">
        <v>201.11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130</v>
      </c>
      <c r="AT136" s="228" t="s">
        <v>126</v>
      </c>
      <c r="AU136" s="228" t="s">
        <v>83</v>
      </c>
      <c r="AY136" s="14" t="s">
        <v>124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130</v>
      </c>
      <c r="BM136" s="228" t="s">
        <v>264</v>
      </c>
    </row>
    <row r="137" spans="1:63" s="12" customFormat="1" ht="22.8" customHeight="1">
      <c r="A137" s="12"/>
      <c r="B137" s="200"/>
      <c r="C137" s="201"/>
      <c r="D137" s="202" t="s">
        <v>72</v>
      </c>
      <c r="E137" s="214" t="s">
        <v>142</v>
      </c>
      <c r="F137" s="214" t="s">
        <v>143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SUM(P138:P147)</f>
        <v>0</v>
      </c>
      <c r="Q137" s="208"/>
      <c r="R137" s="209">
        <f>SUM(R138:R147)</f>
        <v>194.50700695</v>
      </c>
      <c r="S137" s="208"/>
      <c r="T137" s="210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81</v>
      </c>
      <c r="AT137" s="212" t="s">
        <v>72</v>
      </c>
      <c r="AU137" s="212" t="s">
        <v>81</v>
      </c>
      <c r="AY137" s="211" t="s">
        <v>124</v>
      </c>
      <c r="BK137" s="213">
        <f>SUM(BK138:BK147)</f>
        <v>0</v>
      </c>
    </row>
    <row r="138" spans="1:65" s="2" customFormat="1" ht="24.15" customHeight="1">
      <c r="A138" s="35"/>
      <c r="B138" s="36"/>
      <c r="C138" s="216" t="s">
        <v>153</v>
      </c>
      <c r="D138" s="216" t="s">
        <v>126</v>
      </c>
      <c r="E138" s="217" t="s">
        <v>265</v>
      </c>
      <c r="F138" s="218" t="s">
        <v>266</v>
      </c>
      <c r="G138" s="219" t="s">
        <v>129</v>
      </c>
      <c r="H138" s="220">
        <v>201.11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0.345</v>
      </c>
      <c r="R138" s="226">
        <f>Q138*H138</f>
        <v>69.38295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130</v>
      </c>
      <c r="AT138" s="228" t="s">
        <v>126</v>
      </c>
      <c r="AU138" s="228" t="s">
        <v>83</v>
      </c>
      <c r="AY138" s="14" t="s">
        <v>124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130</v>
      </c>
      <c r="BM138" s="228" t="s">
        <v>267</v>
      </c>
    </row>
    <row r="139" spans="1:65" s="2" customFormat="1" ht="37.8" customHeight="1">
      <c r="A139" s="35"/>
      <c r="B139" s="36"/>
      <c r="C139" s="216" t="s">
        <v>158</v>
      </c>
      <c r="D139" s="216" t="s">
        <v>126</v>
      </c>
      <c r="E139" s="217" t="s">
        <v>268</v>
      </c>
      <c r="F139" s="218" t="s">
        <v>269</v>
      </c>
      <c r="G139" s="219" t="s">
        <v>129</v>
      </c>
      <c r="H139" s="220">
        <v>315.25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0.13188</v>
      </c>
      <c r="R139" s="226">
        <f>Q139*H139</f>
        <v>41.57517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130</v>
      </c>
      <c r="AT139" s="228" t="s">
        <v>126</v>
      </c>
      <c r="AU139" s="228" t="s">
        <v>83</v>
      </c>
      <c r="AY139" s="14" t="s">
        <v>124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130</v>
      </c>
      <c r="BM139" s="228" t="s">
        <v>270</v>
      </c>
    </row>
    <row r="140" spans="1:65" s="2" customFormat="1" ht="49.05" customHeight="1">
      <c r="A140" s="35"/>
      <c r="B140" s="36"/>
      <c r="C140" s="216" t="s">
        <v>163</v>
      </c>
      <c r="D140" s="216" t="s">
        <v>126</v>
      </c>
      <c r="E140" s="217" t="s">
        <v>271</v>
      </c>
      <c r="F140" s="218" t="s">
        <v>272</v>
      </c>
      <c r="G140" s="219" t="s">
        <v>129</v>
      </c>
      <c r="H140" s="220">
        <v>61.17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0.15826</v>
      </c>
      <c r="R140" s="226">
        <f>Q140*H140</f>
        <v>9.6807642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130</v>
      </c>
      <c r="AT140" s="228" t="s">
        <v>126</v>
      </c>
      <c r="AU140" s="228" t="s">
        <v>83</v>
      </c>
      <c r="AY140" s="14" t="s">
        <v>124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130</v>
      </c>
      <c r="BM140" s="228" t="s">
        <v>273</v>
      </c>
    </row>
    <row r="141" spans="1:65" s="2" customFormat="1" ht="44.25" customHeight="1">
      <c r="A141" s="35"/>
      <c r="B141" s="36"/>
      <c r="C141" s="216" t="s">
        <v>167</v>
      </c>
      <c r="D141" s="216" t="s">
        <v>126</v>
      </c>
      <c r="E141" s="217" t="s">
        <v>144</v>
      </c>
      <c r="F141" s="218" t="s">
        <v>145</v>
      </c>
      <c r="G141" s="219" t="s">
        <v>129</v>
      </c>
      <c r="H141" s="220">
        <v>315.25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0.12966</v>
      </c>
      <c r="R141" s="226">
        <f>Q141*H141</f>
        <v>40.875315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130</v>
      </c>
      <c r="AT141" s="228" t="s">
        <v>126</v>
      </c>
      <c r="AU141" s="228" t="s">
        <v>83</v>
      </c>
      <c r="AY141" s="14" t="s">
        <v>124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130</v>
      </c>
      <c r="BM141" s="228" t="s">
        <v>274</v>
      </c>
    </row>
    <row r="142" spans="1:65" s="2" customFormat="1" ht="44.25" customHeight="1">
      <c r="A142" s="35"/>
      <c r="B142" s="36"/>
      <c r="C142" s="216" t="s">
        <v>173</v>
      </c>
      <c r="D142" s="216" t="s">
        <v>126</v>
      </c>
      <c r="E142" s="217" t="s">
        <v>275</v>
      </c>
      <c r="F142" s="218" t="s">
        <v>276</v>
      </c>
      <c r="G142" s="219" t="s">
        <v>129</v>
      </c>
      <c r="H142" s="220">
        <v>61.17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0.10373</v>
      </c>
      <c r="R142" s="226">
        <f>Q142*H142</f>
        <v>6.345164100000001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130</v>
      </c>
      <c r="AT142" s="228" t="s">
        <v>126</v>
      </c>
      <c r="AU142" s="228" t="s">
        <v>83</v>
      </c>
      <c r="AY142" s="14" t="s">
        <v>124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130</v>
      </c>
      <c r="BM142" s="228" t="s">
        <v>277</v>
      </c>
    </row>
    <row r="143" spans="1:65" s="2" customFormat="1" ht="44.25" customHeight="1">
      <c r="A143" s="35"/>
      <c r="B143" s="36"/>
      <c r="C143" s="216" t="s">
        <v>178</v>
      </c>
      <c r="D143" s="216" t="s">
        <v>126</v>
      </c>
      <c r="E143" s="217" t="s">
        <v>278</v>
      </c>
      <c r="F143" s="218" t="s">
        <v>279</v>
      </c>
      <c r="G143" s="219" t="s">
        <v>129</v>
      </c>
      <c r="H143" s="220">
        <v>201.11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130</v>
      </c>
      <c r="AT143" s="228" t="s">
        <v>126</v>
      </c>
      <c r="AU143" s="228" t="s">
        <v>83</v>
      </c>
      <c r="AY143" s="14" t="s">
        <v>124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130</v>
      </c>
      <c r="BM143" s="228" t="s">
        <v>280</v>
      </c>
    </row>
    <row r="144" spans="1:65" s="2" customFormat="1" ht="78" customHeight="1">
      <c r="A144" s="35"/>
      <c r="B144" s="36"/>
      <c r="C144" s="216" t="s">
        <v>8</v>
      </c>
      <c r="D144" s="216" t="s">
        <v>126</v>
      </c>
      <c r="E144" s="217" t="s">
        <v>281</v>
      </c>
      <c r="F144" s="218" t="s">
        <v>282</v>
      </c>
      <c r="G144" s="219" t="s">
        <v>129</v>
      </c>
      <c r="H144" s="220">
        <v>45.65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0.08425</v>
      </c>
      <c r="R144" s="226">
        <f>Q144*H144</f>
        <v>3.8460125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130</v>
      </c>
      <c r="AT144" s="228" t="s">
        <v>126</v>
      </c>
      <c r="AU144" s="228" t="s">
        <v>83</v>
      </c>
      <c r="AY144" s="14" t="s">
        <v>124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130</v>
      </c>
      <c r="BM144" s="228" t="s">
        <v>283</v>
      </c>
    </row>
    <row r="145" spans="1:65" s="2" customFormat="1" ht="24.15" customHeight="1">
      <c r="A145" s="35"/>
      <c r="B145" s="36"/>
      <c r="C145" s="235" t="s">
        <v>187</v>
      </c>
      <c r="D145" s="235" t="s">
        <v>135</v>
      </c>
      <c r="E145" s="236" t="s">
        <v>284</v>
      </c>
      <c r="F145" s="237" t="s">
        <v>285</v>
      </c>
      <c r="G145" s="238" t="s">
        <v>129</v>
      </c>
      <c r="H145" s="239">
        <v>46.563</v>
      </c>
      <c r="I145" s="240"/>
      <c r="J145" s="241">
        <f>ROUND(I145*H145,2)</f>
        <v>0</v>
      </c>
      <c r="K145" s="242"/>
      <c r="L145" s="243"/>
      <c r="M145" s="244" t="s">
        <v>1</v>
      </c>
      <c r="N145" s="245" t="s">
        <v>38</v>
      </c>
      <c r="O145" s="88"/>
      <c r="P145" s="226">
        <f>O145*H145</f>
        <v>0</v>
      </c>
      <c r="Q145" s="226">
        <v>0.131</v>
      </c>
      <c r="R145" s="226">
        <f>Q145*H145</f>
        <v>6.099753000000001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151</v>
      </c>
      <c r="AT145" s="228" t="s">
        <v>135</v>
      </c>
      <c r="AU145" s="228" t="s">
        <v>83</v>
      </c>
      <c r="AY145" s="14" t="s">
        <v>124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130</v>
      </c>
      <c r="BM145" s="228" t="s">
        <v>286</v>
      </c>
    </row>
    <row r="146" spans="1:65" s="2" customFormat="1" ht="78" customHeight="1">
      <c r="A146" s="35"/>
      <c r="B146" s="36"/>
      <c r="C146" s="216" t="s">
        <v>193</v>
      </c>
      <c r="D146" s="216" t="s">
        <v>126</v>
      </c>
      <c r="E146" s="217" t="s">
        <v>287</v>
      </c>
      <c r="F146" s="218" t="s">
        <v>288</v>
      </c>
      <c r="G146" s="219" t="s">
        <v>129</v>
      </c>
      <c r="H146" s="220">
        <v>62.571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0.08565</v>
      </c>
      <c r="R146" s="226">
        <f>Q146*H146</f>
        <v>5.35920615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130</v>
      </c>
      <c r="AT146" s="228" t="s">
        <v>126</v>
      </c>
      <c r="AU146" s="228" t="s">
        <v>83</v>
      </c>
      <c r="AY146" s="14" t="s">
        <v>124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130</v>
      </c>
      <c r="BM146" s="228" t="s">
        <v>289</v>
      </c>
    </row>
    <row r="147" spans="1:65" s="2" customFormat="1" ht="16.5" customHeight="1">
      <c r="A147" s="35"/>
      <c r="B147" s="36"/>
      <c r="C147" s="235" t="s">
        <v>203</v>
      </c>
      <c r="D147" s="235" t="s">
        <v>135</v>
      </c>
      <c r="E147" s="236" t="s">
        <v>290</v>
      </c>
      <c r="F147" s="237" t="s">
        <v>291</v>
      </c>
      <c r="G147" s="238" t="s">
        <v>129</v>
      </c>
      <c r="H147" s="239">
        <v>64.447</v>
      </c>
      <c r="I147" s="240"/>
      <c r="J147" s="241">
        <f>ROUND(I147*H147,2)</f>
        <v>0</v>
      </c>
      <c r="K147" s="242"/>
      <c r="L147" s="243"/>
      <c r="M147" s="244" t="s">
        <v>1</v>
      </c>
      <c r="N147" s="245" t="s">
        <v>38</v>
      </c>
      <c r="O147" s="88"/>
      <c r="P147" s="226">
        <f>O147*H147</f>
        <v>0</v>
      </c>
      <c r="Q147" s="226">
        <v>0.176</v>
      </c>
      <c r="R147" s="226">
        <f>Q147*H147</f>
        <v>11.342672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151</v>
      </c>
      <c r="AT147" s="228" t="s">
        <v>135</v>
      </c>
      <c r="AU147" s="228" t="s">
        <v>83</v>
      </c>
      <c r="AY147" s="14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130</v>
      </c>
      <c r="BM147" s="228" t="s">
        <v>292</v>
      </c>
    </row>
    <row r="148" spans="1:63" s="12" customFormat="1" ht="22.8" customHeight="1">
      <c r="A148" s="12"/>
      <c r="B148" s="200"/>
      <c r="C148" s="201"/>
      <c r="D148" s="202" t="s">
        <v>72</v>
      </c>
      <c r="E148" s="214" t="s">
        <v>151</v>
      </c>
      <c r="F148" s="214" t="s">
        <v>152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SUM(P149:P159)</f>
        <v>0</v>
      </c>
      <c r="Q148" s="208"/>
      <c r="R148" s="209">
        <f>SUM(R149:R159)</f>
        <v>3.9951800000000004</v>
      </c>
      <c r="S148" s="208"/>
      <c r="T148" s="210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81</v>
      </c>
      <c r="AT148" s="212" t="s">
        <v>72</v>
      </c>
      <c r="AU148" s="212" t="s">
        <v>81</v>
      </c>
      <c r="AY148" s="211" t="s">
        <v>124</v>
      </c>
      <c r="BK148" s="213">
        <f>SUM(BK149:BK159)</f>
        <v>0</v>
      </c>
    </row>
    <row r="149" spans="1:65" s="2" customFormat="1" ht="37.8" customHeight="1">
      <c r="A149" s="35"/>
      <c r="B149" s="36"/>
      <c r="C149" s="216" t="s">
        <v>211</v>
      </c>
      <c r="D149" s="216" t="s">
        <v>126</v>
      </c>
      <c r="E149" s="217" t="s">
        <v>293</v>
      </c>
      <c r="F149" s="218" t="s">
        <v>294</v>
      </c>
      <c r="G149" s="219" t="s">
        <v>140</v>
      </c>
      <c r="H149" s="220">
        <v>3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1E-05</v>
      </c>
      <c r="R149" s="226">
        <f>Q149*H149</f>
        <v>3.0000000000000004E-05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130</v>
      </c>
      <c r="AT149" s="228" t="s">
        <v>126</v>
      </c>
      <c r="AU149" s="228" t="s">
        <v>83</v>
      </c>
      <c r="AY149" s="14" t="s">
        <v>124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130</v>
      </c>
      <c r="BM149" s="228" t="s">
        <v>295</v>
      </c>
    </row>
    <row r="150" spans="1:65" s="2" customFormat="1" ht="16.5" customHeight="1">
      <c r="A150" s="35"/>
      <c r="B150" s="36"/>
      <c r="C150" s="235" t="s">
        <v>215</v>
      </c>
      <c r="D150" s="235" t="s">
        <v>135</v>
      </c>
      <c r="E150" s="236" t="s">
        <v>296</v>
      </c>
      <c r="F150" s="237" t="s">
        <v>297</v>
      </c>
      <c r="G150" s="238" t="s">
        <v>140</v>
      </c>
      <c r="H150" s="239">
        <v>3</v>
      </c>
      <c r="I150" s="240"/>
      <c r="J150" s="241">
        <f>ROUND(I150*H150,2)</f>
        <v>0</v>
      </c>
      <c r="K150" s="242"/>
      <c r="L150" s="243"/>
      <c r="M150" s="244" t="s">
        <v>1</v>
      </c>
      <c r="N150" s="245" t="s">
        <v>38</v>
      </c>
      <c r="O150" s="88"/>
      <c r="P150" s="226">
        <f>O150*H150</f>
        <v>0</v>
      </c>
      <c r="Q150" s="226">
        <v>0.00431</v>
      </c>
      <c r="R150" s="226">
        <f>Q150*H150</f>
        <v>0.012929999999999999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151</v>
      </c>
      <c r="AT150" s="228" t="s">
        <v>135</v>
      </c>
      <c r="AU150" s="228" t="s">
        <v>83</v>
      </c>
      <c r="AY150" s="14" t="s">
        <v>124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130</v>
      </c>
      <c r="BM150" s="228" t="s">
        <v>298</v>
      </c>
    </row>
    <row r="151" spans="1:65" s="2" customFormat="1" ht="24.15" customHeight="1">
      <c r="A151" s="35"/>
      <c r="B151" s="36"/>
      <c r="C151" s="216" t="s">
        <v>7</v>
      </c>
      <c r="D151" s="216" t="s">
        <v>126</v>
      </c>
      <c r="E151" s="217" t="s">
        <v>299</v>
      </c>
      <c r="F151" s="218" t="s">
        <v>300</v>
      </c>
      <c r="G151" s="219" t="s">
        <v>156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38</v>
      </c>
      <c r="O151" s="88"/>
      <c r="P151" s="226">
        <f>O151*H151</f>
        <v>0</v>
      </c>
      <c r="Q151" s="226">
        <v>0.14494</v>
      </c>
      <c r="R151" s="226">
        <f>Q151*H151</f>
        <v>0.14494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130</v>
      </c>
      <c r="AT151" s="228" t="s">
        <v>126</v>
      </c>
      <c r="AU151" s="228" t="s">
        <v>83</v>
      </c>
      <c r="AY151" s="14" t="s">
        <v>124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130</v>
      </c>
      <c r="BM151" s="228" t="s">
        <v>301</v>
      </c>
    </row>
    <row r="152" spans="1:65" s="2" customFormat="1" ht="24.15" customHeight="1">
      <c r="A152" s="35"/>
      <c r="B152" s="36"/>
      <c r="C152" s="235" t="s">
        <v>222</v>
      </c>
      <c r="D152" s="235" t="s">
        <v>135</v>
      </c>
      <c r="E152" s="236" t="s">
        <v>302</v>
      </c>
      <c r="F152" s="237" t="s">
        <v>303</v>
      </c>
      <c r="G152" s="238" t="s">
        <v>156</v>
      </c>
      <c r="H152" s="239">
        <v>1</v>
      </c>
      <c r="I152" s="240"/>
      <c r="J152" s="241">
        <f>ROUND(I152*H152,2)</f>
        <v>0</v>
      </c>
      <c r="K152" s="242"/>
      <c r="L152" s="243"/>
      <c r="M152" s="244" t="s">
        <v>1</v>
      </c>
      <c r="N152" s="245" t="s">
        <v>38</v>
      </c>
      <c r="O152" s="88"/>
      <c r="P152" s="226">
        <f>O152*H152</f>
        <v>0</v>
      </c>
      <c r="Q152" s="226">
        <v>0.072</v>
      </c>
      <c r="R152" s="226">
        <f>Q152*H152</f>
        <v>0.072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151</v>
      </c>
      <c r="AT152" s="228" t="s">
        <v>135</v>
      </c>
      <c r="AU152" s="228" t="s">
        <v>83</v>
      </c>
      <c r="AY152" s="14" t="s">
        <v>124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130</v>
      </c>
      <c r="BM152" s="228" t="s">
        <v>304</v>
      </c>
    </row>
    <row r="153" spans="1:65" s="2" customFormat="1" ht="21.75" customHeight="1">
      <c r="A153" s="35"/>
      <c r="B153" s="36"/>
      <c r="C153" s="235" t="s">
        <v>226</v>
      </c>
      <c r="D153" s="235" t="s">
        <v>135</v>
      </c>
      <c r="E153" s="236" t="s">
        <v>305</v>
      </c>
      <c r="F153" s="237" t="s">
        <v>306</v>
      </c>
      <c r="G153" s="238" t="s">
        <v>156</v>
      </c>
      <c r="H153" s="239">
        <v>1</v>
      </c>
      <c r="I153" s="240"/>
      <c r="J153" s="241">
        <f>ROUND(I153*H153,2)</f>
        <v>0</v>
      </c>
      <c r="K153" s="242"/>
      <c r="L153" s="243"/>
      <c r="M153" s="244" t="s">
        <v>1</v>
      </c>
      <c r="N153" s="245" t="s">
        <v>38</v>
      </c>
      <c r="O153" s="88"/>
      <c r="P153" s="226">
        <f>O153*H153</f>
        <v>0</v>
      </c>
      <c r="Q153" s="226">
        <v>0.11</v>
      </c>
      <c r="R153" s="226">
        <f>Q153*H153</f>
        <v>0.11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151</v>
      </c>
      <c r="AT153" s="228" t="s">
        <v>135</v>
      </c>
      <c r="AU153" s="228" t="s">
        <v>83</v>
      </c>
      <c r="AY153" s="14" t="s">
        <v>124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81</v>
      </c>
      <c r="BK153" s="229">
        <f>ROUND(I153*H153,2)</f>
        <v>0</v>
      </c>
      <c r="BL153" s="14" t="s">
        <v>130</v>
      </c>
      <c r="BM153" s="228" t="s">
        <v>307</v>
      </c>
    </row>
    <row r="154" spans="1:65" s="2" customFormat="1" ht="24.15" customHeight="1">
      <c r="A154" s="35"/>
      <c r="B154" s="36"/>
      <c r="C154" s="235" t="s">
        <v>308</v>
      </c>
      <c r="D154" s="235" t="s">
        <v>135</v>
      </c>
      <c r="E154" s="236" t="s">
        <v>309</v>
      </c>
      <c r="F154" s="237" t="s">
        <v>310</v>
      </c>
      <c r="G154" s="238" t="s">
        <v>156</v>
      </c>
      <c r="H154" s="239">
        <v>1</v>
      </c>
      <c r="I154" s="240"/>
      <c r="J154" s="241">
        <f>ROUND(I154*H154,2)</f>
        <v>0</v>
      </c>
      <c r="K154" s="242"/>
      <c r="L154" s="243"/>
      <c r="M154" s="244" t="s">
        <v>1</v>
      </c>
      <c r="N154" s="245" t="s">
        <v>38</v>
      </c>
      <c r="O154" s="88"/>
      <c r="P154" s="226">
        <f>O154*H154</f>
        <v>0</v>
      </c>
      <c r="Q154" s="226">
        <v>0.057</v>
      </c>
      <c r="R154" s="226">
        <f>Q154*H154</f>
        <v>0.057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151</v>
      </c>
      <c r="AT154" s="228" t="s">
        <v>135</v>
      </c>
      <c r="AU154" s="228" t="s">
        <v>83</v>
      </c>
      <c r="AY154" s="14" t="s">
        <v>124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130</v>
      </c>
      <c r="BM154" s="228" t="s">
        <v>311</v>
      </c>
    </row>
    <row r="155" spans="1:65" s="2" customFormat="1" ht="24.15" customHeight="1">
      <c r="A155" s="35"/>
      <c r="B155" s="36"/>
      <c r="C155" s="216" t="s">
        <v>230</v>
      </c>
      <c r="D155" s="216" t="s">
        <v>126</v>
      </c>
      <c r="E155" s="217" t="s">
        <v>312</v>
      </c>
      <c r="F155" s="218" t="s">
        <v>313</v>
      </c>
      <c r="G155" s="219" t="s">
        <v>156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0.00468</v>
      </c>
      <c r="R155" s="226">
        <f>Q155*H155</f>
        <v>0.00468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130</v>
      </c>
      <c r="AT155" s="228" t="s">
        <v>126</v>
      </c>
      <c r="AU155" s="228" t="s">
        <v>83</v>
      </c>
      <c r="AY155" s="14" t="s">
        <v>124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130</v>
      </c>
      <c r="BM155" s="228" t="s">
        <v>314</v>
      </c>
    </row>
    <row r="156" spans="1:65" s="2" customFormat="1" ht="16.5" customHeight="1">
      <c r="A156" s="35"/>
      <c r="B156" s="36"/>
      <c r="C156" s="235" t="s">
        <v>132</v>
      </c>
      <c r="D156" s="235" t="s">
        <v>135</v>
      </c>
      <c r="E156" s="236" t="s">
        <v>315</v>
      </c>
      <c r="F156" s="237" t="s">
        <v>316</v>
      </c>
      <c r="G156" s="238" t="s">
        <v>156</v>
      </c>
      <c r="H156" s="239">
        <v>1</v>
      </c>
      <c r="I156" s="240"/>
      <c r="J156" s="241">
        <f>ROUND(I156*H156,2)</f>
        <v>0</v>
      </c>
      <c r="K156" s="242"/>
      <c r="L156" s="243"/>
      <c r="M156" s="244" t="s">
        <v>1</v>
      </c>
      <c r="N156" s="245" t="s">
        <v>38</v>
      </c>
      <c r="O156" s="88"/>
      <c r="P156" s="226">
        <f>O156*H156</f>
        <v>0</v>
      </c>
      <c r="Q156" s="226">
        <v>0.058</v>
      </c>
      <c r="R156" s="226">
        <f>Q156*H156</f>
        <v>0.058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151</v>
      </c>
      <c r="AT156" s="228" t="s">
        <v>135</v>
      </c>
      <c r="AU156" s="228" t="s">
        <v>83</v>
      </c>
      <c r="AY156" s="14" t="s">
        <v>124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130</v>
      </c>
      <c r="BM156" s="228" t="s">
        <v>317</v>
      </c>
    </row>
    <row r="157" spans="1:65" s="2" customFormat="1" ht="21.75" customHeight="1">
      <c r="A157" s="35"/>
      <c r="B157" s="36"/>
      <c r="C157" s="235" t="s">
        <v>137</v>
      </c>
      <c r="D157" s="235" t="s">
        <v>135</v>
      </c>
      <c r="E157" s="236" t="s">
        <v>318</v>
      </c>
      <c r="F157" s="237" t="s">
        <v>319</v>
      </c>
      <c r="G157" s="238" t="s">
        <v>156</v>
      </c>
      <c r="H157" s="239">
        <v>1</v>
      </c>
      <c r="I157" s="240"/>
      <c r="J157" s="241">
        <f>ROUND(I157*H157,2)</f>
        <v>0</v>
      </c>
      <c r="K157" s="242"/>
      <c r="L157" s="243"/>
      <c r="M157" s="244" t="s">
        <v>1</v>
      </c>
      <c r="N157" s="245" t="s">
        <v>38</v>
      </c>
      <c r="O157" s="88"/>
      <c r="P157" s="226">
        <f>O157*H157</f>
        <v>0</v>
      </c>
      <c r="Q157" s="226">
        <v>0.004</v>
      </c>
      <c r="R157" s="226">
        <f>Q157*H157</f>
        <v>0.004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151</v>
      </c>
      <c r="AT157" s="228" t="s">
        <v>135</v>
      </c>
      <c r="AU157" s="228" t="s">
        <v>83</v>
      </c>
      <c r="AY157" s="14" t="s">
        <v>124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130</v>
      </c>
      <c r="BM157" s="228" t="s">
        <v>320</v>
      </c>
    </row>
    <row r="158" spans="1:65" s="2" customFormat="1" ht="24.15" customHeight="1">
      <c r="A158" s="35"/>
      <c r="B158" s="36"/>
      <c r="C158" s="216" t="s">
        <v>321</v>
      </c>
      <c r="D158" s="216" t="s">
        <v>126</v>
      </c>
      <c r="E158" s="217" t="s">
        <v>154</v>
      </c>
      <c r="F158" s="218" t="s">
        <v>155</v>
      </c>
      <c r="G158" s="219" t="s">
        <v>156</v>
      </c>
      <c r="H158" s="220">
        <v>1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38</v>
      </c>
      <c r="O158" s="88"/>
      <c r="P158" s="226">
        <f>O158*H158</f>
        <v>0</v>
      </c>
      <c r="Q158" s="226">
        <v>0.4208</v>
      </c>
      <c r="R158" s="226">
        <f>Q158*H158</f>
        <v>0.4208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130</v>
      </c>
      <c r="AT158" s="228" t="s">
        <v>126</v>
      </c>
      <c r="AU158" s="228" t="s">
        <v>83</v>
      </c>
      <c r="AY158" s="14" t="s">
        <v>124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81</v>
      </c>
      <c r="BK158" s="229">
        <f>ROUND(I158*H158,2)</f>
        <v>0</v>
      </c>
      <c r="BL158" s="14" t="s">
        <v>130</v>
      </c>
      <c r="BM158" s="228" t="s">
        <v>322</v>
      </c>
    </row>
    <row r="159" spans="1:65" s="2" customFormat="1" ht="37.8" customHeight="1">
      <c r="A159" s="35"/>
      <c r="B159" s="36"/>
      <c r="C159" s="216" t="s">
        <v>323</v>
      </c>
      <c r="D159" s="216" t="s">
        <v>126</v>
      </c>
      <c r="E159" s="217" t="s">
        <v>159</v>
      </c>
      <c r="F159" s="218" t="s">
        <v>160</v>
      </c>
      <c r="G159" s="219" t="s">
        <v>156</v>
      </c>
      <c r="H159" s="220">
        <v>10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38</v>
      </c>
      <c r="O159" s="88"/>
      <c r="P159" s="226">
        <f>O159*H159</f>
        <v>0</v>
      </c>
      <c r="Q159" s="226">
        <v>0.31108</v>
      </c>
      <c r="R159" s="226">
        <f>Q159*H159</f>
        <v>3.1108000000000002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130</v>
      </c>
      <c r="AT159" s="228" t="s">
        <v>126</v>
      </c>
      <c r="AU159" s="228" t="s">
        <v>83</v>
      </c>
      <c r="AY159" s="14" t="s">
        <v>124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130</v>
      </c>
      <c r="BM159" s="228" t="s">
        <v>324</v>
      </c>
    </row>
    <row r="160" spans="1:63" s="12" customFormat="1" ht="22.8" customHeight="1">
      <c r="A160" s="12"/>
      <c r="B160" s="200"/>
      <c r="C160" s="201"/>
      <c r="D160" s="202" t="s">
        <v>72</v>
      </c>
      <c r="E160" s="214" t="s">
        <v>325</v>
      </c>
      <c r="F160" s="214" t="s">
        <v>326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P161</f>
        <v>0</v>
      </c>
      <c r="Q160" s="208"/>
      <c r="R160" s="209">
        <f>R161</f>
        <v>0</v>
      </c>
      <c r="S160" s="208"/>
      <c r="T160" s="210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81</v>
      </c>
      <c r="AT160" s="212" t="s">
        <v>72</v>
      </c>
      <c r="AU160" s="212" t="s">
        <v>81</v>
      </c>
      <c r="AY160" s="211" t="s">
        <v>124</v>
      </c>
      <c r="BK160" s="213">
        <f>BK161</f>
        <v>0</v>
      </c>
    </row>
    <row r="161" spans="1:65" s="2" customFormat="1" ht="24.15" customHeight="1">
      <c r="A161" s="35"/>
      <c r="B161" s="36"/>
      <c r="C161" s="216" t="s">
        <v>327</v>
      </c>
      <c r="D161" s="216" t="s">
        <v>126</v>
      </c>
      <c r="E161" s="217" t="s">
        <v>328</v>
      </c>
      <c r="F161" s="218" t="s">
        <v>329</v>
      </c>
      <c r="G161" s="219" t="s">
        <v>330</v>
      </c>
      <c r="H161" s="220">
        <v>1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130</v>
      </c>
      <c r="AT161" s="228" t="s">
        <v>126</v>
      </c>
      <c r="AU161" s="228" t="s">
        <v>83</v>
      </c>
      <c r="AY161" s="14" t="s">
        <v>124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81</v>
      </c>
      <c r="BK161" s="229">
        <f>ROUND(I161*H161,2)</f>
        <v>0</v>
      </c>
      <c r="BL161" s="14" t="s">
        <v>130</v>
      </c>
      <c r="BM161" s="228" t="s">
        <v>331</v>
      </c>
    </row>
    <row r="162" spans="1:63" s="12" customFormat="1" ht="22.8" customHeight="1">
      <c r="A162" s="12"/>
      <c r="B162" s="200"/>
      <c r="C162" s="201"/>
      <c r="D162" s="202" t="s">
        <v>72</v>
      </c>
      <c r="E162" s="214" t="s">
        <v>153</v>
      </c>
      <c r="F162" s="214" t="s">
        <v>162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SUM(P163:P172)</f>
        <v>0</v>
      </c>
      <c r="Q162" s="208"/>
      <c r="R162" s="209">
        <f>SUM(R163:R172)</f>
        <v>144.8508904</v>
      </c>
      <c r="S162" s="208"/>
      <c r="T162" s="210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81</v>
      </c>
      <c r="AT162" s="212" t="s">
        <v>72</v>
      </c>
      <c r="AU162" s="212" t="s">
        <v>81</v>
      </c>
      <c r="AY162" s="211" t="s">
        <v>124</v>
      </c>
      <c r="BK162" s="213">
        <f>SUM(BK163:BK172)</f>
        <v>0</v>
      </c>
    </row>
    <row r="163" spans="1:65" s="2" customFormat="1" ht="55.5" customHeight="1">
      <c r="A163" s="35"/>
      <c r="B163" s="36"/>
      <c r="C163" s="216" t="s">
        <v>332</v>
      </c>
      <c r="D163" s="216" t="s">
        <v>126</v>
      </c>
      <c r="E163" s="217" t="s">
        <v>333</v>
      </c>
      <c r="F163" s="218" t="s">
        <v>334</v>
      </c>
      <c r="G163" s="219" t="s">
        <v>140</v>
      </c>
      <c r="H163" s="220">
        <v>603.32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38</v>
      </c>
      <c r="O163" s="88"/>
      <c r="P163" s="226">
        <f>O163*H163</f>
        <v>0</v>
      </c>
      <c r="Q163" s="226">
        <v>0.0719</v>
      </c>
      <c r="R163" s="226">
        <f>Q163*H163</f>
        <v>43.37870800000001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130</v>
      </c>
      <c r="AT163" s="228" t="s">
        <v>126</v>
      </c>
      <c r="AU163" s="228" t="s">
        <v>83</v>
      </c>
      <c r="AY163" s="14" t="s">
        <v>124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81</v>
      </c>
      <c r="BK163" s="229">
        <f>ROUND(I163*H163,2)</f>
        <v>0</v>
      </c>
      <c r="BL163" s="14" t="s">
        <v>130</v>
      </c>
      <c r="BM163" s="228" t="s">
        <v>335</v>
      </c>
    </row>
    <row r="164" spans="1:65" s="2" customFormat="1" ht="24.15" customHeight="1">
      <c r="A164" s="35"/>
      <c r="B164" s="36"/>
      <c r="C164" s="235" t="s">
        <v>336</v>
      </c>
      <c r="D164" s="235" t="s">
        <v>135</v>
      </c>
      <c r="E164" s="236" t="s">
        <v>337</v>
      </c>
      <c r="F164" s="237" t="s">
        <v>338</v>
      </c>
      <c r="G164" s="238" t="s">
        <v>206</v>
      </c>
      <c r="H164" s="239">
        <v>1</v>
      </c>
      <c r="I164" s="240"/>
      <c r="J164" s="241">
        <f>ROUND(I164*H164,2)</f>
        <v>0</v>
      </c>
      <c r="K164" s="242"/>
      <c r="L164" s="243"/>
      <c r="M164" s="244" t="s">
        <v>1</v>
      </c>
      <c r="N164" s="245" t="s">
        <v>38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151</v>
      </c>
      <c r="AT164" s="228" t="s">
        <v>135</v>
      </c>
      <c r="AU164" s="228" t="s">
        <v>83</v>
      </c>
      <c r="AY164" s="14" t="s">
        <v>124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81</v>
      </c>
      <c r="BK164" s="229">
        <f>ROUND(I164*H164,2)</f>
        <v>0</v>
      </c>
      <c r="BL164" s="14" t="s">
        <v>130</v>
      </c>
      <c r="BM164" s="228" t="s">
        <v>339</v>
      </c>
    </row>
    <row r="165" spans="1:65" s="2" customFormat="1" ht="49.05" customHeight="1">
      <c r="A165" s="35"/>
      <c r="B165" s="36"/>
      <c r="C165" s="216" t="s">
        <v>340</v>
      </c>
      <c r="D165" s="216" t="s">
        <v>126</v>
      </c>
      <c r="E165" s="217" t="s">
        <v>341</v>
      </c>
      <c r="F165" s="218" t="s">
        <v>342</v>
      </c>
      <c r="G165" s="219" t="s">
        <v>140</v>
      </c>
      <c r="H165" s="220">
        <v>18.15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38</v>
      </c>
      <c r="O165" s="88"/>
      <c r="P165" s="226">
        <f>O165*H165</f>
        <v>0</v>
      </c>
      <c r="Q165" s="226">
        <v>0.1554</v>
      </c>
      <c r="R165" s="226">
        <f>Q165*H165</f>
        <v>2.82051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130</v>
      </c>
      <c r="AT165" s="228" t="s">
        <v>126</v>
      </c>
      <c r="AU165" s="228" t="s">
        <v>83</v>
      </c>
      <c r="AY165" s="14" t="s">
        <v>124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81</v>
      </c>
      <c r="BK165" s="229">
        <f>ROUND(I165*H165,2)</f>
        <v>0</v>
      </c>
      <c r="BL165" s="14" t="s">
        <v>130</v>
      </c>
      <c r="BM165" s="228" t="s">
        <v>343</v>
      </c>
    </row>
    <row r="166" spans="1:65" s="2" customFormat="1" ht="24.15" customHeight="1">
      <c r="A166" s="35"/>
      <c r="B166" s="36"/>
      <c r="C166" s="235" t="s">
        <v>344</v>
      </c>
      <c r="D166" s="235" t="s">
        <v>135</v>
      </c>
      <c r="E166" s="236" t="s">
        <v>345</v>
      </c>
      <c r="F166" s="237" t="s">
        <v>346</v>
      </c>
      <c r="G166" s="238" t="s">
        <v>140</v>
      </c>
      <c r="H166" s="239">
        <v>19.058</v>
      </c>
      <c r="I166" s="240"/>
      <c r="J166" s="241">
        <f>ROUND(I166*H166,2)</f>
        <v>0</v>
      </c>
      <c r="K166" s="242"/>
      <c r="L166" s="243"/>
      <c r="M166" s="244" t="s">
        <v>1</v>
      </c>
      <c r="N166" s="245" t="s">
        <v>38</v>
      </c>
      <c r="O166" s="88"/>
      <c r="P166" s="226">
        <f>O166*H166</f>
        <v>0</v>
      </c>
      <c r="Q166" s="226">
        <v>0.0483</v>
      </c>
      <c r="R166" s="226">
        <f>Q166*H166</f>
        <v>0.9205014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151</v>
      </c>
      <c r="AT166" s="228" t="s">
        <v>135</v>
      </c>
      <c r="AU166" s="228" t="s">
        <v>83</v>
      </c>
      <c r="AY166" s="14" t="s">
        <v>124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81</v>
      </c>
      <c r="BK166" s="229">
        <f>ROUND(I166*H166,2)</f>
        <v>0</v>
      </c>
      <c r="BL166" s="14" t="s">
        <v>130</v>
      </c>
      <c r="BM166" s="228" t="s">
        <v>347</v>
      </c>
    </row>
    <row r="167" spans="1:65" s="2" customFormat="1" ht="49.05" customHeight="1">
      <c r="A167" s="35"/>
      <c r="B167" s="36"/>
      <c r="C167" s="216" t="s">
        <v>348</v>
      </c>
      <c r="D167" s="216" t="s">
        <v>126</v>
      </c>
      <c r="E167" s="217" t="s">
        <v>349</v>
      </c>
      <c r="F167" s="218" t="s">
        <v>350</v>
      </c>
      <c r="G167" s="219" t="s">
        <v>140</v>
      </c>
      <c r="H167" s="220">
        <v>43.66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38</v>
      </c>
      <c r="O167" s="88"/>
      <c r="P167" s="226">
        <f>O167*H167</f>
        <v>0</v>
      </c>
      <c r="Q167" s="226">
        <v>0.16849</v>
      </c>
      <c r="R167" s="226">
        <f>Q167*H167</f>
        <v>7.356273399999999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130</v>
      </c>
      <c r="AT167" s="228" t="s">
        <v>126</v>
      </c>
      <c r="AU167" s="228" t="s">
        <v>83</v>
      </c>
      <c r="AY167" s="14" t="s">
        <v>124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81</v>
      </c>
      <c r="BK167" s="229">
        <f>ROUND(I167*H167,2)</f>
        <v>0</v>
      </c>
      <c r="BL167" s="14" t="s">
        <v>130</v>
      </c>
      <c r="BM167" s="228" t="s">
        <v>351</v>
      </c>
    </row>
    <row r="168" spans="1:65" s="2" customFormat="1" ht="16.5" customHeight="1">
      <c r="A168" s="35"/>
      <c r="B168" s="36"/>
      <c r="C168" s="235" t="s">
        <v>352</v>
      </c>
      <c r="D168" s="235" t="s">
        <v>135</v>
      </c>
      <c r="E168" s="236" t="s">
        <v>353</v>
      </c>
      <c r="F168" s="237" t="s">
        <v>354</v>
      </c>
      <c r="G168" s="238" t="s">
        <v>140</v>
      </c>
      <c r="H168" s="239">
        <v>45.421</v>
      </c>
      <c r="I168" s="240"/>
      <c r="J168" s="241">
        <f>ROUND(I168*H168,2)</f>
        <v>0</v>
      </c>
      <c r="K168" s="242"/>
      <c r="L168" s="243"/>
      <c r="M168" s="244" t="s">
        <v>1</v>
      </c>
      <c r="N168" s="245" t="s">
        <v>38</v>
      </c>
      <c r="O168" s="88"/>
      <c r="P168" s="226">
        <f>O168*H168</f>
        <v>0</v>
      </c>
      <c r="Q168" s="226">
        <v>0.045</v>
      </c>
      <c r="R168" s="226">
        <f>Q168*H168</f>
        <v>2.043945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151</v>
      </c>
      <c r="AT168" s="228" t="s">
        <v>135</v>
      </c>
      <c r="AU168" s="228" t="s">
        <v>83</v>
      </c>
      <c r="AY168" s="14" t="s">
        <v>124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81</v>
      </c>
      <c r="BK168" s="229">
        <f>ROUND(I168*H168,2)</f>
        <v>0</v>
      </c>
      <c r="BL168" s="14" t="s">
        <v>130</v>
      </c>
      <c r="BM168" s="228" t="s">
        <v>355</v>
      </c>
    </row>
    <row r="169" spans="1:65" s="2" customFormat="1" ht="49.05" customHeight="1">
      <c r="A169" s="35"/>
      <c r="B169" s="36"/>
      <c r="C169" s="216" t="s">
        <v>356</v>
      </c>
      <c r="D169" s="216" t="s">
        <v>126</v>
      </c>
      <c r="E169" s="217" t="s">
        <v>357</v>
      </c>
      <c r="F169" s="218" t="s">
        <v>358</v>
      </c>
      <c r="G169" s="219" t="s">
        <v>140</v>
      </c>
      <c r="H169" s="220">
        <v>255.22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38</v>
      </c>
      <c r="O169" s="88"/>
      <c r="P169" s="226">
        <f>O169*H169</f>
        <v>0</v>
      </c>
      <c r="Q169" s="226">
        <v>0.14067</v>
      </c>
      <c r="R169" s="226">
        <f>Q169*H169</f>
        <v>35.9017974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130</v>
      </c>
      <c r="AT169" s="228" t="s">
        <v>126</v>
      </c>
      <c r="AU169" s="228" t="s">
        <v>83</v>
      </c>
      <c r="AY169" s="14" t="s">
        <v>124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81</v>
      </c>
      <c r="BK169" s="229">
        <f>ROUND(I169*H169,2)</f>
        <v>0</v>
      </c>
      <c r="BL169" s="14" t="s">
        <v>130</v>
      </c>
      <c r="BM169" s="228" t="s">
        <v>359</v>
      </c>
    </row>
    <row r="170" spans="1:65" s="2" customFormat="1" ht="21.75" customHeight="1">
      <c r="A170" s="35"/>
      <c r="B170" s="36"/>
      <c r="C170" s="235" t="s">
        <v>360</v>
      </c>
      <c r="D170" s="235" t="s">
        <v>135</v>
      </c>
      <c r="E170" s="236" t="s">
        <v>361</v>
      </c>
      <c r="F170" s="237" t="s">
        <v>362</v>
      </c>
      <c r="G170" s="238" t="s">
        <v>140</v>
      </c>
      <c r="H170" s="239">
        <v>255.22</v>
      </c>
      <c r="I170" s="240"/>
      <c r="J170" s="241">
        <f>ROUND(I170*H170,2)</f>
        <v>0</v>
      </c>
      <c r="K170" s="242"/>
      <c r="L170" s="243"/>
      <c r="M170" s="244" t="s">
        <v>1</v>
      </c>
      <c r="N170" s="245" t="s">
        <v>38</v>
      </c>
      <c r="O170" s="88"/>
      <c r="P170" s="226">
        <f>O170*H170</f>
        <v>0</v>
      </c>
      <c r="Q170" s="226">
        <v>0.057</v>
      </c>
      <c r="R170" s="226">
        <f>Q170*H170</f>
        <v>14.54754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151</v>
      </c>
      <c r="AT170" s="228" t="s">
        <v>135</v>
      </c>
      <c r="AU170" s="228" t="s">
        <v>83</v>
      </c>
      <c r="AY170" s="14" t="s">
        <v>124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81</v>
      </c>
      <c r="BK170" s="229">
        <f>ROUND(I170*H170,2)</f>
        <v>0</v>
      </c>
      <c r="BL170" s="14" t="s">
        <v>130</v>
      </c>
      <c r="BM170" s="228" t="s">
        <v>363</v>
      </c>
    </row>
    <row r="171" spans="1:65" s="2" customFormat="1" ht="49.05" customHeight="1">
      <c r="A171" s="35"/>
      <c r="B171" s="36"/>
      <c r="C171" s="216" t="s">
        <v>364</v>
      </c>
      <c r="D171" s="216" t="s">
        <v>126</v>
      </c>
      <c r="E171" s="217" t="s">
        <v>365</v>
      </c>
      <c r="F171" s="218" t="s">
        <v>366</v>
      </c>
      <c r="G171" s="219" t="s">
        <v>140</v>
      </c>
      <c r="H171" s="220">
        <v>143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38</v>
      </c>
      <c r="O171" s="88"/>
      <c r="P171" s="226">
        <f>O171*H171</f>
        <v>0</v>
      </c>
      <c r="Q171" s="226">
        <v>0.13096</v>
      </c>
      <c r="R171" s="226">
        <f>Q171*H171</f>
        <v>18.72728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130</v>
      </c>
      <c r="AT171" s="228" t="s">
        <v>126</v>
      </c>
      <c r="AU171" s="228" t="s">
        <v>83</v>
      </c>
      <c r="AY171" s="14" t="s">
        <v>124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81</v>
      </c>
      <c r="BK171" s="229">
        <f>ROUND(I171*H171,2)</f>
        <v>0</v>
      </c>
      <c r="BL171" s="14" t="s">
        <v>130</v>
      </c>
      <c r="BM171" s="228" t="s">
        <v>367</v>
      </c>
    </row>
    <row r="172" spans="1:65" s="2" customFormat="1" ht="16.5" customHeight="1">
      <c r="A172" s="35"/>
      <c r="B172" s="36"/>
      <c r="C172" s="235" t="s">
        <v>368</v>
      </c>
      <c r="D172" s="235" t="s">
        <v>135</v>
      </c>
      <c r="E172" s="236" t="s">
        <v>369</v>
      </c>
      <c r="F172" s="237" t="s">
        <v>370</v>
      </c>
      <c r="G172" s="238" t="s">
        <v>140</v>
      </c>
      <c r="H172" s="239">
        <v>145.86</v>
      </c>
      <c r="I172" s="240"/>
      <c r="J172" s="241">
        <f>ROUND(I172*H172,2)</f>
        <v>0</v>
      </c>
      <c r="K172" s="242"/>
      <c r="L172" s="243"/>
      <c r="M172" s="244" t="s">
        <v>1</v>
      </c>
      <c r="N172" s="245" t="s">
        <v>38</v>
      </c>
      <c r="O172" s="88"/>
      <c r="P172" s="226">
        <f>O172*H172</f>
        <v>0</v>
      </c>
      <c r="Q172" s="226">
        <v>0.13132</v>
      </c>
      <c r="R172" s="226">
        <f>Q172*H172</f>
        <v>19.154335200000002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151</v>
      </c>
      <c r="AT172" s="228" t="s">
        <v>135</v>
      </c>
      <c r="AU172" s="228" t="s">
        <v>83</v>
      </c>
      <c r="AY172" s="14" t="s">
        <v>124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81</v>
      </c>
      <c r="BK172" s="229">
        <f>ROUND(I172*H172,2)</f>
        <v>0</v>
      </c>
      <c r="BL172" s="14" t="s">
        <v>130</v>
      </c>
      <c r="BM172" s="228" t="s">
        <v>371</v>
      </c>
    </row>
    <row r="173" spans="1:63" s="12" customFormat="1" ht="22.8" customHeight="1">
      <c r="A173" s="12"/>
      <c r="B173" s="200"/>
      <c r="C173" s="201"/>
      <c r="D173" s="202" t="s">
        <v>72</v>
      </c>
      <c r="E173" s="214" t="s">
        <v>171</v>
      </c>
      <c r="F173" s="214" t="s">
        <v>172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SUM(P174:P176)</f>
        <v>0</v>
      </c>
      <c r="Q173" s="208"/>
      <c r="R173" s="209">
        <f>SUM(R174:R176)</f>
        <v>0</v>
      </c>
      <c r="S173" s="208"/>
      <c r="T173" s="210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81</v>
      </c>
      <c r="AT173" s="212" t="s">
        <v>72</v>
      </c>
      <c r="AU173" s="212" t="s">
        <v>81</v>
      </c>
      <c r="AY173" s="211" t="s">
        <v>124</v>
      </c>
      <c r="BK173" s="213">
        <f>SUM(BK174:BK176)</f>
        <v>0</v>
      </c>
    </row>
    <row r="174" spans="1:65" s="2" customFormat="1" ht="44.25" customHeight="1">
      <c r="A174" s="35"/>
      <c r="B174" s="36"/>
      <c r="C174" s="216" t="s">
        <v>372</v>
      </c>
      <c r="D174" s="216" t="s">
        <v>126</v>
      </c>
      <c r="E174" s="217" t="s">
        <v>174</v>
      </c>
      <c r="F174" s="218" t="s">
        <v>175</v>
      </c>
      <c r="G174" s="219" t="s">
        <v>176</v>
      </c>
      <c r="H174" s="220">
        <v>142.663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38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130</v>
      </c>
      <c r="AT174" s="228" t="s">
        <v>126</v>
      </c>
      <c r="AU174" s="228" t="s">
        <v>83</v>
      </c>
      <c r="AY174" s="14" t="s">
        <v>124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81</v>
      </c>
      <c r="BK174" s="229">
        <f>ROUND(I174*H174,2)</f>
        <v>0</v>
      </c>
      <c r="BL174" s="14" t="s">
        <v>130</v>
      </c>
      <c r="BM174" s="228" t="s">
        <v>373</v>
      </c>
    </row>
    <row r="175" spans="1:65" s="2" customFormat="1" ht="37.8" customHeight="1">
      <c r="A175" s="35"/>
      <c r="B175" s="36"/>
      <c r="C175" s="216" t="s">
        <v>374</v>
      </c>
      <c r="D175" s="216" t="s">
        <v>126</v>
      </c>
      <c r="E175" s="217" t="s">
        <v>179</v>
      </c>
      <c r="F175" s="218" t="s">
        <v>180</v>
      </c>
      <c r="G175" s="219" t="s">
        <v>176</v>
      </c>
      <c r="H175" s="220">
        <v>142.663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38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130</v>
      </c>
      <c r="AT175" s="228" t="s">
        <v>126</v>
      </c>
      <c r="AU175" s="228" t="s">
        <v>83</v>
      </c>
      <c r="AY175" s="14" t="s">
        <v>124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81</v>
      </c>
      <c r="BK175" s="229">
        <f>ROUND(I175*H175,2)</f>
        <v>0</v>
      </c>
      <c r="BL175" s="14" t="s">
        <v>130</v>
      </c>
      <c r="BM175" s="228" t="s">
        <v>375</v>
      </c>
    </row>
    <row r="176" spans="1:65" s="2" customFormat="1" ht="37.8" customHeight="1">
      <c r="A176" s="35"/>
      <c r="B176" s="36"/>
      <c r="C176" s="216" t="s">
        <v>376</v>
      </c>
      <c r="D176" s="216" t="s">
        <v>126</v>
      </c>
      <c r="E176" s="217" t="s">
        <v>182</v>
      </c>
      <c r="F176" s="218" t="s">
        <v>183</v>
      </c>
      <c r="G176" s="219" t="s">
        <v>176</v>
      </c>
      <c r="H176" s="220">
        <v>3709.238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38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130</v>
      </c>
      <c r="AT176" s="228" t="s">
        <v>126</v>
      </c>
      <c r="AU176" s="228" t="s">
        <v>83</v>
      </c>
      <c r="AY176" s="14" t="s">
        <v>124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81</v>
      </c>
      <c r="BK176" s="229">
        <f>ROUND(I176*H176,2)</f>
        <v>0</v>
      </c>
      <c r="BL176" s="14" t="s">
        <v>130</v>
      </c>
      <c r="BM176" s="228" t="s">
        <v>377</v>
      </c>
    </row>
    <row r="177" spans="1:63" s="12" customFormat="1" ht="22.8" customHeight="1">
      <c r="A177" s="12"/>
      <c r="B177" s="200"/>
      <c r="C177" s="201"/>
      <c r="D177" s="202" t="s">
        <v>72</v>
      </c>
      <c r="E177" s="214" t="s">
        <v>185</v>
      </c>
      <c r="F177" s="214" t="s">
        <v>186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P178</f>
        <v>0</v>
      </c>
      <c r="Q177" s="208"/>
      <c r="R177" s="209">
        <f>R178</f>
        <v>0</v>
      </c>
      <c r="S177" s="208"/>
      <c r="T177" s="21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81</v>
      </c>
      <c r="AT177" s="212" t="s">
        <v>72</v>
      </c>
      <c r="AU177" s="212" t="s">
        <v>81</v>
      </c>
      <c r="AY177" s="211" t="s">
        <v>124</v>
      </c>
      <c r="BK177" s="213">
        <f>BK178</f>
        <v>0</v>
      </c>
    </row>
    <row r="178" spans="1:65" s="2" customFormat="1" ht="37.8" customHeight="1">
      <c r="A178" s="35"/>
      <c r="B178" s="36"/>
      <c r="C178" s="216" t="s">
        <v>378</v>
      </c>
      <c r="D178" s="216" t="s">
        <v>126</v>
      </c>
      <c r="E178" s="217" t="s">
        <v>188</v>
      </c>
      <c r="F178" s="218" t="s">
        <v>189</v>
      </c>
      <c r="G178" s="219" t="s">
        <v>176</v>
      </c>
      <c r="H178" s="220">
        <v>343.353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38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130</v>
      </c>
      <c r="AT178" s="228" t="s">
        <v>126</v>
      </c>
      <c r="AU178" s="228" t="s">
        <v>83</v>
      </c>
      <c r="AY178" s="14" t="s">
        <v>124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81</v>
      </c>
      <c r="BK178" s="229">
        <f>ROUND(I178*H178,2)</f>
        <v>0</v>
      </c>
      <c r="BL178" s="14" t="s">
        <v>130</v>
      </c>
      <c r="BM178" s="228" t="s">
        <v>379</v>
      </c>
    </row>
    <row r="179" spans="1:63" s="12" customFormat="1" ht="25.9" customHeight="1">
      <c r="A179" s="12"/>
      <c r="B179" s="200"/>
      <c r="C179" s="201"/>
      <c r="D179" s="202" t="s">
        <v>72</v>
      </c>
      <c r="E179" s="203" t="s">
        <v>199</v>
      </c>
      <c r="F179" s="203" t="s">
        <v>200</v>
      </c>
      <c r="G179" s="201"/>
      <c r="H179" s="201"/>
      <c r="I179" s="204"/>
      <c r="J179" s="205">
        <f>BK179</f>
        <v>0</v>
      </c>
      <c r="K179" s="201"/>
      <c r="L179" s="206"/>
      <c r="M179" s="207"/>
      <c r="N179" s="208"/>
      <c r="O179" s="208"/>
      <c r="P179" s="209">
        <f>P180</f>
        <v>0</v>
      </c>
      <c r="Q179" s="208"/>
      <c r="R179" s="209">
        <f>R180</f>
        <v>0</v>
      </c>
      <c r="S179" s="208"/>
      <c r="T179" s="210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142</v>
      </c>
      <c r="AT179" s="212" t="s">
        <v>72</v>
      </c>
      <c r="AU179" s="212" t="s">
        <v>73</v>
      </c>
      <c r="AY179" s="211" t="s">
        <v>124</v>
      </c>
      <c r="BK179" s="213">
        <f>BK180</f>
        <v>0</v>
      </c>
    </row>
    <row r="180" spans="1:63" s="12" customFormat="1" ht="22.8" customHeight="1">
      <c r="A180" s="12"/>
      <c r="B180" s="200"/>
      <c r="C180" s="201"/>
      <c r="D180" s="202" t="s">
        <v>72</v>
      </c>
      <c r="E180" s="214" t="s">
        <v>209</v>
      </c>
      <c r="F180" s="214" t="s">
        <v>210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SUM(P181:P184)</f>
        <v>0</v>
      </c>
      <c r="Q180" s="208"/>
      <c r="R180" s="209">
        <f>SUM(R181:R184)</f>
        <v>0</v>
      </c>
      <c r="S180" s="208"/>
      <c r="T180" s="210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142</v>
      </c>
      <c r="AT180" s="212" t="s">
        <v>72</v>
      </c>
      <c r="AU180" s="212" t="s">
        <v>81</v>
      </c>
      <c r="AY180" s="211" t="s">
        <v>124</v>
      </c>
      <c r="BK180" s="213">
        <f>SUM(BK181:BK184)</f>
        <v>0</v>
      </c>
    </row>
    <row r="181" spans="1:65" s="2" customFormat="1" ht="62.7" customHeight="1">
      <c r="A181" s="35"/>
      <c r="B181" s="36"/>
      <c r="C181" s="216" t="s">
        <v>380</v>
      </c>
      <c r="D181" s="216" t="s">
        <v>126</v>
      </c>
      <c r="E181" s="217" t="s">
        <v>212</v>
      </c>
      <c r="F181" s="218" t="s">
        <v>213</v>
      </c>
      <c r="G181" s="219" t="s">
        <v>206</v>
      </c>
      <c r="H181" s="220">
        <v>1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38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207</v>
      </c>
      <c r="AT181" s="228" t="s">
        <v>126</v>
      </c>
      <c r="AU181" s="228" t="s">
        <v>83</v>
      </c>
      <c r="AY181" s="14" t="s">
        <v>124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81</v>
      </c>
      <c r="BK181" s="229">
        <f>ROUND(I181*H181,2)</f>
        <v>0</v>
      </c>
      <c r="BL181" s="14" t="s">
        <v>207</v>
      </c>
      <c r="BM181" s="228" t="s">
        <v>381</v>
      </c>
    </row>
    <row r="182" spans="1:65" s="2" customFormat="1" ht="49.05" customHeight="1">
      <c r="A182" s="35"/>
      <c r="B182" s="36"/>
      <c r="C182" s="216" t="s">
        <v>382</v>
      </c>
      <c r="D182" s="216" t="s">
        <v>126</v>
      </c>
      <c r="E182" s="217" t="s">
        <v>216</v>
      </c>
      <c r="F182" s="218" t="s">
        <v>217</v>
      </c>
      <c r="G182" s="219" t="s">
        <v>206</v>
      </c>
      <c r="H182" s="220">
        <v>1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38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207</v>
      </c>
      <c r="AT182" s="228" t="s">
        <v>126</v>
      </c>
      <c r="AU182" s="228" t="s">
        <v>83</v>
      </c>
      <c r="AY182" s="14" t="s">
        <v>124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81</v>
      </c>
      <c r="BK182" s="229">
        <f>ROUND(I182*H182,2)</f>
        <v>0</v>
      </c>
      <c r="BL182" s="14" t="s">
        <v>207</v>
      </c>
      <c r="BM182" s="228" t="s">
        <v>383</v>
      </c>
    </row>
    <row r="183" spans="1:65" s="2" customFormat="1" ht="24.15" customHeight="1">
      <c r="A183" s="35"/>
      <c r="B183" s="36"/>
      <c r="C183" s="216" t="s">
        <v>384</v>
      </c>
      <c r="D183" s="216" t="s">
        <v>126</v>
      </c>
      <c r="E183" s="217" t="s">
        <v>219</v>
      </c>
      <c r="F183" s="218" t="s">
        <v>220</v>
      </c>
      <c r="G183" s="219" t="s">
        <v>206</v>
      </c>
      <c r="H183" s="220">
        <v>1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38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207</v>
      </c>
      <c r="AT183" s="228" t="s">
        <v>126</v>
      </c>
      <c r="AU183" s="228" t="s">
        <v>83</v>
      </c>
      <c r="AY183" s="14" t="s">
        <v>124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81</v>
      </c>
      <c r="BK183" s="229">
        <f>ROUND(I183*H183,2)</f>
        <v>0</v>
      </c>
      <c r="BL183" s="14" t="s">
        <v>207</v>
      </c>
      <c r="BM183" s="228" t="s">
        <v>385</v>
      </c>
    </row>
    <row r="184" spans="1:65" s="2" customFormat="1" ht="24.15" customHeight="1">
      <c r="A184" s="35"/>
      <c r="B184" s="36"/>
      <c r="C184" s="216" t="s">
        <v>386</v>
      </c>
      <c r="D184" s="216" t="s">
        <v>126</v>
      </c>
      <c r="E184" s="217" t="s">
        <v>223</v>
      </c>
      <c r="F184" s="218" t="s">
        <v>224</v>
      </c>
      <c r="G184" s="219" t="s">
        <v>206</v>
      </c>
      <c r="H184" s="220">
        <v>1</v>
      </c>
      <c r="I184" s="221"/>
      <c r="J184" s="222">
        <f>ROUND(I184*H184,2)</f>
        <v>0</v>
      </c>
      <c r="K184" s="223"/>
      <c r="L184" s="41"/>
      <c r="M184" s="230" t="s">
        <v>1</v>
      </c>
      <c r="N184" s="231" t="s">
        <v>38</v>
      </c>
      <c r="O184" s="232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207</v>
      </c>
      <c r="AT184" s="228" t="s">
        <v>126</v>
      </c>
      <c r="AU184" s="228" t="s">
        <v>83</v>
      </c>
      <c r="AY184" s="14" t="s">
        <v>124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81</v>
      </c>
      <c r="BK184" s="229">
        <f>ROUND(I184*H184,2)</f>
        <v>0</v>
      </c>
      <c r="BL184" s="14" t="s">
        <v>207</v>
      </c>
      <c r="BM184" s="228" t="s">
        <v>387</v>
      </c>
    </row>
    <row r="185" spans="1:31" s="2" customFormat="1" ht="6.95" customHeight="1">
      <c r="A185" s="35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41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password="CC35" sheet="1" objects="1" scenarios="1" formatColumns="0" formatRows="0" autoFilter="0"/>
  <autoFilter ref="C125:K18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Palackého ulice, HD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388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5. 7. 2021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ROUND((SUM(BE124:BE148)),2)</f>
        <v>0</v>
      </c>
      <c r="G33" s="35"/>
      <c r="H33" s="35"/>
      <c r="I33" s="152">
        <v>0.21</v>
      </c>
      <c r="J33" s="151">
        <f>ROUND(((SUM(BE124:BE148))*I33),2)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ROUND((SUM(BF124:BF148)),2)</f>
        <v>0</v>
      </c>
      <c r="G34" s="35"/>
      <c r="H34" s="35"/>
      <c r="I34" s="152">
        <v>0.15</v>
      </c>
      <c r="J34" s="151">
        <f>ROUND(((SUM(BF124:BF148))*I34),2)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ROUND((SUM(BG124:BG148)),2)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ROUND((SUM(BH124:BH148)),2)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ROUND((SUM(BI124:BI148)),2)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Palackého ulice, HD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202107013 - SO 03 - Parkoviště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5. 7. 2021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235</v>
      </c>
      <c r="E98" s="185"/>
      <c r="F98" s="185"/>
      <c r="G98" s="185"/>
      <c r="H98" s="185"/>
      <c r="I98" s="185"/>
      <c r="J98" s="186">
        <f>J126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J131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102</v>
      </c>
      <c r="E100" s="185"/>
      <c r="F100" s="185"/>
      <c r="G100" s="185"/>
      <c r="H100" s="185"/>
      <c r="I100" s="185"/>
      <c r="J100" s="186">
        <f>J136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103</v>
      </c>
      <c r="E101" s="185"/>
      <c r="F101" s="185"/>
      <c r="G101" s="185"/>
      <c r="H101" s="185"/>
      <c r="I101" s="185"/>
      <c r="J101" s="186">
        <f>J139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104</v>
      </c>
      <c r="E102" s="185"/>
      <c r="F102" s="185"/>
      <c r="G102" s="185"/>
      <c r="H102" s="185"/>
      <c r="I102" s="185"/>
      <c r="J102" s="186">
        <f>J143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106</v>
      </c>
      <c r="E103" s="179"/>
      <c r="F103" s="179"/>
      <c r="G103" s="179"/>
      <c r="H103" s="179"/>
      <c r="I103" s="179"/>
      <c r="J103" s="180">
        <f>J145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108</v>
      </c>
      <c r="E104" s="185"/>
      <c r="F104" s="185"/>
      <c r="G104" s="185"/>
      <c r="H104" s="185"/>
      <c r="I104" s="185"/>
      <c r="J104" s="186">
        <f>J146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109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71" t="str">
        <f>E7</f>
        <v>Oprava Palackého ulice, HD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91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202107013 - SO 03 - Parkoviště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5. 7. 2021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29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110</v>
      </c>
      <c r="D123" s="191" t="s">
        <v>58</v>
      </c>
      <c r="E123" s="191" t="s">
        <v>54</v>
      </c>
      <c r="F123" s="191" t="s">
        <v>55</v>
      </c>
      <c r="G123" s="191" t="s">
        <v>111</v>
      </c>
      <c r="H123" s="191" t="s">
        <v>112</v>
      </c>
      <c r="I123" s="191" t="s">
        <v>113</v>
      </c>
      <c r="J123" s="192" t="s">
        <v>95</v>
      </c>
      <c r="K123" s="193" t="s">
        <v>114</v>
      </c>
      <c r="L123" s="194"/>
      <c r="M123" s="97" t="s">
        <v>1</v>
      </c>
      <c r="N123" s="98" t="s">
        <v>37</v>
      </c>
      <c r="O123" s="98" t="s">
        <v>115</v>
      </c>
      <c r="P123" s="98" t="s">
        <v>116</v>
      </c>
      <c r="Q123" s="98" t="s">
        <v>117</v>
      </c>
      <c r="R123" s="98" t="s">
        <v>118</v>
      </c>
      <c r="S123" s="98" t="s">
        <v>119</v>
      </c>
      <c r="T123" s="99" t="s">
        <v>120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121</v>
      </c>
      <c r="D124" s="37"/>
      <c r="E124" s="37"/>
      <c r="F124" s="37"/>
      <c r="G124" s="37"/>
      <c r="H124" s="37"/>
      <c r="I124" s="37"/>
      <c r="J124" s="195">
        <f>BK124</f>
        <v>0</v>
      </c>
      <c r="K124" s="37"/>
      <c r="L124" s="41"/>
      <c r="M124" s="100"/>
      <c r="N124" s="196"/>
      <c r="O124" s="101"/>
      <c r="P124" s="197">
        <f>P125+P145</f>
        <v>0</v>
      </c>
      <c r="Q124" s="101"/>
      <c r="R124" s="197">
        <f>R125+R145</f>
        <v>310.50684420000005</v>
      </c>
      <c r="S124" s="101"/>
      <c r="T124" s="198">
        <f>T125+T145</f>
        <v>539.1367999999999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97</v>
      </c>
      <c r="BK124" s="199">
        <f>BK125+BK145</f>
        <v>0</v>
      </c>
    </row>
    <row r="125" spans="1:63" s="12" customFormat="1" ht="25.9" customHeight="1">
      <c r="A125" s="12"/>
      <c r="B125" s="200"/>
      <c r="C125" s="201"/>
      <c r="D125" s="202" t="s">
        <v>72</v>
      </c>
      <c r="E125" s="203" t="s">
        <v>122</v>
      </c>
      <c r="F125" s="203" t="s">
        <v>123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P126+P131+P136+P139+P143</f>
        <v>0</v>
      </c>
      <c r="Q125" s="208"/>
      <c r="R125" s="209">
        <f>R126+R131+R136+R139+R143</f>
        <v>310.50684420000005</v>
      </c>
      <c r="S125" s="208"/>
      <c r="T125" s="210">
        <f>T126+T131+T136+T139+T143</f>
        <v>539.1367999999999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81</v>
      </c>
      <c r="AT125" s="212" t="s">
        <v>72</v>
      </c>
      <c r="AU125" s="212" t="s">
        <v>73</v>
      </c>
      <c r="AY125" s="211" t="s">
        <v>124</v>
      </c>
      <c r="BK125" s="213">
        <f>BK126+BK131+BK136+BK139+BK143</f>
        <v>0</v>
      </c>
    </row>
    <row r="126" spans="1:63" s="12" customFormat="1" ht="22.8" customHeight="1">
      <c r="A126" s="12"/>
      <c r="B126" s="200"/>
      <c r="C126" s="201"/>
      <c r="D126" s="202" t="s">
        <v>72</v>
      </c>
      <c r="E126" s="214" t="s">
        <v>81</v>
      </c>
      <c r="F126" s="214" t="s">
        <v>237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SUM(P127:P130)</f>
        <v>0</v>
      </c>
      <c r="Q126" s="208"/>
      <c r="R126" s="209">
        <f>SUM(R127:R130)</f>
        <v>0</v>
      </c>
      <c r="S126" s="208"/>
      <c r="T126" s="210">
        <f>SUM(T127:T130)</f>
        <v>539.1367999999999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81</v>
      </c>
      <c r="AT126" s="212" t="s">
        <v>72</v>
      </c>
      <c r="AU126" s="212" t="s">
        <v>81</v>
      </c>
      <c r="AY126" s="211" t="s">
        <v>124</v>
      </c>
      <c r="BK126" s="213">
        <f>SUM(BK127:BK130)</f>
        <v>0</v>
      </c>
    </row>
    <row r="127" spans="1:65" s="2" customFormat="1" ht="76.35" customHeight="1">
      <c r="A127" s="35"/>
      <c r="B127" s="36"/>
      <c r="C127" s="216" t="s">
        <v>81</v>
      </c>
      <c r="D127" s="216" t="s">
        <v>126</v>
      </c>
      <c r="E127" s="217" t="s">
        <v>241</v>
      </c>
      <c r="F127" s="218" t="s">
        <v>242</v>
      </c>
      <c r="G127" s="219" t="s">
        <v>129</v>
      </c>
      <c r="H127" s="220">
        <v>976.98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0.29</v>
      </c>
      <c r="T127" s="227">
        <f>S127*H127</f>
        <v>283.32419999999996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130</v>
      </c>
      <c r="AT127" s="228" t="s">
        <v>126</v>
      </c>
      <c r="AU127" s="228" t="s">
        <v>83</v>
      </c>
      <c r="AY127" s="14" t="s">
        <v>124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130</v>
      </c>
      <c r="BM127" s="228" t="s">
        <v>389</v>
      </c>
    </row>
    <row r="128" spans="1:65" s="2" customFormat="1" ht="66.75" customHeight="1">
      <c r="A128" s="35"/>
      <c r="B128" s="36"/>
      <c r="C128" s="216" t="s">
        <v>83</v>
      </c>
      <c r="D128" s="216" t="s">
        <v>126</v>
      </c>
      <c r="E128" s="217" t="s">
        <v>245</v>
      </c>
      <c r="F128" s="218" t="s">
        <v>246</v>
      </c>
      <c r="G128" s="219" t="s">
        <v>129</v>
      </c>
      <c r="H128" s="220">
        <v>976.98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0.22</v>
      </c>
      <c r="T128" s="227">
        <f>S128*H128</f>
        <v>214.9356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130</v>
      </c>
      <c r="AT128" s="228" t="s">
        <v>126</v>
      </c>
      <c r="AU128" s="228" t="s">
        <v>83</v>
      </c>
      <c r="AY128" s="14" t="s">
        <v>124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81</v>
      </c>
      <c r="BK128" s="229">
        <f>ROUND(I128*H128,2)</f>
        <v>0</v>
      </c>
      <c r="BL128" s="14" t="s">
        <v>130</v>
      </c>
      <c r="BM128" s="228" t="s">
        <v>390</v>
      </c>
    </row>
    <row r="129" spans="1:65" s="2" customFormat="1" ht="49.05" customHeight="1">
      <c r="A129" s="35"/>
      <c r="B129" s="36"/>
      <c r="C129" s="216" t="s">
        <v>244</v>
      </c>
      <c r="D129" s="216" t="s">
        <v>126</v>
      </c>
      <c r="E129" s="217" t="s">
        <v>248</v>
      </c>
      <c r="F129" s="218" t="s">
        <v>249</v>
      </c>
      <c r="G129" s="219" t="s">
        <v>140</v>
      </c>
      <c r="H129" s="220">
        <v>199.4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0.205</v>
      </c>
      <c r="T129" s="227">
        <f>S129*H129</f>
        <v>40.876999999999995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130</v>
      </c>
      <c r="AT129" s="228" t="s">
        <v>126</v>
      </c>
      <c r="AU129" s="228" t="s">
        <v>83</v>
      </c>
      <c r="AY129" s="14" t="s">
        <v>124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130</v>
      </c>
      <c r="BM129" s="228" t="s">
        <v>391</v>
      </c>
    </row>
    <row r="130" spans="1:65" s="2" customFormat="1" ht="33" customHeight="1">
      <c r="A130" s="35"/>
      <c r="B130" s="36"/>
      <c r="C130" s="216" t="s">
        <v>130</v>
      </c>
      <c r="D130" s="216" t="s">
        <v>126</v>
      </c>
      <c r="E130" s="217" t="s">
        <v>262</v>
      </c>
      <c r="F130" s="218" t="s">
        <v>263</v>
      </c>
      <c r="G130" s="219" t="s">
        <v>129</v>
      </c>
      <c r="H130" s="220">
        <v>69.42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130</v>
      </c>
      <c r="AT130" s="228" t="s">
        <v>126</v>
      </c>
      <c r="AU130" s="228" t="s">
        <v>83</v>
      </c>
      <c r="AY130" s="14" t="s">
        <v>124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130</v>
      </c>
      <c r="BM130" s="228" t="s">
        <v>392</v>
      </c>
    </row>
    <row r="131" spans="1:63" s="12" customFormat="1" ht="22.8" customHeight="1">
      <c r="A131" s="12"/>
      <c r="B131" s="200"/>
      <c r="C131" s="201"/>
      <c r="D131" s="202" t="s">
        <v>72</v>
      </c>
      <c r="E131" s="214" t="s">
        <v>142</v>
      </c>
      <c r="F131" s="214" t="s">
        <v>143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SUM(P132:P135)</f>
        <v>0</v>
      </c>
      <c r="Q131" s="208"/>
      <c r="R131" s="209">
        <f>SUM(R132:R135)</f>
        <v>270.86401620000004</v>
      </c>
      <c r="S131" s="208"/>
      <c r="T131" s="210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81</v>
      </c>
      <c r="AT131" s="212" t="s">
        <v>72</v>
      </c>
      <c r="AU131" s="212" t="s">
        <v>81</v>
      </c>
      <c r="AY131" s="211" t="s">
        <v>124</v>
      </c>
      <c r="BK131" s="213">
        <f>SUM(BK132:BK135)</f>
        <v>0</v>
      </c>
    </row>
    <row r="132" spans="1:65" s="2" customFormat="1" ht="24.15" customHeight="1">
      <c r="A132" s="35"/>
      <c r="B132" s="36"/>
      <c r="C132" s="216" t="s">
        <v>142</v>
      </c>
      <c r="D132" s="216" t="s">
        <v>126</v>
      </c>
      <c r="E132" s="217" t="s">
        <v>265</v>
      </c>
      <c r="F132" s="218" t="s">
        <v>266</v>
      </c>
      <c r="G132" s="219" t="s">
        <v>129</v>
      </c>
      <c r="H132" s="220">
        <v>69.42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0.345</v>
      </c>
      <c r="R132" s="226">
        <f>Q132*H132</f>
        <v>23.9499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130</v>
      </c>
      <c r="AT132" s="228" t="s">
        <v>126</v>
      </c>
      <c r="AU132" s="228" t="s">
        <v>83</v>
      </c>
      <c r="AY132" s="14" t="s">
        <v>124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130</v>
      </c>
      <c r="BM132" s="228" t="s">
        <v>393</v>
      </c>
    </row>
    <row r="133" spans="1:65" s="2" customFormat="1" ht="49.05" customHeight="1">
      <c r="A133" s="35"/>
      <c r="B133" s="36"/>
      <c r="C133" s="216" t="s">
        <v>255</v>
      </c>
      <c r="D133" s="216" t="s">
        <v>126</v>
      </c>
      <c r="E133" s="217" t="s">
        <v>271</v>
      </c>
      <c r="F133" s="218" t="s">
        <v>272</v>
      </c>
      <c r="G133" s="219" t="s">
        <v>129</v>
      </c>
      <c r="H133" s="220">
        <v>908.1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0.15826</v>
      </c>
      <c r="R133" s="226">
        <f>Q133*H133</f>
        <v>143.71590600000002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130</v>
      </c>
      <c r="AT133" s="228" t="s">
        <v>126</v>
      </c>
      <c r="AU133" s="228" t="s">
        <v>83</v>
      </c>
      <c r="AY133" s="14" t="s">
        <v>124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130</v>
      </c>
      <c r="BM133" s="228" t="s">
        <v>394</v>
      </c>
    </row>
    <row r="134" spans="1:65" s="2" customFormat="1" ht="44.25" customHeight="1">
      <c r="A134" s="35"/>
      <c r="B134" s="36"/>
      <c r="C134" s="216" t="s">
        <v>147</v>
      </c>
      <c r="D134" s="216" t="s">
        <v>126</v>
      </c>
      <c r="E134" s="217" t="s">
        <v>275</v>
      </c>
      <c r="F134" s="218" t="s">
        <v>276</v>
      </c>
      <c r="G134" s="219" t="s">
        <v>129</v>
      </c>
      <c r="H134" s="220">
        <v>908.1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0.10373</v>
      </c>
      <c r="R134" s="226">
        <f>Q134*H134</f>
        <v>94.197213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130</v>
      </c>
      <c r="AT134" s="228" t="s">
        <v>126</v>
      </c>
      <c r="AU134" s="228" t="s">
        <v>83</v>
      </c>
      <c r="AY134" s="14" t="s">
        <v>124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130</v>
      </c>
      <c r="BM134" s="228" t="s">
        <v>395</v>
      </c>
    </row>
    <row r="135" spans="1:65" s="2" customFormat="1" ht="44.25" customHeight="1">
      <c r="A135" s="35"/>
      <c r="B135" s="36"/>
      <c r="C135" s="216" t="s">
        <v>151</v>
      </c>
      <c r="D135" s="216" t="s">
        <v>126</v>
      </c>
      <c r="E135" s="217" t="s">
        <v>278</v>
      </c>
      <c r="F135" s="218" t="s">
        <v>279</v>
      </c>
      <c r="G135" s="219" t="s">
        <v>129</v>
      </c>
      <c r="H135" s="220">
        <v>69.42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0.12966</v>
      </c>
      <c r="R135" s="226">
        <f>Q135*H135</f>
        <v>9.0009972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130</v>
      </c>
      <c r="AT135" s="228" t="s">
        <v>126</v>
      </c>
      <c r="AU135" s="228" t="s">
        <v>83</v>
      </c>
      <c r="AY135" s="14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130</v>
      </c>
      <c r="BM135" s="228" t="s">
        <v>396</v>
      </c>
    </row>
    <row r="136" spans="1:63" s="12" customFormat="1" ht="22.8" customHeight="1">
      <c r="A136" s="12"/>
      <c r="B136" s="200"/>
      <c r="C136" s="201"/>
      <c r="D136" s="202" t="s">
        <v>72</v>
      </c>
      <c r="E136" s="214" t="s">
        <v>153</v>
      </c>
      <c r="F136" s="214" t="s">
        <v>162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SUM(P137:P138)</f>
        <v>0</v>
      </c>
      <c r="Q136" s="208"/>
      <c r="R136" s="209">
        <f>SUM(R137:R138)</f>
        <v>39.642828</v>
      </c>
      <c r="S136" s="208"/>
      <c r="T136" s="21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81</v>
      </c>
      <c r="AT136" s="212" t="s">
        <v>72</v>
      </c>
      <c r="AU136" s="212" t="s">
        <v>81</v>
      </c>
      <c r="AY136" s="211" t="s">
        <v>124</v>
      </c>
      <c r="BK136" s="213">
        <f>SUM(BK137:BK138)</f>
        <v>0</v>
      </c>
    </row>
    <row r="137" spans="1:65" s="2" customFormat="1" ht="49.05" customHeight="1">
      <c r="A137" s="35"/>
      <c r="B137" s="36"/>
      <c r="C137" s="216" t="s">
        <v>153</v>
      </c>
      <c r="D137" s="216" t="s">
        <v>126</v>
      </c>
      <c r="E137" s="217" t="s">
        <v>357</v>
      </c>
      <c r="F137" s="218" t="s">
        <v>358</v>
      </c>
      <c r="G137" s="219" t="s">
        <v>140</v>
      </c>
      <c r="H137" s="220">
        <v>199.4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0.14067</v>
      </c>
      <c r="R137" s="226">
        <f>Q137*H137</f>
        <v>28.049598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130</v>
      </c>
      <c r="AT137" s="228" t="s">
        <v>126</v>
      </c>
      <c r="AU137" s="228" t="s">
        <v>83</v>
      </c>
      <c r="AY137" s="14" t="s">
        <v>124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130</v>
      </c>
      <c r="BM137" s="228" t="s">
        <v>397</v>
      </c>
    </row>
    <row r="138" spans="1:65" s="2" customFormat="1" ht="21.75" customHeight="1">
      <c r="A138" s="35"/>
      <c r="B138" s="36"/>
      <c r="C138" s="235" t="s">
        <v>158</v>
      </c>
      <c r="D138" s="235" t="s">
        <v>135</v>
      </c>
      <c r="E138" s="236" t="s">
        <v>361</v>
      </c>
      <c r="F138" s="237" t="s">
        <v>362</v>
      </c>
      <c r="G138" s="238" t="s">
        <v>140</v>
      </c>
      <c r="H138" s="239">
        <v>203.39</v>
      </c>
      <c r="I138" s="240"/>
      <c r="J138" s="241">
        <f>ROUND(I138*H138,2)</f>
        <v>0</v>
      </c>
      <c r="K138" s="242"/>
      <c r="L138" s="243"/>
      <c r="M138" s="244" t="s">
        <v>1</v>
      </c>
      <c r="N138" s="245" t="s">
        <v>38</v>
      </c>
      <c r="O138" s="88"/>
      <c r="P138" s="226">
        <f>O138*H138</f>
        <v>0</v>
      </c>
      <c r="Q138" s="226">
        <v>0.057</v>
      </c>
      <c r="R138" s="226">
        <f>Q138*H138</f>
        <v>11.59323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151</v>
      </c>
      <c r="AT138" s="228" t="s">
        <v>135</v>
      </c>
      <c r="AU138" s="228" t="s">
        <v>83</v>
      </c>
      <c r="AY138" s="14" t="s">
        <v>124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130</v>
      </c>
      <c r="BM138" s="228" t="s">
        <v>398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171</v>
      </c>
      <c r="F139" s="214" t="s">
        <v>172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SUM(P140:P142)</f>
        <v>0</v>
      </c>
      <c r="Q139" s="208"/>
      <c r="R139" s="209">
        <f>SUM(R140:R142)</f>
        <v>0</v>
      </c>
      <c r="S139" s="208"/>
      <c r="T139" s="21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81</v>
      </c>
      <c r="AT139" s="212" t="s">
        <v>72</v>
      </c>
      <c r="AU139" s="212" t="s">
        <v>81</v>
      </c>
      <c r="AY139" s="211" t="s">
        <v>124</v>
      </c>
      <c r="BK139" s="213">
        <f>SUM(BK140:BK142)</f>
        <v>0</v>
      </c>
    </row>
    <row r="140" spans="1:65" s="2" customFormat="1" ht="44.25" customHeight="1">
      <c r="A140" s="35"/>
      <c r="B140" s="36"/>
      <c r="C140" s="216" t="s">
        <v>163</v>
      </c>
      <c r="D140" s="216" t="s">
        <v>126</v>
      </c>
      <c r="E140" s="217" t="s">
        <v>174</v>
      </c>
      <c r="F140" s="218" t="s">
        <v>175</v>
      </c>
      <c r="G140" s="219" t="s">
        <v>176</v>
      </c>
      <c r="H140" s="220">
        <v>214.936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130</v>
      </c>
      <c r="AT140" s="228" t="s">
        <v>126</v>
      </c>
      <c r="AU140" s="228" t="s">
        <v>83</v>
      </c>
      <c r="AY140" s="14" t="s">
        <v>124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130</v>
      </c>
      <c r="BM140" s="228" t="s">
        <v>399</v>
      </c>
    </row>
    <row r="141" spans="1:65" s="2" customFormat="1" ht="37.8" customHeight="1">
      <c r="A141" s="35"/>
      <c r="B141" s="36"/>
      <c r="C141" s="216" t="s">
        <v>167</v>
      </c>
      <c r="D141" s="216" t="s">
        <v>126</v>
      </c>
      <c r="E141" s="217" t="s">
        <v>179</v>
      </c>
      <c r="F141" s="218" t="s">
        <v>180</v>
      </c>
      <c r="G141" s="219" t="s">
        <v>176</v>
      </c>
      <c r="H141" s="220">
        <v>214.936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130</v>
      </c>
      <c r="AT141" s="228" t="s">
        <v>126</v>
      </c>
      <c r="AU141" s="228" t="s">
        <v>83</v>
      </c>
      <c r="AY141" s="14" t="s">
        <v>124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130</v>
      </c>
      <c r="BM141" s="228" t="s">
        <v>400</v>
      </c>
    </row>
    <row r="142" spans="1:65" s="2" customFormat="1" ht="37.8" customHeight="1">
      <c r="A142" s="35"/>
      <c r="B142" s="36"/>
      <c r="C142" s="216" t="s">
        <v>173</v>
      </c>
      <c r="D142" s="216" t="s">
        <v>126</v>
      </c>
      <c r="E142" s="217" t="s">
        <v>182</v>
      </c>
      <c r="F142" s="218" t="s">
        <v>183</v>
      </c>
      <c r="G142" s="219" t="s">
        <v>176</v>
      </c>
      <c r="H142" s="220">
        <v>5588.336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130</v>
      </c>
      <c r="AT142" s="228" t="s">
        <v>126</v>
      </c>
      <c r="AU142" s="228" t="s">
        <v>83</v>
      </c>
      <c r="AY142" s="14" t="s">
        <v>124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130</v>
      </c>
      <c r="BM142" s="228" t="s">
        <v>401</v>
      </c>
    </row>
    <row r="143" spans="1:63" s="12" customFormat="1" ht="22.8" customHeight="1">
      <c r="A143" s="12"/>
      <c r="B143" s="200"/>
      <c r="C143" s="201"/>
      <c r="D143" s="202" t="s">
        <v>72</v>
      </c>
      <c r="E143" s="214" t="s">
        <v>185</v>
      </c>
      <c r="F143" s="214" t="s">
        <v>186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P144</f>
        <v>0</v>
      </c>
      <c r="Q143" s="208"/>
      <c r="R143" s="209">
        <f>R144</f>
        <v>0</v>
      </c>
      <c r="S143" s="208"/>
      <c r="T143" s="210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81</v>
      </c>
      <c r="AT143" s="212" t="s">
        <v>72</v>
      </c>
      <c r="AU143" s="212" t="s">
        <v>81</v>
      </c>
      <c r="AY143" s="211" t="s">
        <v>124</v>
      </c>
      <c r="BK143" s="213">
        <f>BK144</f>
        <v>0</v>
      </c>
    </row>
    <row r="144" spans="1:65" s="2" customFormat="1" ht="37.8" customHeight="1">
      <c r="A144" s="35"/>
      <c r="B144" s="36"/>
      <c r="C144" s="216" t="s">
        <v>178</v>
      </c>
      <c r="D144" s="216" t="s">
        <v>126</v>
      </c>
      <c r="E144" s="217" t="s">
        <v>188</v>
      </c>
      <c r="F144" s="218" t="s">
        <v>189</v>
      </c>
      <c r="G144" s="219" t="s">
        <v>176</v>
      </c>
      <c r="H144" s="220">
        <v>310.507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130</v>
      </c>
      <c r="AT144" s="228" t="s">
        <v>126</v>
      </c>
      <c r="AU144" s="228" t="s">
        <v>83</v>
      </c>
      <c r="AY144" s="14" t="s">
        <v>124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130</v>
      </c>
      <c r="BM144" s="228" t="s">
        <v>402</v>
      </c>
    </row>
    <row r="145" spans="1:63" s="12" customFormat="1" ht="25.9" customHeight="1">
      <c r="A145" s="12"/>
      <c r="B145" s="200"/>
      <c r="C145" s="201"/>
      <c r="D145" s="202" t="s">
        <v>72</v>
      </c>
      <c r="E145" s="203" t="s">
        <v>199</v>
      </c>
      <c r="F145" s="203" t="s">
        <v>200</v>
      </c>
      <c r="G145" s="201"/>
      <c r="H145" s="201"/>
      <c r="I145" s="204"/>
      <c r="J145" s="205">
        <f>BK145</f>
        <v>0</v>
      </c>
      <c r="K145" s="201"/>
      <c r="L145" s="206"/>
      <c r="M145" s="207"/>
      <c r="N145" s="208"/>
      <c r="O145" s="208"/>
      <c r="P145" s="209">
        <f>P146</f>
        <v>0</v>
      </c>
      <c r="Q145" s="208"/>
      <c r="R145" s="209">
        <f>R146</f>
        <v>0</v>
      </c>
      <c r="S145" s="208"/>
      <c r="T145" s="21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142</v>
      </c>
      <c r="AT145" s="212" t="s">
        <v>72</v>
      </c>
      <c r="AU145" s="212" t="s">
        <v>73</v>
      </c>
      <c r="AY145" s="211" t="s">
        <v>124</v>
      </c>
      <c r="BK145" s="213">
        <f>BK146</f>
        <v>0</v>
      </c>
    </row>
    <row r="146" spans="1:63" s="12" customFormat="1" ht="22.8" customHeight="1">
      <c r="A146" s="12"/>
      <c r="B146" s="200"/>
      <c r="C146" s="201"/>
      <c r="D146" s="202" t="s">
        <v>72</v>
      </c>
      <c r="E146" s="214" t="s">
        <v>209</v>
      </c>
      <c r="F146" s="214" t="s">
        <v>210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SUM(P147:P148)</f>
        <v>0</v>
      </c>
      <c r="Q146" s="208"/>
      <c r="R146" s="209">
        <f>SUM(R147:R148)</f>
        <v>0</v>
      </c>
      <c r="S146" s="208"/>
      <c r="T146" s="21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142</v>
      </c>
      <c r="AT146" s="212" t="s">
        <v>72</v>
      </c>
      <c r="AU146" s="212" t="s">
        <v>81</v>
      </c>
      <c r="AY146" s="211" t="s">
        <v>124</v>
      </c>
      <c r="BK146" s="213">
        <f>SUM(BK147:BK148)</f>
        <v>0</v>
      </c>
    </row>
    <row r="147" spans="1:65" s="2" customFormat="1" ht="62.7" customHeight="1">
      <c r="A147" s="35"/>
      <c r="B147" s="36"/>
      <c r="C147" s="216" t="s">
        <v>8</v>
      </c>
      <c r="D147" s="216" t="s">
        <v>126</v>
      </c>
      <c r="E147" s="217" t="s">
        <v>212</v>
      </c>
      <c r="F147" s="218" t="s">
        <v>213</v>
      </c>
      <c r="G147" s="219" t="s">
        <v>206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207</v>
      </c>
      <c r="AT147" s="228" t="s">
        <v>126</v>
      </c>
      <c r="AU147" s="228" t="s">
        <v>83</v>
      </c>
      <c r="AY147" s="14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207</v>
      </c>
      <c r="BM147" s="228" t="s">
        <v>403</v>
      </c>
    </row>
    <row r="148" spans="1:65" s="2" customFormat="1" ht="49.05" customHeight="1">
      <c r="A148" s="35"/>
      <c r="B148" s="36"/>
      <c r="C148" s="216" t="s">
        <v>187</v>
      </c>
      <c r="D148" s="216" t="s">
        <v>126</v>
      </c>
      <c r="E148" s="217" t="s">
        <v>216</v>
      </c>
      <c r="F148" s="218" t="s">
        <v>217</v>
      </c>
      <c r="G148" s="219" t="s">
        <v>206</v>
      </c>
      <c r="H148" s="220">
        <v>1</v>
      </c>
      <c r="I148" s="221"/>
      <c r="J148" s="222">
        <f>ROUND(I148*H148,2)</f>
        <v>0</v>
      </c>
      <c r="K148" s="223"/>
      <c r="L148" s="41"/>
      <c r="M148" s="230" t="s">
        <v>1</v>
      </c>
      <c r="N148" s="231" t="s">
        <v>38</v>
      </c>
      <c r="O148" s="232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207</v>
      </c>
      <c r="AT148" s="228" t="s">
        <v>126</v>
      </c>
      <c r="AU148" s="228" t="s">
        <v>83</v>
      </c>
      <c r="AY148" s="14" t="s">
        <v>124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207</v>
      </c>
      <c r="BM148" s="228" t="s">
        <v>404</v>
      </c>
    </row>
    <row r="149" spans="1:31" s="2" customFormat="1" ht="6.95" customHeight="1">
      <c r="A149" s="35"/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41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password="CC35" sheet="1" objects="1" scenarios="1" formatColumns="0" formatRows="0" autoFilter="0"/>
  <autoFilter ref="C123:K14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2022-01-11T12:47:36Z</dcterms:created>
  <dcterms:modified xsi:type="dcterms:W3CDTF">2022-01-11T12:47:39Z</dcterms:modified>
  <cp:category/>
  <cp:version/>
  <cp:contentType/>
  <cp:contentStatus/>
</cp:coreProperties>
</file>