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Vodovod" sheetId="2" r:id="rId2"/>
    <sheet name="02 - Kanalizace + NN" sheetId="3" r:id="rId3"/>
    <sheet name="Seznam figur" sheetId="4" r:id="rId4"/>
  </sheets>
  <definedNames>
    <definedName name="_xlnm.Print_Area" localSheetId="0">'Rekapitulace stavby'!$D$4:$AO$76,'Rekapitulace stavby'!$C$82:$AQ$97</definedName>
    <definedName name="_xlnm._FilterDatabase" localSheetId="1" hidden="1">'01 - Vodovod'!$C$119:$K$161</definedName>
    <definedName name="_xlnm.Print_Area" localSheetId="1">'01 - Vodovod'!$C$4:$J$76,'01 - Vodovod'!$C$82:$J$101,'01 - Vodovod'!$C$107:$J$161</definedName>
    <definedName name="_xlnm._FilterDatabase" localSheetId="2" hidden="1">'02 - Kanalizace + NN'!$C$121:$K$175</definedName>
    <definedName name="_xlnm.Print_Area" localSheetId="2">'02 - Kanalizace + NN'!$C$4:$J$76,'02 - Kanalizace + NN'!$C$82:$J$103,'02 - Kanalizace + NN'!$C$109:$J$175</definedName>
    <definedName name="_xlnm.Print_Area" localSheetId="3">'Seznam figur'!$C$4:$G$45</definedName>
    <definedName name="_xlnm.Print_Titles" localSheetId="0">'Rekapitulace stavby'!$92:$92</definedName>
    <definedName name="_xlnm.Print_Titles" localSheetId="1">'01 - Vodovod'!$119:$119</definedName>
    <definedName name="_xlnm.Print_Titles" localSheetId="2">'02 - Kanalizace + NN'!$121:$121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<sst xmlns="http://schemas.openxmlformats.org/spreadsheetml/2006/main" count="1580" uniqueCount="339">
  <si>
    <t>Export Komplet</t>
  </si>
  <si>
    <t/>
  </si>
  <si>
    <t>2.0</t>
  </si>
  <si>
    <t>ZAMOK</t>
  </si>
  <si>
    <t>False</t>
  </si>
  <si>
    <t>{a1b136ab-1afa-494e-8163-9998ed0a027a}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</si>
  <si>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</si>
  <si>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</si>
  <si>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</si>
  <si>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</si>
  <si>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</si>
  <si>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</si>
  <si>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</si>
  <si>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</si>
  <si>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220125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</si>
  <si>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</si>
  <si>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</si>
  <si>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cesty Opěš-Babín - vodovod a kanalizace</t>
  </si>
  <si>
    <t>KSO:</t>
  </si>
  <si>
    <t>CC-CZ:</t>
  </si>
  <si>
    <t>Místo:</t>
  </si>
  <si>
    <t>Babín</t>
  </si>
  <si>
    <t>Datum:</t>
  </si>
  <si>
    <t>25. 1. 2022</t>
  </si>
  <si>
    <t>Zadavatel:</t>
  </si>
  <si>
    <t>IČ:</t>
  </si>
  <si>
    <t>00255513</t>
  </si>
  <si>
    <t>město Horažďovice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</si>
  <si>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</si>
  <si>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</si>
  <si>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</si>
  <si>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</si>
  <si>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</si>
  <si>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</si>
  <si>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</si>
  <si>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Pavel Matoušek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</si>
  <si>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</si>
  <si>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</si>
  <si>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</si>
  <si>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</si>
  <si>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</si>
  <si>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</si>
  <si>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</si>
  <si>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</si>
  <si>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</si>
  <si>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</si>
  <si>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</si>
  <si>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</si>
  <si>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</si>
  <si>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</si>
  <si>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</si>
  <si>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</si>
  <si>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</si>
  <si>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</si>
  <si>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</si>
  <si>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</si>
  <si>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</si>
  <si>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</si>
  <si>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</si>
  <si>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</si>
  <si>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</si>
  <si>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</si>
  <si>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</si>
  <si>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</si>
  <si>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</si>
  <si>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</si>
  <si>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</si>
  <si>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</si>
  <si>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</si>
  <si>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</si>
  <si>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</si>
  <si>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</si>
  <si>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</si>
  <si>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</si>
  <si>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</si>
  <si>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</si>
  <si>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</si>
  <si>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</si>
  <si>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</si>
  <si>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</si>
  <si>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</si>
  <si>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</si>
  <si>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</si>
  <si>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Vodovod</t>
  </si>
  <si>
    <t>STA</t>
  </si>
  <si>
    <t>1</t>
  </si>
  <si>
    <t>{8fb90aa2-8a86-48a2-aafe-41d506179edc}</t>
  </si>
  <si>
    <t>2</t>
  </si>
  <si>
    <t>02</t>
  </si>
  <si>
    <t>Kanalizace + NN</t>
  </si>
  <si>
    <t>{48769d9a-176d-426f-a63a-78e8b2be2d44}</t>
  </si>
  <si>
    <t>VYK</t>
  </si>
  <si>
    <t>417,9</t>
  </si>
  <si>
    <t>OBSYP</t>
  </si>
  <si>
    <t>71,64</t>
  </si>
  <si>
    <t>KRYCÍ LIST SOUPISU PRACÍ</t>
  </si>
  <si>
    <t>Objekt:</t>
  </si>
  <si>
    <t>01 - Vodovod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</si>
  <si>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</si>
  <si>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</si>
  <si>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</si>
  <si>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</si>
  <si>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</si>
  <si>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</si>
  <si>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</si>
  <si>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8 - Trubní vedení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</si>
  <si>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</si>
  <si>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</si>
  <si>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</si>
  <si>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</si>
  <si>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</si>
  <si>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</si>
  <si>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</si>
  <si>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</si>
  <si>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</si>
  <si>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</si>
  <si>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</si>
  <si>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</si>
  <si>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</si>
  <si>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</si>
  <si>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</si>
  <si>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</si>
  <si>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</si>
  <si>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</si>
  <si>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</si>
  <si>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132251104</t>
  </si>
  <si>
    <t>Hloubení nezapažených rýh šířky do 800 mm strojně s urovnáním dna do předepsaného profilu a spádu v hornině třídy těžitelnosti I skupiny 3 přes 100 m3</t>
  </si>
  <si>
    <t>m3</t>
  </si>
  <si>
    <t>4</t>
  </si>
  <si>
    <t>1512916444</t>
  </si>
  <si>
    <t>VV</t>
  </si>
  <si>
    <t>"Voda"(2,532-1,935)*1000*0,5*(1,7-0,3)</t>
  </si>
  <si>
    <t>Mezisoučet</t>
  </si>
  <si>
    <t>3</t>
  </si>
  <si>
    <t>VYK*0,5</t>
  </si>
  <si>
    <t>132351104</t>
  </si>
  <si>
    <t>Hloubení nezapažených rýh šířky do 800 mm strojně s urovnáním dna do předepsaného profilu a spádu v hornině třídy těžitelnosti II skupiny 4 přes 100 m3</t>
  </si>
  <si>
    <t>-1447775528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</si>
  <si>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</si>
  <si>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</si>
  <si>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-1195526579</t>
  </si>
  <si>
    <t>OBSYP*0,5</t>
  </si>
  <si>
    <t>162651132</t>
  </si>
  <si>
    <t>Vodorovné přemístění výkopku nebo sypaniny po suchu na obvyklém dopravním prostředku, bez naložení výkopku, avšak se složením bez rozhrnutí z horniny třídy těžitelnosti II skupiny 4 a 5 na vzdálenost přes 4 000 do 5 000 m</t>
  </si>
  <si>
    <t>570953822</t>
  </si>
  <si>
    <t>5</t>
  </si>
  <si>
    <t>162751113</t>
  </si>
  <si>
    <t>Vodorovné přemístění výkopku nebo sypaniny po suchu na obvyklém dopravním prostředku, bez naložení výkopku, avšak se složením bez rozhrnutí z horniny třídy těžitelnosti I skupiny 1 až 3 na vzdálenost přes 5 000 do 6 000 m</t>
  </si>
  <si>
    <t>1075840060</t>
  </si>
  <si>
    <t>6</t>
  </si>
  <si>
    <t>167151101</t>
  </si>
  <si>
    <t>Nakládání, skládání a překládání neulehlého výkopku nebo sypaniny strojně nakládání, množství do 100 m3, z horniny třídy těžitelnosti I, skupiny 1 až 3</t>
  </si>
  <si>
    <t>-1849804183</t>
  </si>
  <si>
    <t>7</t>
  </si>
  <si>
    <t>174151101</t>
  </si>
  <si>
    <t>Zásyp sypaninou z jakékoliv horniny strojně s uložením výkopku ve vrstvách se zhutněním jam, šachet, rýh nebo kolem objektů v těchto vykopávkách</t>
  </si>
  <si>
    <t>-636397048</t>
  </si>
  <si>
    <t>VYK-OBSYP</t>
  </si>
  <si>
    <t>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</si>
  <si>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</si>
  <si>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</si>
  <si>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272825077</t>
  </si>
  <si>
    <t>(2,532-1,935)*1000*0,4*0,3</t>
  </si>
  <si>
    <t>Trubní vedení</t>
  </si>
  <si>
    <t>9</t>
  </si>
  <si>
    <t>871251141</t>
  </si>
  <si>
    <t>Montáž vodovodního potrubí z plastů v otevřeném výkopu z polyetylenu PE 100 svařovaných na tupo SDR 11/PN16 D 110 x 10,0 mm</t>
  </si>
  <si>
    <t>m</t>
  </si>
  <si>
    <t>-1631157011</t>
  </si>
  <si>
    <t>"Voda"(2,532-1,935)*1000</t>
  </si>
  <si>
    <t>10</t>
  </si>
  <si>
    <t>M</t>
  </si>
  <si>
    <t>28613140</t>
  </si>
  <si>
    <t>potrubí vodovodní třívrstvé PE100 RC+ SDR11 110x10,0 dl 12m s dodatečným opláštěním</t>
  </si>
  <si>
    <t>1190850268</t>
  </si>
  <si>
    <t>597*1,015 'Přepočtené koeficientem množství</t>
  </si>
  <si>
    <t>11</t>
  </si>
  <si>
    <t>871351142</t>
  </si>
  <si>
    <t>Montáž vodovodního potrubí z plastů v otevřeném výkopu z polyetylenu PE 100 svařovaných na tupo SDR 11/PN16 D 225 x 20,5 mm</t>
  </si>
  <si>
    <t>2114297183</t>
  </si>
  <si>
    <t>"Chranicka"3+3</t>
  </si>
  <si>
    <t>12</t>
  </si>
  <si>
    <t>28613582</t>
  </si>
  <si>
    <t>potrubí dvouvrstvé PE100 RC SDR17 225x13,4 dl 12m</t>
  </si>
  <si>
    <t>-18438298</t>
  </si>
  <si>
    <t>6*1,015 'Přepočtené koeficientem množství</t>
  </si>
  <si>
    <t>13</t>
  </si>
  <si>
    <t>877251110</t>
  </si>
  <si>
    <t>Montáž tvarovek na vodovodním plastovém potrubí z polyetylenu PE 100 elektrotvarovek SDR 11/PN16 kolen 45° d 110</t>
  </si>
  <si>
    <t>kus</t>
  </si>
  <si>
    <t>1136454061</t>
  </si>
  <si>
    <t>14</t>
  </si>
  <si>
    <t>R8-0001</t>
  </si>
  <si>
    <t>D - elektrokoleno 30 st. PE 100 PN 16 D 125 mm KIT</t>
  </si>
  <si>
    <t>-735969533</t>
  </si>
  <si>
    <t>877271118</t>
  </si>
  <si>
    <t>Montáž tvarovek na vodovodním plastovém potrubí z polyetylenu PE 100 elektrotvarovek SDR 11/PN16 záslepek d 125</t>
  </si>
  <si>
    <t>-966298047</t>
  </si>
  <si>
    <t>16</t>
  </si>
  <si>
    <t>28614589</t>
  </si>
  <si>
    <t>elektrozáslepka SDR11 PE 100 PN16 D 125mm KIT</t>
  </si>
  <si>
    <t>-902521203</t>
  </si>
  <si>
    <t>17</t>
  </si>
  <si>
    <t>899721111</t>
  </si>
  <si>
    <t>Signalizační vodič na potrubí DN do 150 mm</t>
  </si>
  <si>
    <t>-289273866</t>
  </si>
  <si>
    <t>18</t>
  </si>
  <si>
    <t>899722112</t>
  </si>
  <si>
    <t>Krytí potrubí z plastů výstražnou fólií z PVC šířky 25 cm</t>
  </si>
  <si>
    <t>-1315492306</t>
  </si>
  <si>
    <t>19</t>
  </si>
  <si>
    <t>899911101</t>
  </si>
  <si>
    <t>Kluzné objímky (pojízdná sedla)  pro zasunutí potrubí do chráničky výšky 25 mm vnějšího průměru potrubí do 183 mm</t>
  </si>
  <si>
    <t>-1789720535</t>
  </si>
  <si>
    <t>20</t>
  </si>
  <si>
    <t>899913142</t>
  </si>
  <si>
    <t>Koncové uzavírací manžety chrániček  DN potrubí x DN chráničky DN 100 x 200</t>
  </si>
  <si>
    <t>870481733</t>
  </si>
  <si>
    <t>998</t>
  </si>
  <si>
    <t>Přesun hmot</t>
  </si>
  <si>
    <t>998276101</t>
  </si>
  <si>
    <t>Přesun hmot pro trubní vedení hloubené z trub z plastických hmot nebo sklolaminátových pro vodovody nebo kanalizace v otevřeném výkopu dopravní vzdálenost do 15 m</t>
  </si>
  <si>
    <t>t</t>
  </si>
  <si>
    <t>-864846576</t>
  </si>
  <si>
    <t>81,6</t>
  </si>
  <si>
    <t>24,48</t>
  </si>
  <si>
    <t>02 - Kanalizace + NN</t>
  </si>
  <si>
    <t>M - Práce a dodávky M</t>
  </si>
  <si>
    <t xml:space="preserve">    21-M - Elektromontáže</t>
  </si>
  <si>
    <t>-790181336</t>
  </si>
  <si>
    <t>"kanal"(201+3)*0,4*(1,3-0,3)</t>
  </si>
  <si>
    <t>1018195471</t>
  </si>
  <si>
    <t>1600318157</t>
  </si>
  <si>
    <t>692343680</t>
  </si>
  <si>
    <t>-1364287134</t>
  </si>
  <si>
    <t>1322994135</t>
  </si>
  <si>
    <t>1966919995</t>
  </si>
  <si>
    <t>1404494883</t>
  </si>
  <si>
    <t>(201+3)*0,4*0,3</t>
  </si>
  <si>
    <t>27</t>
  </si>
  <si>
    <t>871211141</t>
  </si>
  <si>
    <t>Montáž vodovodního potrubí z plastů v otevřeném výkopu z polyetylenu PE 100 svařovaných na tupo SDR 11/PN16 D 63 x 5,8 mm</t>
  </si>
  <si>
    <t>2140276161</t>
  </si>
  <si>
    <t>535-336</t>
  </si>
  <si>
    <t>28</t>
  </si>
  <si>
    <t>28613127</t>
  </si>
  <si>
    <t>trubka vodovodní PE100 PN 10 SDR17 63x3,8mm</t>
  </si>
  <si>
    <t>-1572438323</t>
  </si>
  <si>
    <t>29</t>
  </si>
  <si>
    <t>871341151</t>
  </si>
  <si>
    <t>Montáž vodovodního potrubí z plastů v otevřeném výkopu z polyetylenu PE 100 svařovaných na tupo SDR 17/PN10 D 180 x 10,7 mm</t>
  </si>
  <si>
    <t>1124651022</t>
  </si>
  <si>
    <t>30</t>
  </si>
  <si>
    <t>28613580</t>
  </si>
  <si>
    <t>potrubí dvouvrstvé PE100 RC SDR17 180x10,7 dl 12m</t>
  </si>
  <si>
    <t>-518304906</t>
  </si>
  <si>
    <t>3*1,015 'Přepočtené koeficientem množství</t>
  </si>
  <si>
    <t>25</t>
  </si>
  <si>
    <t>871351151</t>
  </si>
  <si>
    <t>Montáž vodovodního potrubí z plastů v otevřeném výkopu z polyetylenu PE 100 svařovaných na tupo SDR 17/PN10 D 200 x 11,9 mm</t>
  </si>
  <si>
    <t>1962438786</t>
  </si>
  <si>
    <t>26</t>
  </si>
  <si>
    <t>28613134</t>
  </si>
  <si>
    <t>trubka vodovodní PE100 PN 10 SDR17 200x11,9mm</t>
  </si>
  <si>
    <t>-1174846279</t>
  </si>
  <si>
    <t>2,95566502463054*1,015 'Přepočtené koeficientem množství</t>
  </si>
  <si>
    <t>877211110</t>
  </si>
  <si>
    <t>Montáž tvarovek na vodovodním plastovém potrubí z polyetylenu PE 100 elektrotvarovek SDR 11/PN16 kolen 45° d 63</t>
  </si>
  <si>
    <t>658219797</t>
  </si>
  <si>
    <t>28614946</t>
  </si>
  <si>
    <t>elektrokoleno 45° PE 100 PN16 D 63mm</t>
  </si>
  <si>
    <t>1185793181</t>
  </si>
  <si>
    <t>877211118</t>
  </si>
  <si>
    <t>Montáž tvarovek na vodovodním plastovém potrubí z polyetylenu PE 100 elektrotvarovek SDR 11/PN16 záslepek d 63</t>
  </si>
  <si>
    <t>787701836</t>
  </si>
  <si>
    <t>28615023</t>
  </si>
  <si>
    <t>elektrozáslepka SDR11 PE 100 PN16 D 63mm</t>
  </si>
  <si>
    <t>-1482489456</t>
  </si>
  <si>
    <t>426694730</t>
  </si>
  <si>
    <t>1148664410</t>
  </si>
  <si>
    <t>-470721014</t>
  </si>
  <si>
    <t>213183683</t>
  </si>
  <si>
    <t>38</t>
  </si>
  <si>
    <t>973510599</t>
  </si>
  <si>
    <t>Práce a dodávky M</t>
  </si>
  <si>
    <t>21-M</t>
  </si>
  <si>
    <t>Elektromontáže</t>
  </si>
  <si>
    <t>35</t>
  </si>
  <si>
    <t>210220021</t>
  </si>
  <si>
    <t>Montáž uzemňovacího vedení s upevněním, propojením a připojením pomocí svorek  v zemi s izolací spojů vodičů FeZn páskou průřezu do 120 mm2 v průmyslové výstavbě</t>
  </si>
  <si>
    <t>64</t>
  </si>
  <si>
    <t>697280337</t>
  </si>
  <si>
    <t>36</t>
  </si>
  <si>
    <t>35442062</t>
  </si>
  <si>
    <t>pás zemnící 30x4mm FeZn</t>
  </si>
  <si>
    <t>kg</t>
  </si>
  <si>
    <t>256</t>
  </si>
  <si>
    <t>-964826941</t>
  </si>
  <si>
    <t>39</t>
  </si>
  <si>
    <t>210280352</t>
  </si>
  <si>
    <t>Zkoušky vodičů a kabelů  izolačních kabelů silových do 1 kV, počtu a průřezu žil 4x35 až 50 mm2</t>
  </si>
  <si>
    <t>427080497</t>
  </si>
  <si>
    <t>31</t>
  </si>
  <si>
    <t>210900602</t>
  </si>
  <si>
    <t>Montáž izolovaných vodičů hliníkových do 1 kV bez ukončení plných nebo laněných (např. AY, AYY) uložených volně průřezu žíly 50 až 70 mm2</t>
  </si>
  <si>
    <t>688529611</t>
  </si>
  <si>
    <t>32</t>
  </si>
  <si>
    <t>R21M-0001M</t>
  </si>
  <si>
    <t>Kabel AYKY 4Bx 50 mm2</t>
  </si>
  <si>
    <t>-799075214</t>
  </si>
  <si>
    <t>33</t>
  </si>
  <si>
    <t>R21M-0002M</t>
  </si>
  <si>
    <t>Chtráníčka korugovaná dvouplášťová DN 110</t>
  </si>
  <si>
    <t>-329798877</t>
  </si>
  <si>
    <t>34</t>
  </si>
  <si>
    <t>R21M-0003M</t>
  </si>
  <si>
    <t>D+M zátky chráničky - pěna proti hlodavcům + vulkanizační zátka</t>
  </si>
  <si>
    <t>-1081901198</t>
  </si>
  <si>
    <t>40</t>
  </si>
  <si>
    <t>R21M-0004M</t>
  </si>
  <si>
    <t>D+M zátky kabelu - vulkanizační zátka</t>
  </si>
  <si>
    <t>1658134011</t>
  </si>
  <si>
    <t>37</t>
  </si>
  <si>
    <t>R21M-0005M</t>
  </si>
  <si>
    <t>D+M výstražné folie červené</t>
  </si>
  <si>
    <t>872963704</t>
  </si>
  <si>
    <t>SEZNAM FIGUR</t>
  </si>
  <si>
    <t>Výměra</t>
  </si>
  <si>
    <t xml:space="preserve"> 01</t>
  </si>
  <si>
    <t>Použití figury:</t>
  </si>
  <si>
    <t>Obsypání potrubí strojně sypaninou bez prohození, uloženou do 3 m</t>
  </si>
  <si>
    <t>Vodorovné přemístění přes 4 000 do 5000 m výkopku/sypaniny z horniny třídy těžitelnosti I skupiny 1 až 3</t>
  </si>
  <si>
    <t>Vodorovné přemístění přes 4 000 do 5000 m výkopku/sypaniny z horniny třídy těžitelnosti II skupiny 4 a 5</t>
  </si>
  <si>
    <t>Vodorovné přemístění přes 5 000 do 6000 m výkopku/sypaniny z horniny třídy těžitelnosti I skupiny 1 až 3</t>
  </si>
  <si>
    <t>Nakládání výkopku z hornin třídy těžitelnosti I skupiny 1 až 3 do 100 m3</t>
  </si>
  <si>
    <t>Zásyp jam, šachet rýh nebo kolem objektů sypaninou se zhutněním</t>
  </si>
  <si>
    <t>Hloubení rýh nezapažených š do 800 mm v hornině třídy těžitelnosti I skupiny 3 objem přes 100 m3 strojně</t>
  </si>
  <si>
    <t>Hloubení rýh nezapažených š do 800 mm v hornině třídy těžitelnosti II skupiny 4 objem přes 100 m3 strojně</t>
  </si>
  <si>
    <t xml:space="preserve"> 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</si>
</sst>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41</v>
      </c>
      <c r="E29" s="46"/>
      <c r="F29" s="31" t="s">
        <v>42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43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44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45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50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51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53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52</v>
      </c>
      <c r="AI60" s="41"/>
      <c r="AJ60" s="41"/>
      <c r="AK60" s="41"/>
      <c r="AL60" s="41"/>
      <c r="AM60" s="63" t="s">
        <v>53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54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55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53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52</v>
      </c>
      <c r="AI75" s="41"/>
      <c r="AJ75" s="41"/>
      <c r="AK75" s="41"/>
      <c r="AL75" s="41"/>
      <c r="AM75" s="63" t="s">
        <v>53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56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220125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Oprava cesty Opěš-Babín - vodovod a kanalizace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Babín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25. 1. 2022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Horažďovice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57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34</v>
      </c>
      <c r="AJ90" s="39"/>
      <c r="AK90" s="39"/>
      <c r="AL90" s="39"/>
      <c r="AM90" s="79" t="str">
        <f>IF(E20="","",E20)</f>
        <v>Pavel Matoušek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58</v>
      </c>
      <c r="D92" s="93"/>
      <c r="E92" s="93"/>
      <c r="F92" s="93"/>
      <c r="G92" s="93"/>
      <c r="H92" s="94"/>
      <c r="I92" s="95" t="s">
        <v>59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60</v>
      </c>
      <c r="AH92" s="93"/>
      <c r="AI92" s="93"/>
      <c r="AJ92" s="93"/>
      <c r="AK92" s="93"/>
      <c r="AL92" s="93"/>
      <c r="AM92" s="93"/>
      <c r="AN92" s="95" t="s">
        <v>61</v>
      </c>
      <c r="AO92" s="93"/>
      <c r="AP92" s="97"/>
      <c r="AQ92" s="98" t="s">
        <v>62</v>
      </c>
      <c r="AR92" s="43"/>
      <c r="AS92" s="99" t="s">
        <v>63</v>
      </c>
      <c r="AT92" s="100" t="s">
        <v>64</v>
      </c>
      <c r="AU92" s="100" t="s">
        <v>65</v>
      </c>
      <c r="AV92" s="100" t="s">
        <v>66</v>
      </c>
      <c r="AW92" s="100" t="s">
        <v>67</v>
      </c>
      <c r="AX92" s="100" t="s">
        <v>68</v>
      </c>
      <c r="AY92" s="100" t="s">
        <v>69</v>
      </c>
      <c r="AZ92" s="100" t="s">
        <v>70</v>
      </c>
      <c r="BA92" s="100" t="s">
        <v>71</v>
      </c>
      <c r="BB92" s="100" t="s">
        <v>72</v>
      </c>
      <c r="BC92" s="100" t="s">
        <v>73</v>
      </c>
      <c r="BD92" s="101" t="s">
        <v>74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75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76</v>
      </c>
      <c r="BT94" s="116" t="s">
        <v>77</v>
      </c>
      <c r="BU94" s="117" t="s">
        <v>78</v>
      </c>
      <c r="BV94" s="116" t="s">
        <v>79</v>
      </c>
      <c r="BW94" s="116" t="s">
        <v>5</v>
      </c>
      <c r="BX94" s="116" t="s">
        <v>80</v>
      </c>
      <c r="CL94" s="116" t="s">
        <v>1</v>
      </c>
    </row>
    <row r="95" spans="1:91" s="7" customFormat="1" ht="16.5" customHeight="1">
      <c r="A95" s="118" t="s">
        <v>81</v>
      </c>
      <c r="B95" s="119"/>
      <c r="C95" s="120"/>
      <c r="D95" s="121" t="s">
        <v>82</v>
      </c>
      <c r="E95" s="121"/>
      <c r="F95" s="121"/>
      <c r="G95" s="121"/>
      <c r="H95" s="121"/>
      <c r="I95" s="122"/>
      <c r="J95" s="121" t="s">
        <v>83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Vodovod'!J30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84</v>
      </c>
      <c r="AR95" s="125"/>
      <c r="AS95" s="126">
        <v>0</v>
      </c>
      <c r="AT95" s="127">
        <f>ROUND(SUM(AV95:AW95),2)</f>
        <v>0</v>
      </c>
      <c r="AU95" s="128">
        <f>'01 - Vodovod'!P120</f>
        <v>0</v>
      </c>
      <c r="AV95" s="127">
        <f>'01 - Vodovod'!J33</f>
        <v>0</v>
      </c>
      <c r="AW95" s="127">
        <f>'01 - Vodovod'!J34</f>
        <v>0</v>
      </c>
      <c r="AX95" s="127">
        <f>'01 - Vodovod'!J35</f>
        <v>0</v>
      </c>
      <c r="AY95" s="127">
        <f>'01 - Vodovod'!J36</f>
        <v>0</v>
      </c>
      <c r="AZ95" s="127">
        <f>'01 - Vodovod'!F33</f>
        <v>0</v>
      </c>
      <c r="BA95" s="127">
        <f>'01 - Vodovod'!F34</f>
        <v>0</v>
      </c>
      <c r="BB95" s="127">
        <f>'01 - Vodovod'!F35</f>
        <v>0</v>
      </c>
      <c r="BC95" s="127">
        <f>'01 - Vodovod'!F36</f>
        <v>0</v>
      </c>
      <c r="BD95" s="129">
        <f>'01 - Vodovod'!F37</f>
        <v>0</v>
      </c>
      <c r="BE95" s="7"/>
      <c r="BT95" s="130" t="s">
        <v>85</v>
      </c>
      <c r="BV95" s="130" t="s">
        <v>79</v>
      </c>
      <c r="BW95" s="130" t="s">
        <v>86</v>
      </c>
      <c r="BX95" s="130" t="s">
        <v>5</v>
      </c>
      <c r="CL95" s="130" t="s">
        <v>1</v>
      </c>
      <c r="CM95" s="130" t="s">
        <v>87</v>
      </c>
    </row>
    <row r="96" spans="1:91" s="7" customFormat="1" ht="16.5" customHeight="1">
      <c r="A96" s="118" t="s">
        <v>81</v>
      </c>
      <c r="B96" s="119"/>
      <c r="C96" s="120"/>
      <c r="D96" s="121" t="s">
        <v>88</v>
      </c>
      <c r="E96" s="121"/>
      <c r="F96" s="121"/>
      <c r="G96" s="121"/>
      <c r="H96" s="121"/>
      <c r="I96" s="122"/>
      <c r="J96" s="121" t="s">
        <v>89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'02 - Kanalizace + NN'!J30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84</v>
      </c>
      <c r="AR96" s="125"/>
      <c r="AS96" s="131">
        <v>0</v>
      </c>
      <c r="AT96" s="132">
        <f>ROUND(SUM(AV96:AW96),2)</f>
        <v>0</v>
      </c>
      <c r="AU96" s="133">
        <f>'02 - Kanalizace + NN'!P122</f>
        <v>0</v>
      </c>
      <c r="AV96" s="132">
        <f>'02 - Kanalizace + NN'!J33</f>
        <v>0</v>
      </c>
      <c r="AW96" s="132">
        <f>'02 - Kanalizace + NN'!J34</f>
        <v>0</v>
      </c>
      <c r="AX96" s="132">
        <f>'02 - Kanalizace + NN'!J35</f>
        <v>0</v>
      </c>
      <c r="AY96" s="132">
        <f>'02 - Kanalizace + NN'!J36</f>
        <v>0</v>
      </c>
      <c r="AZ96" s="132">
        <f>'02 - Kanalizace + NN'!F33</f>
        <v>0</v>
      </c>
      <c r="BA96" s="132">
        <f>'02 - Kanalizace + NN'!F34</f>
        <v>0</v>
      </c>
      <c r="BB96" s="132">
        <f>'02 - Kanalizace + NN'!F35</f>
        <v>0</v>
      </c>
      <c r="BC96" s="132">
        <f>'02 - Kanalizace + NN'!F36</f>
        <v>0</v>
      </c>
      <c r="BD96" s="134">
        <f>'02 - Kanalizace + NN'!F37</f>
        <v>0</v>
      </c>
      <c r="BE96" s="7"/>
      <c r="BT96" s="130" t="s">
        <v>85</v>
      </c>
      <c r="BV96" s="130" t="s">
        <v>79</v>
      </c>
      <c r="BW96" s="130" t="s">
        <v>90</v>
      </c>
      <c r="BX96" s="130" t="s">
        <v>5</v>
      </c>
      <c r="CL96" s="130" t="s">
        <v>1</v>
      </c>
      <c r="CM96" s="130" t="s">
        <v>87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Vodovod'!C2" display="/"/>
    <hyperlink ref="A96" location="'02 - Kanalizace + N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  <c r="AZ2" s="135" t="s">
        <v>91</v>
      </c>
      <c r="BA2" s="135" t="s">
        <v>1</v>
      </c>
      <c r="BB2" s="135" t="s">
        <v>1</v>
      </c>
      <c r="BC2" s="135" t="s">
        <v>92</v>
      </c>
      <c r="BD2" s="135" t="s">
        <v>87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87</v>
      </c>
      <c r="AZ3" s="135" t="s">
        <v>93</v>
      </c>
      <c r="BA3" s="135" t="s">
        <v>1</v>
      </c>
      <c r="BB3" s="135" t="s">
        <v>1</v>
      </c>
      <c r="BC3" s="135" t="s">
        <v>94</v>
      </c>
      <c r="BD3" s="135" t="s">
        <v>87</v>
      </c>
    </row>
    <row r="4" spans="2:46" s="1" customFormat="1" ht="24.95" customHeight="1">
      <c r="B4" s="19"/>
      <c r="D4" s="138" t="s">
        <v>95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Oprava cesty Opěš-Babín - vodovod a kanalizace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96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97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25. 1. 2022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29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31</v>
      </c>
      <c r="E20" s="37"/>
      <c r="F20" s="37"/>
      <c r="G20" s="37"/>
      <c r="H20" s="37"/>
      <c r="I20" s="140" t="s">
        <v>25</v>
      </c>
      <c r="J20" s="143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tr">
        <f>IF('Rekapitulace stavby'!E17="","",'Rekapitulace stavby'!E17)</f>
        <v xml:space="preserve"> </v>
      </c>
      <c r="F21" s="37"/>
      <c r="G21" s="37"/>
      <c r="H21" s="37"/>
      <c r="I21" s="140" t="s">
        <v>28</v>
      </c>
      <c r="J21" s="143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34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35</v>
      </c>
      <c r="F24" s="37"/>
      <c r="G24" s="37"/>
      <c r="H24" s="37"/>
      <c r="I24" s="140" t="s">
        <v>28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37</v>
      </c>
      <c r="E30" s="37"/>
      <c r="F30" s="37"/>
      <c r="G30" s="37"/>
      <c r="H30" s="37"/>
      <c r="I30" s="37"/>
      <c r="J30" s="151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39</v>
      </c>
      <c r="G32" s="37"/>
      <c r="H32" s="37"/>
      <c r="I32" s="152" t="s">
        <v>38</v>
      </c>
      <c r="J32" s="152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41</v>
      </c>
      <c r="E33" s="140" t="s">
        <v>42</v>
      </c>
      <c r="F33" s="154">
        <f>ROUND((SUM(BE120:BE161)),2)</f>
        <v>0</v>
      </c>
      <c r="G33" s="37"/>
      <c r="H33" s="37"/>
      <c r="I33" s="155">
        <v>0.21</v>
      </c>
      <c r="J33" s="154">
        <f>ROUND(((SUM(BE120:BE161))*I33),2)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43</v>
      </c>
      <c r="F34" s="154">
        <f>ROUND((SUM(BF120:BF161)),2)</f>
        <v>0</v>
      </c>
      <c r="G34" s="37"/>
      <c r="H34" s="37"/>
      <c r="I34" s="155">
        <v>0.15</v>
      </c>
      <c r="J34" s="154">
        <f>ROUND(((SUM(BF120:BF161))*I34),2)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44</v>
      </c>
      <c r="F35" s="154">
        <f>ROUND((SUM(BG120:BG161)),2)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45</v>
      </c>
      <c r="F36" s="154">
        <f>ROUND((SUM(BH120:BH161)),2)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46</v>
      </c>
      <c r="F37" s="154">
        <f>ROUND((SUM(BI120:BI161)),2)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Oprava cesty Opěš-Babín - vodovod a kanalizace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01 - Vodovod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Babín</v>
      </c>
      <c r="G89" s="39"/>
      <c r="H89" s="39"/>
      <c r="I89" s="31" t="s">
        <v>22</v>
      </c>
      <c r="J89" s="78" t="str">
        <f>IF(J12="","",J12)</f>
        <v>25. 1. 2022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Horažďovice</v>
      </c>
      <c r="G91" s="39"/>
      <c r="H91" s="39"/>
      <c r="I91" s="31" t="s">
        <v>31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>Pavel Matoušek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101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102</v>
      </c>
    </row>
    <row r="97" spans="1:31" s="9" customFormat="1" ht="24.95" customHeight="1">
      <c r="A97" s="9"/>
      <c r="B97" s="179"/>
      <c r="C97" s="180"/>
      <c r="D97" s="181" t="s">
        <v>103</v>
      </c>
      <c r="E97" s="182"/>
      <c r="F97" s="182"/>
      <c r="G97" s="182"/>
      <c r="H97" s="182"/>
      <c r="I97" s="182"/>
      <c r="J97" s="183">
        <f>J121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104</v>
      </c>
      <c r="E98" s="188"/>
      <c r="F98" s="188"/>
      <c r="G98" s="188"/>
      <c r="H98" s="188"/>
      <c r="I98" s="188"/>
      <c r="J98" s="189">
        <f>J122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105</v>
      </c>
      <c r="E99" s="188"/>
      <c r="F99" s="188"/>
      <c r="G99" s="188"/>
      <c r="H99" s="188"/>
      <c r="I99" s="188"/>
      <c r="J99" s="189">
        <f>J143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106</v>
      </c>
      <c r="E100" s="188"/>
      <c r="F100" s="188"/>
      <c r="G100" s="188"/>
      <c r="H100" s="188"/>
      <c r="I100" s="188"/>
      <c r="J100" s="189">
        <f>J160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107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74" t="str">
        <f>E7</f>
        <v>Oprava cesty Opěš-Babín - vodovod a kanalizace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96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01 - Vodovod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>Babín</v>
      </c>
      <c r="G114" s="39"/>
      <c r="H114" s="39"/>
      <c r="I114" s="31" t="s">
        <v>22</v>
      </c>
      <c r="J114" s="78" t="str">
        <f>IF(J12="","",J12)</f>
        <v>25. 1. 2022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>město Horažďovice</v>
      </c>
      <c r="G116" s="39"/>
      <c r="H116" s="39"/>
      <c r="I116" s="31" t="s">
        <v>31</v>
      </c>
      <c r="J116" s="35" t="str">
        <f>E21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29</v>
      </c>
      <c r="D117" s="39"/>
      <c r="E117" s="39"/>
      <c r="F117" s="26" t="str">
        <f>IF(E18="","",E18)</f>
        <v>Vyplň údaj</v>
      </c>
      <c r="G117" s="39"/>
      <c r="H117" s="39"/>
      <c r="I117" s="31" t="s">
        <v>34</v>
      </c>
      <c r="J117" s="35" t="str">
        <f>E24</f>
        <v>Pavel Matoušek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1"/>
      <c r="B119" s="192"/>
      <c r="C119" s="193" t="s">
        <v>108</v>
      </c>
      <c r="D119" s="194" t="s">
        <v>62</v>
      </c>
      <c r="E119" s="194" t="s">
        <v>58</v>
      </c>
      <c r="F119" s="194" t="s">
        <v>59</v>
      </c>
      <c r="G119" s="194" t="s">
        <v>109</v>
      </c>
      <c r="H119" s="194" t="s">
        <v>110</v>
      </c>
      <c r="I119" s="194" t="s">
        <v>111</v>
      </c>
      <c r="J119" s="195" t="s">
        <v>100</v>
      </c>
      <c r="K119" s="196" t="s">
        <v>112</v>
      </c>
      <c r="L119" s="197"/>
      <c r="M119" s="99" t="s">
        <v>1</v>
      </c>
      <c r="N119" s="100" t="s">
        <v>41</v>
      </c>
      <c r="O119" s="100" t="s">
        <v>113</v>
      </c>
      <c r="P119" s="100" t="s">
        <v>114</v>
      </c>
      <c r="Q119" s="100" t="s">
        <v>115</v>
      </c>
      <c r="R119" s="100" t="s">
        <v>116</v>
      </c>
      <c r="S119" s="100" t="s">
        <v>117</v>
      </c>
      <c r="T119" s="101" t="s">
        <v>118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7"/>
      <c r="B120" s="38"/>
      <c r="C120" s="106" t="s">
        <v>119</v>
      </c>
      <c r="D120" s="39"/>
      <c r="E120" s="39"/>
      <c r="F120" s="39"/>
      <c r="G120" s="39"/>
      <c r="H120" s="39"/>
      <c r="I120" s="39"/>
      <c r="J120" s="198">
        <f>BK120</f>
        <v>0</v>
      </c>
      <c r="K120" s="39"/>
      <c r="L120" s="43"/>
      <c r="M120" s="102"/>
      <c r="N120" s="199"/>
      <c r="O120" s="103"/>
      <c r="P120" s="200">
        <f>P121</f>
        <v>0</v>
      </c>
      <c r="Q120" s="103"/>
      <c r="R120" s="200">
        <f>R121</f>
        <v>2.45528665</v>
      </c>
      <c r="S120" s="103"/>
      <c r="T120" s="201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76</v>
      </c>
      <c r="AU120" s="16" t="s">
        <v>102</v>
      </c>
      <c r="BK120" s="202">
        <f>BK121</f>
        <v>0</v>
      </c>
    </row>
    <row r="121" spans="1:63" s="12" customFormat="1" ht="25.9" customHeight="1">
      <c r="A121" s="12"/>
      <c r="B121" s="203"/>
      <c r="C121" s="204"/>
      <c r="D121" s="205" t="s">
        <v>76</v>
      </c>
      <c r="E121" s="206" t="s">
        <v>120</v>
      </c>
      <c r="F121" s="206" t="s">
        <v>121</v>
      </c>
      <c r="G121" s="204"/>
      <c r="H121" s="204"/>
      <c r="I121" s="207"/>
      <c r="J121" s="208">
        <f>BK121</f>
        <v>0</v>
      </c>
      <c r="K121" s="204"/>
      <c r="L121" s="209"/>
      <c r="M121" s="210"/>
      <c r="N121" s="211"/>
      <c r="O121" s="211"/>
      <c r="P121" s="212">
        <f>P122+P143+P160</f>
        <v>0</v>
      </c>
      <c r="Q121" s="211"/>
      <c r="R121" s="212">
        <f>R122+R143+R160</f>
        <v>2.45528665</v>
      </c>
      <c r="S121" s="211"/>
      <c r="T121" s="213">
        <f>T122+T143+T160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85</v>
      </c>
      <c r="AT121" s="215" t="s">
        <v>76</v>
      </c>
      <c r="AU121" s="215" t="s">
        <v>77</v>
      </c>
      <c r="AY121" s="214" t="s">
        <v>122</v>
      </c>
      <c r="BK121" s="216">
        <f>BK122+BK143+BK160</f>
        <v>0</v>
      </c>
    </row>
    <row r="122" spans="1:63" s="12" customFormat="1" ht="22.8" customHeight="1">
      <c r="A122" s="12"/>
      <c r="B122" s="203"/>
      <c r="C122" s="204"/>
      <c r="D122" s="205" t="s">
        <v>76</v>
      </c>
      <c r="E122" s="217" t="s">
        <v>85</v>
      </c>
      <c r="F122" s="217" t="s">
        <v>123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SUM(P123:P142)</f>
        <v>0</v>
      </c>
      <c r="Q122" s="211"/>
      <c r="R122" s="212">
        <f>SUM(R123:R142)</f>
        <v>0</v>
      </c>
      <c r="S122" s="211"/>
      <c r="T122" s="213">
        <f>SUM(T123:T142)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85</v>
      </c>
      <c r="AT122" s="215" t="s">
        <v>76</v>
      </c>
      <c r="AU122" s="215" t="s">
        <v>85</v>
      </c>
      <c r="AY122" s="214" t="s">
        <v>122</v>
      </c>
      <c r="BK122" s="216">
        <f>SUM(BK123:BK142)</f>
        <v>0</v>
      </c>
    </row>
    <row r="123" spans="1:65" s="2" customFormat="1" ht="44.25" customHeight="1">
      <c r="A123" s="37"/>
      <c r="B123" s="38"/>
      <c r="C123" s="219" t="s">
        <v>85</v>
      </c>
      <c r="D123" s="219" t="s">
        <v>124</v>
      </c>
      <c r="E123" s="220" t="s">
        <v>125</v>
      </c>
      <c r="F123" s="221" t="s">
        <v>126</v>
      </c>
      <c r="G123" s="222" t="s">
        <v>127</v>
      </c>
      <c r="H123" s="223">
        <v>208.95</v>
      </c>
      <c r="I123" s="224"/>
      <c r="J123" s="225">
        <f>ROUND(I123*H123,2)</f>
        <v>0</v>
      </c>
      <c r="K123" s="226"/>
      <c r="L123" s="43"/>
      <c r="M123" s="227" t="s">
        <v>1</v>
      </c>
      <c r="N123" s="228" t="s">
        <v>42</v>
      </c>
      <c r="O123" s="90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1" t="s">
        <v>128</v>
      </c>
      <c r="AT123" s="231" t="s">
        <v>124</v>
      </c>
      <c r="AU123" s="231" t="s">
        <v>87</v>
      </c>
      <c r="AY123" s="16" t="s">
        <v>122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6" t="s">
        <v>85</v>
      </c>
      <c r="BK123" s="232">
        <f>ROUND(I123*H123,2)</f>
        <v>0</v>
      </c>
      <c r="BL123" s="16" t="s">
        <v>128</v>
      </c>
      <c r="BM123" s="231" t="s">
        <v>129</v>
      </c>
    </row>
    <row r="124" spans="1:51" s="13" customFormat="1" ht="12">
      <c r="A124" s="13"/>
      <c r="B124" s="233"/>
      <c r="C124" s="234"/>
      <c r="D124" s="235" t="s">
        <v>130</v>
      </c>
      <c r="E124" s="236" t="s">
        <v>1</v>
      </c>
      <c r="F124" s="237" t="s">
        <v>131</v>
      </c>
      <c r="G124" s="234"/>
      <c r="H124" s="238">
        <v>417.9</v>
      </c>
      <c r="I124" s="239"/>
      <c r="J124" s="234"/>
      <c r="K124" s="234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130</v>
      </c>
      <c r="AU124" s="244" t="s">
        <v>87</v>
      </c>
      <c r="AV124" s="13" t="s">
        <v>87</v>
      </c>
      <c r="AW124" s="13" t="s">
        <v>33</v>
      </c>
      <c r="AX124" s="13" t="s">
        <v>77</v>
      </c>
      <c r="AY124" s="244" t="s">
        <v>122</v>
      </c>
    </row>
    <row r="125" spans="1:51" s="14" customFormat="1" ht="12">
      <c r="A125" s="14"/>
      <c r="B125" s="245"/>
      <c r="C125" s="246"/>
      <c r="D125" s="235" t="s">
        <v>130</v>
      </c>
      <c r="E125" s="247" t="s">
        <v>91</v>
      </c>
      <c r="F125" s="248" t="s">
        <v>132</v>
      </c>
      <c r="G125" s="246"/>
      <c r="H125" s="249">
        <v>417.9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130</v>
      </c>
      <c r="AU125" s="255" t="s">
        <v>87</v>
      </c>
      <c r="AV125" s="14" t="s">
        <v>133</v>
      </c>
      <c r="AW125" s="14" t="s">
        <v>33</v>
      </c>
      <c r="AX125" s="14" t="s">
        <v>77</v>
      </c>
      <c r="AY125" s="255" t="s">
        <v>122</v>
      </c>
    </row>
    <row r="126" spans="1:51" s="13" customFormat="1" ht="12">
      <c r="A126" s="13"/>
      <c r="B126" s="233"/>
      <c r="C126" s="234"/>
      <c r="D126" s="235" t="s">
        <v>130</v>
      </c>
      <c r="E126" s="236" t="s">
        <v>1</v>
      </c>
      <c r="F126" s="237" t="s">
        <v>134</v>
      </c>
      <c r="G126" s="234"/>
      <c r="H126" s="238">
        <v>208.95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130</v>
      </c>
      <c r="AU126" s="244" t="s">
        <v>87</v>
      </c>
      <c r="AV126" s="13" t="s">
        <v>87</v>
      </c>
      <c r="AW126" s="13" t="s">
        <v>33</v>
      </c>
      <c r="AX126" s="13" t="s">
        <v>85</v>
      </c>
      <c r="AY126" s="244" t="s">
        <v>122</v>
      </c>
    </row>
    <row r="127" spans="1:65" s="2" customFormat="1" ht="44.25" customHeight="1">
      <c r="A127" s="37"/>
      <c r="B127" s="38"/>
      <c r="C127" s="219" t="s">
        <v>87</v>
      </c>
      <c r="D127" s="219" t="s">
        <v>124</v>
      </c>
      <c r="E127" s="220" t="s">
        <v>135</v>
      </c>
      <c r="F127" s="221" t="s">
        <v>136</v>
      </c>
      <c r="G127" s="222" t="s">
        <v>127</v>
      </c>
      <c r="H127" s="223">
        <v>208.95</v>
      </c>
      <c r="I127" s="224"/>
      <c r="J127" s="225">
        <f>ROUND(I127*H127,2)</f>
        <v>0</v>
      </c>
      <c r="K127" s="226"/>
      <c r="L127" s="43"/>
      <c r="M127" s="227" t="s">
        <v>1</v>
      </c>
      <c r="N127" s="228" t="s">
        <v>42</v>
      </c>
      <c r="O127" s="90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1" t="s">
        <v>128</v>
      </c>
      <c r="AT127" s="231" t="s">
        <v>124</v>
      </c>
      <c r="AU127" s="231" t="s">
        <v>87</v>
      </c>
      <c r="AY127" s="16" t="s">
        <v>122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6" t="s">
        <v>85</v>
      </c>
      <c r="BK127" s="232">
        <f>ROUND(I127*H127,2)</f>
        <v>0</v>
      </c>
      <c r="BL127" s="16" t="s">
        <v>128</v>
      </c>
      <c r="BM127" s="231" t="s">
        <v>137</v>
      </c>
    </row>
    <row r="128" spans="1:51" s="13" customFormat="1" ht="12">
      <c r="A128" s="13"/>
      <c r="B128" s="233"/>
      <c r="C128" s="234"/>
      <c r="D128" s="235" t="s">
        <v>130</v>
      </c>
      <c r="E128" s="236" t="s">
        <v>1</v>
      </c>
      <c r="F128" s="237" t="s">
        <v>134</v>
      </c>
      <c r="G128" s="234"/>
      <c r="H128" s="238">
        <v>208.95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130</v>
      </c>
      <c r="AU128" s="244" t="s">
        <v>87</v>
      </c>
      <c r="AV128" s="13" t="s">
        <v>87</v>
      </c>
      <c r="AW128" s="13" t="s">
        <v>33</v>
      </c>
      <c r="AX128" s="13" t="s">
        <v>85</v>
      </c>
      <c r="AY128" s="244" t="s">
        <v>122</v>
      </c>
    </row>
    <row r="129" spans="1:65" s="2" customFormat="1" ht="62.7" customHeight="1">
      <c r="A129" s="37"/>
      <c r="B129" s="38"/>
      <c r="C129" s="219" t="s">
        <v>133</v>
      </c>
      <c r="D129" s="219" t="s">
        <v>124</v>
      </c>
      <c r="E129" s="220" t="s">
        <v>138</v>
      </c>
      <c r="F129" s="221" t="s">
        <v>139</v>
      </c>
      <c r="G129" s="222" t="s">
        <v>127</v>
      </c>
      <c r="H129" s="223">
        <v>35.82</v>
      </c>
      <c r="I129" s="224"/>
      <c r="J129" s="225">
        <f>ROUND(I129*H129,2)</f>
        <v>0</v>
      </c>
      <c r="K129" s="226"/>
      <c r="L129" s="43"/>
      <c r="M129" s="227" t="s">
        <v>1</v>
      </c>
      <c r="N129" s="228" t="s">
        <v>42</v>
      </c>
      <c r="O129" s="90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1" t="s">
        <v>128</v>
      </c>
      <c r="AT129" s="231" t="s">
        <v>124</v>
      </c>
      <c r="AU129" s="231" t="s">
        <v>87</v>
      </c>
      <c r="AY129" s="16" t="s">
        <v>122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6" t="s">
        <v>85</v>
      </c>
      <c r="BK129" s="232">
        <f>ROUND(I129*H129,2)</f>
        <v>0</v>
      </c>
      <c r="BL129" s="16" t="s">
        <v>128</v>
      </c>
      <c r="BM129" s="231" t="s">
        <v>140</v>
      </c>
    </row>
    <row r="130" spans="1:51" s="13" customFormat="1" ht="12">
      <c r="A130" s="13"/>
      <c r="B130" s="233"/>
      <c r="C130" s="234"/>
      <c r="D130" s="235" t="s">
        <v>130</v>
      </c>
      <c r="E130" s="236" t="s">
        <v>1</v>
      </c>
      <c r="F130" s="237" t="s">
        <v>141</v>
      </c>
      <c r="G130" s="234"/>
      <c r="H130" s="238">
        <v>35.82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130</v>
      </c>
      <c r="AU130" s="244" t="s">
        <v>87</v>
      </c>
      <c r="AV130" s="13" t="s">
        <v>87</v>
      </c>
      <c r="AW130" s="13" t="s">
        <v>33</v>
      </c>
      <c r="AX130" s="13" t="s">
        <v>85</v>
      </c>
      <c r="AY130" s="244" t="s">
        <v>122</v>
      </c>
    </row>
    <row r="131" spans="1:65" s="2" customFormat="1" ht="62.7" customHeight="1">
      <c r="A131" s="37"/>
      <c r="B131" s="38"/>
      <c r="C131" s="219" t="s">
        <v>128</v>
      </c>
      <c r="D131" s="219" t="s">
        <v>124</v>
      </c>
      <c r="E131" s="220" t="s">
        <v>142</v>
      </c>
      <c r="F131" s="221" t="s">
        <v>143</v>
      </c>
      <c r="G131" s="222" t="s">
        <v>127</v>
      </c>
      <c r="H131" s="223">
        <v>35.82</v>
      </c>
      <c r="I131" s="224"/>
      <c r="J131" s="225">
        <f>ROUND(I131*H131,2)</f>
        <v>0</v>
      </c>
      <c r="K131" s="226"/>
      <c r="L131" s="43"/>
      <c r="M131" s="227" t="s">
        <v>1</v>
      </c>
      <c r="N131" s="228" t="s">
        <v>42</v>
      </c>
      <c r="O131" s="90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1" t="s">
        <v>128</v>
      </c>
      <c r="AT131" s="231" t="s">
        <v>124</v>
      </c>
      <c r="AU131" s="231" t="s">
        <v>87</v>
      </c>
      <c r="AY131" s="16" t="s">
        <v>122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6" t="s">
        <v>85</v>
      </c>
      <c r="BK131" s="232">
        <f>ROUND(I131*H131,2)</f>
        <v>0</v>
      </c>
      <c r="BL131" s="16" t="s">
        <v>128</v>
      </c>
      <c r="BM131" s="231" t="s">
        <v>144</v>
      </c>
    </row>
    <row r="132" spans="1:51" s="13" customFormat="1" ht="12">
      <c r="A132" s="13"/>
      <c r="B132" s="233"/>
      <c r="C132" s="234"/>
      <c r="D132" s="235" t="s">
        <v>130</v>
      </c>
      <c r="E132" s="236" t="s">
        <v>1</v>
      </c>
      <c r="F132" s="237" t="s">
        <v>141</v>
      </c>
      <c r="G132" s="234"/>
      <c r="H132" s="238">
        <v>35.82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130</v>
      </c>
      <c r="AU132" s="244" t="s">
        <v>87</v>
      </c>
      <c r="AV132" s="13" t="s">
        <v>87</v>
      </c>
      <c r="AW132" s="13" t="s">
        <v>33</v>
      </c>
      <c r="AX132" s="13" t="s">
        <v>85</v>
      </c>
      <c r="AY132" s="244" t="s">
        <v>122</v>
      </c>
    </row>
    <row r="133" spans="1:65" s="2" customFormat="1" ht="62.7" customHeight="1">
      <c r="A133" s="37"/>
      <c r="B133" s="38"/>
      <c r="C133" s="219" t="s">
        <v>145</v>
      </c>
      <c r="D133" s="219" t="s">
        <v>124</v>
      </c>
      <c r="E133" s="220" t="s">
        <v>146</v>
      </c>
      <c r="F133" s="221" t="s">
        <v>147</v>
      </c>
      <c r="G133" s="222" t="s">
        <v>127</v>
      </c>
      <c r="H133" s="223">
        <v>71.64</v>
      </c>
      <c r="I133" s="224"/>
      <c r="J133" s="225">
        <f>ROUND(I133*H133,2)</f>
        <v>0</v>
      </c>
      <c r="K133" s="226"/>
      <c r="L133" s="43"/>
      <c r="M133" s="227" t="s">
        <v>1</v>
      </c>
      <c r="N133" s="228" t="s">
        <v>42</v>
      </c>
      <c r="O133" s="90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1" t="s">
        <v>128</v>
      </c>
      <c r="AT133" s="231" t="s">
        <v>124</v>
      </c>
      <c r="AU133" s="231" t="s">
        <v>87</v>
      </c>
      <c r="AY133" s="16" t="s">
        <v>122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6" t="s">
        <v>85</v>
      </c>
      <c r="BK133" s="232">
        <f>ROUND(I133*H133,2)</f>
        <v>0</v>
      </c>
      <c r="BL133" s="16" t="s">
        <v>128</v>
      </c>
      <c r="BM133" s="231" t="s">
        <v>148</v>
      </c>
    </row>
    <row r="134" spans="1:51" s="13" customFormat="1" ht="12">
      <c r="A134" s="13"/>
      <c r="B134" s="233"/>
      <c r="C134" s="234"/>
      <c r="D134" s="235" t="s">
        <v>130</v>
      </c>
      <c r="E134" s="236" t="s">
        <v>1</v>
      </c>
      <c r="F134" s="237" t="s">
        <v>93</v>
      </c>
      <c r="G134" s="234"/>
      <c r="H134" s="238">
        <v>71.64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130</v>
      </c>
      <c r="AU134" s="244" t="s">
        <v>87</v>
      </c>
      <c r="AV134" s="13" t="s">
        <v>87</v>
      </c>
      <c r="AW134" s="13" t="s">
        <v>33</v>
      </c>
      <c r="AX134" s="13" t="s">
        <v>85</v>
      </c>
      <c r="AY134" s="244" t="s">
        <v>122</v>
      </c>
    </row>
    <row r="135" spans="1:65" s="2" customFormat="1" ht="44.25" customHeight="1">
      <c r="A135" s="37"/>
      <c r="B135" s="38"/>
      <c r="C135" s="219" t="s">
        <v>149</v>
      </c>
      <c r="D135" s="219" t="s">
        <v>124</v>
      </c>
      <c r="E135" s="220" t="s">
        <v>150</v>
      </c>
      <c r="F135" s="221" t="s">
        <v>151</v>
      </c>
      <c r="G135" s="222" t="s">
        <v>127</v>
      </c>
      <c r="H135" s="223">
        <v>71.64</v>
      </c>
      <c r="I135" s="224"/>
      <c r="J135" s="225">
        <f>ROUND(I135*H135,2)</f>
        <v>0</v>
      </c>
      <c r="K135" s="226"/>
      <c r="L135" s="43"/>
      <c r="M135" s="227" t="s">
        <v>1</v>
      </c>
      <c r="N135" s="228" t="s">
        <v>42</v>
      </c>
      <c r="O135" s="90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1" t="s">
        <v>128</v>
      </c>
      <c r="AT135" s="231" t="s">
        <v>124</v>
      </c>
      <c r="AU135" s="231" t="s">
        <v>87</v>
      </c>
      <c r="AY135" s="16" t="s">
        <v>122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6" t="s">
        <v>85</v>
      </c>
      <c r="BK135" s="232">
        <f>ROUND(I135*H135,2)</f>
        <v>0</v>
      </c>
      <c r="BL135" s="16" t="s">
        <v>128</v>
      </c>
      <c r="BM135" s="231" t="s">
        <v>152</v>
      </c>
    </row>
    <row r="136" spans="1:51" s="13" customFormat="1" ht="12">
      <c r="A136" s="13"/>
      <c r="B136" s="233"/>
      <c r="C136" s="234"/>
      <c r="D136" s="235" t="s">
        <v>130</v>
      </c>
      <c r="E136" s="236" t="s">
        <v>1</v>
      </c>
      <c r="F136" s="237" t="s">
        <v>93</v>
      </c>
      <c r="G136" s="234"/>
      <c r="H136" s="238">
        <v>71.64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130</v>
      </c>
      <c r="AU136" s="244" t="s">
        <v>87</v>
      </c>
      <c r="AV136" s="13" t="s">
        <v>87</v>
      </c>
      <c r="AW136" s="13" t="s">
        <v>33</v>
      </c>
      <c r="AX136" s="13" t="s">
        <v>85</v>
      </c>
      <c r="AY136" s="244" t="s">
        <v>122</v>
      </c>
    </row>
    <row r="137" spans="1:65" s="2" customFormat="1" ht="44.25" customHeight="1">
      <c r="A137" s="37"/>
      <c r="B137" s="38"/>
      <c r="C137" s="219" t="s">
        <v>153</v>
      </c>
      <c r="D137" s="219" t="s">
        <v>124</v>
      </c>
      <c r="E137" s="220" t="s">
        <v>154</v>
      </c>
      <c r="F137" s="221" t="s">
        <v>155</v>
      </c>
      <c r="G137" s="222" t="s">
        <v>127</v>
      </c>
      <c r="H137" s="223">
        <v>346.26</v>
      </c>
      <c r="I137" s="224"/>
      <c r="J137" s="225">
        <f>ROUND(I137*H137,2)</f>
        <v>0</v>
      </c>
      <c r="K137" s="226"/>
      <c r="L137" s="43"/>
      <c r="M137" s="227" t="s">
        <v>1</v>
      </c>
      <c r="N137" s="228" t="s">
        <v>42</v>
      </c>
      <c r="O137" s="90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1" t="s">
        <v>128</v>
      </c>
      <c r="AT137" s="231" t="s">
        <v>124</v>
      </c>
      <c r="AU137" s="231" t="s">
        <v>87</v>
      </c>
      <c r="AY137" s="16" t="s">
        <v>122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6" t="s">
        <v>85</v>
      </c>
      <c r="BK137" s="232">
        <f>ROUND(I137*H137,2)</f>
        <v>0</v>
      </c>
      <c r="BL137" s="16" t="s">
        <v>128</v>
      </c>
      <c r="BM137" s="231" t="s">
        <v>156</v>
      </c>
    </row>
    <row r="138" spans="1:51" s="13" customFormat="1" ht="12">
      <c r="A138" s="13"/>
      <c r="B138" s="233"/>
      <c r="C138" s="234"/>
      <c r="D138" s="235" t="s">
        <v>130</v>
      </c>
      <c r="E138" s="236" t="s">
        <v>1</v>
      </c>
      <c r="F138" s="237" t="s">
        <v>157</v>
      </c>
      <c r="G138" s="234"/>
      <c r="H138" s="238">
        <v>346.26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130</v>
      </c>
      <c r="AU138" s="244" t="s">
        <v>87</v>
      </c>
      <c r="AV138" s="13" t="s">
        <v>87</v>
      </c>
      <c r="AW138" s="13" t="s">
        <v>33</v>
      </c>
      <c r="AX138" s="13" t="s">
        <v>85</v>
      </c>
      <c r="AY138" s="244" t="s">
        <v>122</v>
      </c>
    </row>
    <row r="139" spans="1:65" s="2" customFormat="1" ht="66.75" customHeight="1">
      <c r="A139" s="37"/>
      <c r="B139" s="38"/>
      <c r="C139" s="219" t="s">
        <v>158</v>
      </c>
      <c r="D139" s="219" t="s">
        <v>124</v>
      </c>
      <c r="E139" s="220" t="s">
        <v>159</v>
      </c>
      <c r="F139" s="221" t="s">
        <v>160</v>
      </c>
      <c r="G139" s="222" t="s">
        <v>127</v>
      </c>
      <c r="H139" s="223">
        <v>71.64</v>
      </c>
      <c r="I139" s="224"/>
      <c r="J139" s="225">
        <f>ROUND(I139*H139,2)</f>
        <v>0</v>
      </c>
      <c r="K139" s="226"/>
      <c r="L139" s="43"/>
      <c r="M139" s="227" t="s">
        <v>1</v>
      </c>
      <c r="N139" s="228" t="s">
        <v>42</v>
      </c>
      <c r="O139" s="90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1" t="s">
        <v>128</v>
      </c>
      <c r="AT139" s="231" t="s">
        <v>124</v>
      </c>
      <c r="AU139" s="231" t="s">
        <v>87</v>
      </c>
      <c r="AY139" s="16" t="s">
        <v>122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6" t="s">
        <v>85</v>
      </c>
      <c r="BK139" s="232">
        <f>ROUND(I139*H139,2)</f>
        <v>0</v>
      </c>
      <c r="BL139" s="16" t="s">
        <v>128</v>
      </c>
      <c r="BM139" s="231" t="s">
        <v>161</v>
      </c>
    </row>
    <row r="140" spans="1:51" s="13" customFormat="1" ht="12">
      <c r="A140" s="13"/>
      <c r="B140" s="233"/>
      <c r="C140" s="234"/>
      <c r="D140" s="235" t="s">
        <v>130</v>
      </c>
      <c r="E140" s="236" t="s">
        <v>1</v>
      </c>
      <c r="F140" s="237" t="s">
        <v>162</v>
      </c>
      <c r="G140" s="234"/>
      <c r="H140" s="238">
        <v>71.64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130</v>
      </c>
      <c r="AU140" s="244" t="s">
        <v>87</v>
      </c>
      <c r="AV140" s="13" t="s">
        <v>87</v>
      </c>
      <c r="AW140" s="13" t="s">
        <v>33</v>
      </c>
      <c r="AX140" s="13" t="s">
        <v>77</v>
      </c>
      <c r="AY140" s="244" t="s">
        <v>122</v>
      </c>
    </row>
    <row r="141" spans="1:51" s="14" customFormat="1" ht="12">
      <c r="A141" s="14"/>
      <c r="B141" s="245"/>
      <c r="C141" s="246"/>
      <c r="D141" s="235" t="s">
        <v>130</v>
      </c>
      <c r="E141" s="247" t="s">
        <v>93</v>
      </c>
      <c r="F141" s="248" t="s">
        <v>132</v>
      </c>
      <c r="G141" s="246"/>
      <c r="H141" s="249">
        <v>71.64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130</v>
      </c>
      <c r="AU141" s="255" t="s">
        <v>87</v>
      </c>
      <c r="AV141" s="14" t="s">
        <v>133</v>
      </c>
      <c r="AW141" s="14" t="s">
        <v>33</v>
      </c>
      <c r="AX141" s="14" t="s">
        <v>77</v>
      </c>
      <c r="AY141" s="255" t="s">
        <v>122</v>
      </c>
    </row>
    <row r="142" spans="1:51" s="13" customFormat="1" ht="12">
      <c r="A142" s="13"/>
      <c r="B142" s="233"/>
      <c r="C142" s="234"/>
      <c r="D142" s="235" t="s">
        <v>130</v>
      </c>
      <c r="E142" s="236" t="s">
        <v>1</v>
      </c>
      <c r="F142" s="237" t="s">
        <v>93</v>
      </c>
      <c r="G142" s="234"/>
      <c r="H142" s="238">
        <v>71.64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130</v>
      </c>
      <c r="AU142" s="244" t="s">
        <v>87</v>
      </c>
      <c r="AV142" s="13" t="s">
        <v>87</v>
      </c>
      <c r="AW142" s="13" t="s">
        <v>33</v>
      </c>
      <c r="AX142" s="13" t="s">
        <v>85</v>
      </c>
      <c r="AY142" s="244" t="s">
        <v>122</v>
      </c>
    </row>
    <row r="143" spans="1:63" s="12" customFormat="1" ht="22.8" customHeight="1">
      <c r="A143" s="12"/>
      <c r="B143" s="203"/>
      <c r="C143" s="204"/>
      <c r="D143" s="205" t="s">
        <v>76</v>
      </c>
      <c r="E143" s="217" t="s">
        <v>158</v>
      </c>
      <c r="F143" s="217" t="s">
        <v>163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f>SUM(P144:P159)</f>
        <v>0</v>
      </c>
      <c r="Q143" s="211"/>
      <c r="R143" s="212">
        <f>SUM(R144:R159)</f>
        <v>2.45528665</v>
      </c>
      <c r="S143" s="211"/>
      <c r="T143" s="213">
        <f>SUM(T144:T159)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85</v>
      </c>
      <c r="AT143" s="215" t="s">
        <v>76</v>
      </c>
      <c r="AU143" s="215" t="s">
        <v>85</v>
      </c>
      <c r="AY143" s="214" t="s">
        <v>122</v>
      </c>
      <c r="BK143" s="216">
        <f>SUM(BK144:BK159)</f>
        <v>0</v>
      </c>
    </row>
    <row r="144" spans="1:65" s="2" customFormat="1" ht="37.8" customHeight="1">
      <c r="A144" s="37"/>
      <c r="B144" s="38"/>
      <c r="C144" s="219" t="s">
        <v>164</v>
      </c>
      <c r="D144" s="219" t="s">
        <v>124</v>
      </c>
      <c r="E144" s="220" t="s">
        <v>165</v>
      </c>
      <c r="F144" s="221" t="s">
        <v>166</v>
      </c>
      <c r="G144" s="222" t="s">
        <v>167</v>
      </c>
      <c r="H144" s="223">
        <v>597</v>
      </c>
      <c r="I144" s="224"/>
      <c r="J144" s="225">
        <f>ROUND(I144*H144,2)</f>
        <v>0</v>
      </c>
      <c r="K144" s="226"/>
      <c r="L144" s="43"/>
      <c r="M144" s="227" t="s">
        <v>1</v>
      </c>
      <c r="N144" s="228" t="s">
        <v>42</v>
      </c>
      <c r="O144" s="90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1" t="s">
        <v>128</v>
      </c>
      <c r="AT144" s="231" t="s">
        <v>124</v>
      </c>
      <c r="AU144" s="231" t="s">
        <v>87</v>
      </c>
      <c r="AY144" s="16" t="s">
        <v>122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6" t="s">
        <v>85</v>
      </c>
      <c r="BK144" s="232">
        <f>ROUND(I144*H144,2)</f>
        <v>0</v>
      </c>
      <c r="BL144" s="16" t="s">
        <v>128</v>
      </c>
      <c r="BM144" s="231" t="s">
        <v>168</v>
      </c>
    </row>
    <row r="145" spans="1:51" s="13" customFormat="1" ht="12">
      <c r="A145" s="13"/>
      <c r="B145" s="233"/>
      <c r="C145" s="234"/>
      <c r="D145" s="235" t="s">
        <v>130</v>
      </c>
      <c r="E145" s="236" t="s">
        <v>1</v>
      </c>
      <c r="F145" s="237" t="s">
        <v>169</v>
      </c>
      <c r="G145" s="234"/>
      <c r="H145" s="238">
        <v>597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130</v>
      </c>
      <c r="AU145" s="244" t="s">
        <v>87</v>
      </c>
      <c r="AV145" s="13" t="s">
        <v>87</v>
      </c>
      <c r="AW145" s="13" t="s">
        <v>33</v>
      </c>
      <c r="AX145" s="13" t="s">
        <v>85</v>
      </c>
      <c r="AY145" s="244" t="s">
        <v>122</v>
      </c>
    </row>
    <row r="146" spans="1:65" s="2" customFormat="1" ht="24.15" customHeight="1">
      <c r="A146" s="37"/>
      <c r="B146" s="38"/>
      <c r="C146" s="256" t="s">
        <v>170</v>
      </c>
      <c r="D146" s="256" t="s">
        <v>171</v>
      </c>
      <c r="E146" s="257" t="s">
        <v>172</v>
      </c>
      <c r="F146" s="258" t="s">
        <v>173</v>
      </c>
      <c r="G146" s="259" t="s">
        <v>167</v>
      </c>
      <c r="H146" s="260">
        <v>605.955</v>
      </c>
      <c r="I146" s="261"/>
      <c r="J146" s="262">
        <f>ROUND(I146*H146,2)</f>
        <v>0</v>
      </c>
      <c r="K146" s="263"/>
      <c r="L146" s="264"/>
      <c r="M146" s="265" t="s">
        <v>1</v>
      </c>
      <c r="N146" s="266" t="s">
        <v>42</v>
      </c>
      <c r="O146" s="90"/>
      <c r="P146" s="229">
        <f>O146*H146</f>
        <v>0</v>
      </c>
      <c r="Q146" s="229">
        <v>0.00369</v>
      </c>
      <c r="R146" s="229">
        <f>Q146*H146</f>
        <v>2.2359739500000004</v>
      </c>
      <c r="S146" s="229">
        <v>0</v>
      </c>
      <c r="T146" s="23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1" t="s">
        <v>158</v>
      </c>
      <c r="AT146" s="231" t="s">
        <v>171</v>
      </c>
      <c r="AU146" s="231" t="s">
        <v>87</v>
      </c>
      <c r="AY146" s="16" t="s">
        <v>122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6" t="s">
        <v>85</v>
      </c>
      <c r="BK146" s="232">
        <f>ROUND(I146*H146,2)</f>
        <v>0</v>
      </c>
      <c r="BL146" s="16" t="s">
        <v>128</v>
      </c>
      <c r="BM146" s="231" t="s">
        <v>174</v>
      </c>
    </row>
    <row r="147" spans="1:51" s="13" customFormat="1" ht="12">
      <c r="A147" s="13"/>
      <c r="B147" s="233"/>
      <c r="C147" s="234"/>
      <c r="D147" s="235" t="s">
        <v>130</v>
      </c>
      <c r="E147" s="234"/>
      <c r="F147" s="237" t="s">
        <v>175</v>
      </c>
      <c r="G147" s="234"/>
      <c r="H147" s="238">
        <v>605.955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130</v>
      </c>
      <c r="AU147" s="244" t="s">
        <v>87</v>
      </c>
      <c r="AV147" s="13" t="s">
        <v>87</v>
      </c>
      <c r="AW147" s="13" t="s">
        <v>4</v>
      </c>
      <c r="AX147" s="13" t="s">
        <v>85</v>
      </c>
      <c r="AY147" s="244" t="s">
        <v>122</v>
      </c>
    </row>
    <row r="148" spans="1:65" s="2" customFormat="1" ht="37.8" customHeight="1">
      <c r="A148" s="37"/>
      <c r="B148" s="38"/>
      <c r="C148" s="219" t="s">
        <v>176</v>
      </c>
      <c r="D148" s="219" t="s">
        <v>124</v>
      </c>
      <c r="E148" s="220" t="s">
        <v>177</v>
      </c>
      <c r="F148" s="221" t="s">
        <v>178</v>
      </c>
      <c r="G148" s="222" t="s">
        <v>167</v>
      </c>
      <c r="H148" s="223">
        <v>6</v>
      </c>
      <c r="I148" s="224"/>
      <c r="J148" s="225">
        <f>ROUND(I148*H148,2)</f>
        <v>0</v>
      </c>
      <c r="K148" s="226"/>
      <c r="L148" s="43"/>
      <c r="M148" s="227" t="s">
        <v>1</v>
      </c>
      <c r="N148" s="228" t="s">
        <v>42</v>
      </c>
      <c r="O148" s="90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1" t="s">
        <v>128</v>
      </c>
      <c r="AT148" s="231" t="s">
        <v>124</v>
      </c>
      <c r="AU148" s="231" t="s">
        <v>87</v>
      </c>
      <c r="AY148" s="16" t="s">
        <v>122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6" t="s">
        <v>85</v>
      </c>
      <c r="BK148" s="232">
        <f>ROUND(I148*H148,2)</f>
        <v>0</v>
      </c>
      <c r="BL148" s="16" t="s">
        <v>128</v>
      </c>
      <c r="BM148" s="231" t="s">
        <v>179</v>
      </c>
    </row>
    <row r="149" spans="1:51" s="13" customFormat="1" ht="12">
      <c r="A149" s="13"/>
      <c r="B149" s="233"/>
      <c r="C149" s="234"/>
      <c r="D149" s="235" t="s">
        <v>130</v>
      </c>
      <c r="E149" s="236" t="s">
        <v>1</v>
      </c>
      <c r="F149" s="237" t="s">
        <v>180</v>
      </c>
      <c r="G149" s="234"/>
      <c r="H149" s="238">
        <v>6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130</v>
      </c>
      <c r="AU149" s="244" t="s">
        <v>87</v>
      </c>
      <c r="AV149" s="13" t="s">
        <v>87</v>
      </c>
      <c r="AW149" s="13" t="s">
        <v>33</v>
      </c>
      <c r="AX149" s="13" t="s">
        <v>85</v>
      </c>
      <c r="AY149" s="244" t="s">
        <v>122</v>
      </c>
    </row>
    <row r="150" spans="1:65" s="2" customFormat="1" ht="21.75" customHeight="1">
      <c r="A150" s="37"/>
      <c r="B150" s="38"/>
      <c r="C150" s="256" t="s">
        <v>181</v>
      </c>
      <c r="D150" s="256" t="s">
        <v>171</v>
      </c>
      <c r="E150" s="257" t="s">
        <v>182</v>
      </c>
      <c r="F150" s="258" t="s">
        <v>183</v>
      </c>
      <c r="G150" s="259" t="s">
        <v>167</v>
      </c>
      <c r="H150" s="260">
        <v>6.09</v>
      </c>
      <c r="I150" s="261"/>
      <c r="J150" s="262">
        <f>ROUND(I150*H150,2)</f>
        <v>0</v>
      </c>
      <c r="K150" s="263"/>
      <c r="L150" s="264"/>
      <c r="M150" s="265" t="s">
        <v>1</v>
      </c>
      <c r="N150" s="266" t="s">
        <v>42</v>
      </c>
      <c r="O150" s="90"/>
      <c r="P150" s="229">
        <f>O150*H150</f>
        <v>0</v>
      </c>
      <c r="Q150" s="229">
        <v>0.00903</v>
      </c>
      <c r="R150" s="229">
        <f>Q150*H150</f>
        <v>0.0549927</v>
      </c>
      <c r="S150" s="229">
        <v>0</v>
      </c>
      <c r="T150" s="23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1" t="s">
        <v>158</v>
      </c>
      <c r="AT150" s="231" t="s">
        <v>171</v>
      </c>
      <c r="AU150" s="231" t="s">
        <v>87</v>
      </c>
      <c r="AY150" s="16" t="s">
        <v>122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6" t="s">
        <v>85</v>
      </c>
      <c r="BK150" s="232">
        <f>ROUND(I150*H150,2)</f>
        <v>0</v>
      </c>
      <c r="BL150" s="16" t="s">
        <v>128</v>
      </c>
      <c r="BM150" s="231" t="s">
        <v>184</v>
      </c>
    </row>
    <row r="151" spans="1:51" s="13" customFormat="1" ht="12">
      <c r="A151" s="13"/>
      <c r="B151" s="233"/>
      <c r="C151" s="234"/>
      <c r="D151" s="235" t="s">
        <v>130</v>
      </c>
      <c r="E151" s="234"/>
      <c r="F151" s="237" t="s">
        <v>185</v>
      </c>
      <c r="G151" s="234"/>
      <c r="H151" s="238">
        <v>6.09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130</v>
      </c>
      <c r="AU151" s="244" t="s">
        <v>87</v>
      </c>
      <c r="AV151" s="13" t="s">
        <v>87</v>
      </c>
      <c r="AW151" s="13" t="s">
        <v>4</v>
      </c>
      <c r="AX151" s="13" t="s">
        <v>85</v>
      </c>
      <c r="AY151" s="244" t="s">
        <v>122</v>
      </c>
    </row>
    <row r="152" spans="1:65" s="2" customFormat="1" ht="37.8" customHeight="1">
      <c r="A152" s="37"/>
      <c r="B152" s="38"/>
      <c r="C152" s="219" t="s">
        <v>186</v>
      </c>
      <c r="D152" s="219" t="s">
        <v>124</v>
      </c>
      <c r="E152" s="220" t="s">
        <v>187</v>
      </c>
      <c r="F152" s="221" t="s">
        <v>188</v>
      </c>
      <c r="G152" s="222" t="s">
        <v>189</v>
      </c>
      <c r="H152" s="223">
        <v>3</v>
      </c>
      <c r="I152" s="224"/>
      <c r="J152" s="225">
        <f>ROUND(I152*H152,2)</f>
        <v>0</v>
      </c>
      <c r="K152" s="226"/>
      <c r="L152" s="43"/>
      <c r="M152" s="227" t="s">
        <v>1</v>
      </c>
      <c r="N152" s="228" t="s">
        <v>42</v>
      </c>
      <c r="O152" s="90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1" t="s">
        <v>128</v>
      </c>
      <c r="AT152" s="231" t="s">
        <v>124</v>
      </c>
      <c r="AU152" s="231" t="s">
        <v>87</v>
      </c>
      <c r="AY152" s="16" t="s">
        <v>122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6" t="s">
        <v>85</v>
      </c>
      <c r="BK152" s="232">
        <f>ROUND(I152*H152,2)</f>
        <v>0</v>
      </c>
      <c r="BL152" s="16" t="s">
        <v>128</v>
      </c>
      <c r="BM152" s="231" t="s">
        <v>190</v>
      </c>
    </row>
    <row r="153" spans="1:65" s="2" customFormat="1" ht="21.75" customHeight="1">
      <c r="A153" s="37"/>
      <c r="B153" s="38"/>
      <c r="C153" s="256" t="s">
        <v>191</v>
      </c>
      <c r="D153" s="256" t="s">
        <v>171</v>
      </c>
      <c r="E153" s="257" t="s">
        <v>192</v>
      </c>
      <c r="F153" s="258" t="s">
        <v>193</v>
      </c>
      <c r="G153" s="259" t="s">
        <v>189</v>
      </c>
      <c r="H153" s="260">
        <v>3</v>
      </c>
      <c r="I153" s="261"/>
      <c r="J153" s="262">
        <f>ROUND(I153*H153,2)</f>
        <v>0</v>
      </c>
      <c r="K153" s="263"/>
      <c r="L153" s="264"/>
      <c r="M153" s="265" t="s">
        <v>1</v>
      </c>
      <c r="N153" s="266" t="s">
        <v>42</v>
      </c>
      <c r="O153" s="90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1" t="s">
        <v>158</v>
      </c>
      <c r="AT153" s="231" t="s">
        <v>171</v>
      </c>
      <c r="AU153" s="231" t="s">
        <v>87</v>
      </c>
      <c r="AY153" s="16" t="s">
        <v>122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6" t="s">
        <v>85</v>
      </c>
      <c r="BK153" s="232">
        <f>ROUND(I153*H153,2)</f>
        <v>0</v>
      </c>
      <c r="BL153" s="16" t="s">
        <v>128</v>
      </c>
      <c r="BM153" s="231" t="s">
        <v>194</v>
      </c>
    </row>
    <row r="154" spans="1:65" s="2" customFormat="1" ht="37.8" customHeight="1">
      <c r="A154" s="37"/>
      <c r="B154" s="38"/>
      <c r="C154" s="219" t="s">
        <v>8</v>
      </c>
      <c r="D154" s="219" t="s">
        <v>124</v>
      </c>
      <c r="E154" s="220" t="s">
        <v>195</v>
      </c>
      <c r="F154" s="221" t="s">
        <v>196</v>
      </c>
      <c r="G154" s="222" t="s">
        <v>189</v>
      </c>
      <c r="H154" s="223">
        <v>2</v>
      </c>
      <c r="I154" s="224"/>
      <c r="J154" s="225">
        <f>ROUND(I154*H154,2)</f>
        <v>0</v>
      </c>
      <c r="K154" s="226"/>
      <c r="L154" s="43"/>
      <c r="M154" s="227" t="s">
        <v>1</v>
      </c>
      <c r="N154" s="228" t="s">
        <v>42</v>
      </c>
      <c r="O154" s="90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1" t="s">
        <v>128</v>
      </c>
      <c r="AT154" s="231" t="s">
        <v>124</v>
      </c>
      <c r="AU154" s="231" t="s">
        <v>87</v>
      </c>
      <c r="AY154" s="16" t="s">
        <v>122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6" t="s">
        <v>85</v>
      </c>
      <c r="BK154" s="232">
        <f>ROUND(I154*H154,2)</f>
        <v>0</v>
      </c>
      <c r="BL154" s="16" t="s">
        <v>128</v>
      </c>
      <c r="BM154" s="231" t="s">
        <v>197</v>
      </c>
    </row>
    <row r="155" spans="1:65" s="2" customFormat="1" ht="21.75" customHeight="1">
      <c r="A155" s="37"/>
      <c r="B155" s="38"/>
      <c r="C155" s="256" t="s">
        <v>198</v>
      </c>
      <c r="D155" s="256" t="s">
        <v>171</v>
      </c>
      <c r="E155" s="257" t="s">
        <v>199</v>
      </c>
      <c r="F155" s="258" t="s">
        <v>200</v>
      </c>
      <c r="G155" s="259" t="s">
        <v>189</v>
      </c>
      <c r="H155" s="260">
        <v>2</v>
      </c>
      <c r="I155" s="261"/>
      <c r="J155" s="262">
        <f>ROUND(I155*H155,2)</f>
        <v>0</v>
      </c>
      <c r="K155" s="263"/>
      <c r="L155" s="264"/>
      <c r="M155" s="265" t="s">
        <v>1</v>
      </c>
      <c r="N155" s="266" t="s">
        <v>42</v>
      </c>
      <c r="O155" s="90"/>
      <c r="P155" s="229">
        <f>O155*H155</f>
        <v>0</v>
      </c>
      <c r="Q155" s="229">
        <v>0.00129</v>
      </c>
      <c r="R155" s="229">
        <f>Q155*H155</f>
        <v>0.00258</v>
      </c>
      <c r="S155" s="229">
        <v>0</v>
      </c>
      <c r="T155" s="23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1" t="s">
        <v>158</v>
      </c>
      <c r="AT155" s="231" t="s">
        <v>171</v>
      </c>
      <c r="AU155" s="231" t="s">
        <v>87</v>
      </c>
      <c r="AY155" s="16" t="s">
        <v>122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6" t="s">
        <v>85</v>
      </c>
      <c r="BK155" s="232">
        <f>ROUND(I155*H155,2)</f>
        <v>0</v>
      </c>
      <c r="BL155" s="16" t="s">
        <v>128</v>
      </c>
      <c r="BM155" s="231" t="s">
        <v>201</v>
      </c>
    </row>
    <row r="156" spans="1:65" s="2" customFormat="1" ht="16.5" customHeight="1">
      <c r="A156" s="37"/>
      <c r="B156" s="38"/>
      <c r="C156" s="219" t="s">
        <v>202</v>
      </c>
      <c r="D156" s="219" t="s">
        <v>124</v>
      </c>
      <c r="E156" s="220" t="s">
        <v>203</v>
      </c>
      <c r="F156" s="221" t="s">
        <v>204</v>
      </c>
      <c r="G156" s="222" t="s">
        <v>167</v>
      </c>
      <c r="H156" s="223">
        <v>610</v>
      </c>
      <c r="I156" s="224"/>
      <c r="J156" s="225">
        <f>ROUND(I156*H156,2)</f>
        <v>0</v>
      </c>
      <c r="K156" s="226"/>
      <c r="L156" s="43"/>
      <c r="M156" s="227" t="s">
        <v>1</v>
      </c>
      <c r="N156" s="228" t="s">
        <v>42</v>
      </c>
      <c r="O156" s="90"/>
      <c r="P156" s="229">
        <f>O156*H156</f>
        <v>0</v>
      </c>
      <c r="Q156" s="229">
        <v>0.00019</v>
      </c>
      <c r="R156" s="229">
        <f>Q156*H156</f>
        <v>0.1159</v>
      </c>
      <c r="S156" s="229">
        <v>0</v>
      </c>
      <c r="T156" s="23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1" t="s">
        <v>128</v>
      </c>
      <c r="AT156" s="231" t="s">
        <v>124</v>
      </c>
      <c r="AU156" s="231" t="s">
        <v>87</v>
      </c>
      <c r="AY156" s="16" t="s">
        <v>122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6" t="s">
        <v>85</v>
      </c>
      <c r="BK156" s="232">
        <f>ROUND(I156*H156,2)</f>
        <v>0</v>
      </c>
      <c r="BL156" s="16" t="s">
        <v>128</v>
      </c>
      <c r="BM156" s="231" t="s">
        <v>205</v>
      </c>
    </row>
    <row r="157" spans="1:65" s="2" customFormat="1" ht="21.75" customHeight="1">
      <c r="A157" s="37"/>
      <c r="B157" s="38"/>
      <c r="C157" s="219" t="s">
        <v>206</v>
      </c>
      <c r="D157" s="219" t="s">
        <v>124</v>
      </c>
      <c r="E157" s="220" t="s">
        <v>207</v>
      </c>
      <c r="F157" s="221" t="s">
        <v>208</v>
      </c>
      <c r="G157" s="222" t="s">
        <v>167</v>
      </c>
      <c r="H157" s="223">
        <v>600</v>
      </c>
      <c r="I157" s="224"/>
      <c r="J157" s="225">
        <f>ROUND(I157*H157,2)</f>
        <v>0</v>
      </c>
      <c r="K157" s="226"/>
      <c r="L157" s="43"/>
      <c r="M157" s="227" t="s">
        <v>1</v>
      </c>
      <c r="N157" s="228" t="s">
        <v>42</v>
      </c>
      <c r="O157" s="90"/>
      <c r="P157" s="229">
        <f>O157*H157</f>
        <v>0</v>
      </c>
      <c r="Q157" s="229">
        <v>7E-05</v>
      </c>
      <c r="R157" s="229">
        <f>Q157*H157</f>
        <v>0.041999999999999996</v>
      </c>
      <c r="S157" s="229">
        <v>0</v>
      </c>
      <c r="T157" s="23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1" t="s">
        <v>128</v>
      </c>
      <c r="AT157" s="231" t="s">
        <v>124</v>
      </c>
      <c r="AU157" s="231" t="s">
        <v>87</v>
      </c>
      <c r="AY157" s="16" t="s">
        <v>122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6" t="s">
        <v>85</v>
      </c>
      <c r="BK157" s="232">
        <f>ROUND(I157*H157,2)</f>
        <v>0</v>
      </c>
      <c r="BL157" s="16" t="s">
        <v>128</v>
      </c>
      <c r="BM157" s="231" t="s">
        <v>209</v>
      </c>
    </row>
    <row r="158" spans="1:65" s="2" customFormat="1" ht="37.8" customHeight="1">
      <c r="A158" s="37"/>
      <c r="B158" s="38"/>
      <c r="C158" s="219" t="s">
        <v>210</v>
      </c>
      <c r="D158" s="219" t="s">
        <v>124</v>
      </c>
      <c r="E158" s="220" t="s">
        <v>211</v>
      </c>
      <c r="F158" s="221" t="s">
        <v>212</v>
      </c>
      <c r="G158" s="222" t="s">
        <v>189</v>
      </c>
      <c r="H158" s="223">
        <v>10</v>
      </c>
      <c r="I158" s="224"/>
      <c r="J158" s="225">
        <f>ROUND(I158*H158,2)</f>
        <v>0</v>
      </c>
      <c r="K158" s="226"/>
      <c r="L158" s="43"/>
      <c r="M158" s="227" t="s">
        <v>1</v>
      </c>
      <c r="N158" s="228" t="s">
        <v>42</v>
      </c>
      <c r="O158" s="90"/>
      <c r="P158" s="229">
        <f>O158*H158</f>
        <v>0</v>
      </c>
      <c r="Q158" s="229">
        <v>8E-05</v>
      </c>
      <c r="R158" s="229">
        <f>Q158*H158</f>
        <v>0.0008</v>
      </c>
      <c r="S158" s="229">
        <v>0</v>
      </c>
      <c r="T158" s="23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1" t="s">
        <v>128</v>
      </c>
      <c r="AT158" s="231" t="s">
        <v>124</v>
      </c>
      <c r="AU158" s="231" t="s">
        <v>87</v>
      </c>
      <c r="AY158" s="16" t="s">
        <v>122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6" t="s">
        <v>85</v>
      </c>
      <c r="BK158" s="232">
        <f>ROUND(I158*H158,2)</f>
        <v>0</v>
      </c>
      <c r="BL158" s="16" t="s">
        <v>128</v>
      </c>
      <c r="BM158" s="231" t="s">
        <v>213</v>
      </c>
    </row>
    <row r="159" spans="1:65" s="2" customFormat="1" ht="24.15" customHeight="1">
      <c r="A159" s="37"/>
      <c r="B159" s="38"/>
      <c r="C159" s="219" t="s">
        <v>214</v>
      </c>
      <c r="D159" s="219" t="s">
        <v>124</v>
      </c>
      <c r="E159" s="220" t="s">
        <v>215</v>
      </c>
      <c r="F159" s="221" t="s">
        <v>216</v>
      </c>
      <c r="G159" s="222" t="s">
        <v>189</v>
      </c>
      <c r="H159" s="223">
        <v>4</v>
      </c>
      <c r="I159" s="224"/>
      <c r="J159" s="225">
        <f>ROUND(I159*H159,2)</f>
        <v>0</v>
      </c>
      <c r="K159" s="226"/>
      <c r="L159" s="43"/>
      <c r="M159" s="227" t="s">
        <v>1</v>
      </c>
      <c r="N159" s="228" t="s">
        <v>42</v>
      </c>
      <c r="O159" s="90"/>
      <c r="P159" s="229">
        <f>O159*H159</f>
        <v>0</v>
      </c>
      <c r="Q159" s="229">
        <v>0.00076</v>
      </c>
      <c r="R159" s="229">
        <f>Q159*H159</f>
        <v>0.00304</v>
      </c>
      <c r="S159" s="229">
        <v>0</v>
      </c>
      <c r="T159" s="23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1" t="s">
        <v>128</v>
      </c>
      <c r="AT159" s="231" t="s">
        <v>124</v>
      </c>
      <c r="AU159" s="231" t="s">
        <v>87</v>
      </c>
      <c r="AY159" s="16" t="s">
        <v>122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6" t="s">
        <v>85</v>
      </c>
      <c r="BK159" s="232">
        <f>ROUND(I159*H159,2)</f>
        <v>0</v>
      </c>
      <c r="BL159" s="16" t="s">
        <v>128</v>
      </c>
      <c r="BM159" s="231" t="s">
        <v>217</v>
      </c>
    </row>
    <row r="160" spans="1:63" s="12" customFormat="1" ht="22.8" customHeight="1">
      <c r="A160" s="12"/>
      <c r="B160" s="203"/>
      <c r="C160" s="204"/>
      <c r="D160" s="205" t="s">
        <v>76</v>
      </c>
      <c r="E160" s="217" t="s">
        <v>218</v>
      </c>
      <c r="F160" s="217" t="s">
        <v>219</v>
      </c>
      <c r="G160" s="204"/>
      <c r="H160" s="204"/>
      <c r="I160" s="207"/>
      <c r="J160" s="218">
        <f>BK160</f>
        <v>0</v>
      </c>
      <c r="K160" s="204"/>
      <c r="L160" s="209"/>
      <c r="M160" s="210"/>
      <c r="N160" s="211"/>
      <c r="O160" s="211"/>
      <c r="P160" s="212">
        <f>P161</f>
        <v>0</v>
      </c>
      <c r="Q160" s="211"/>
      <c r="R160" s="212">
        <f>R161</f>
        <v>0</v>
      </c>
      <c r="S160" s="211"/>
      <c r="T160" s="213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85</v>
      </c>
      <c r="AT160" s="215" t="s">
        <v>76</v>
      </c>
      <c r="AU160" s="215" t="s">
        <v>85</v>
      </c>
      <c r="AY160" s="214" t="s">
        <v>122</v>
      </c>
      <c r="BK160" s="216">
        <f>BK161</f>
        <v>0</v>
      </c>
    </row>
    <row r="161" spans="1:65" s="2" customFormat="1" ht="49.05" customHeight="1">
      <c r="A161" s="37"/>
      <c r="B161" s="38"/>
      <c r="C161" s="219" t="s">
        <v>7</v>
      </c>
      <c r="D161" s="219" t="s">
        <v>124</v>
      </c>
      <c r="E161" s="220" t="s">
        <v>220</v>
      </c>
      <c r="F161" s="221" t="s">
        <v>221</v>
      </c>
      <c r="G161" s="222" t="s">
        <v>222</v>
      </c>
      <c r="H161" s="223">
        <v>2.455</v>
      </c>
      <c r="I161" s="224"/>
      <c r="J161" s="225">
        <f>ROUND(I161*H161,2)</f>
        <v>0</v>
      </c>
      <c r="K161" s="226"/>
      <c r="L161" s="43"/>
      <c r="M161" s="267" t="s">
        <v>1</v>
      </c>
      <c r="N161" s="268" t="s">
        <v>42</v>
      </c>
      <c r="O161" s="269"/>
      <c r="P161" s="270">
        <f>O161*H161</f>
        <v>0</v>
      </c>
      <c r="Q161" s="270">
        <v>0</v>
      </c>
      <c r="R161" s="270">
        <f>Q161*H161</f>
        <v>0</v>
      </c>
      <c r="S161" s="270">
        <v>0</v>
      </c>
      <c r="T161" s="27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1" t="s">
        <v>128</v>
      </c>
      <c r="AT161" s="231" t="s">
        <v>124</v>
      </c>
      <c r="AU161" s="231" t="s">
        <v>87</v>
      </c>
      <c r="AY161" s="16" t="s">
        <v>122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6" t="s">
        <v>85</v>
      </c>
      <c r="BK161" s="232">
        <f>ROUND(I161*H161,2)</f>
        <v>0</v>
      </c>
      <c r="BL161" s="16" t="s">
        <v>128</v>
      </c>
      <c r="BM161" s="231" t="s">
        <v>223</v>
      </c>
    </row>
    <row r="162" spans="1:31" s="2" customFormat="1" ht="6.95" customHeight="1">
      <c r="A162" s="37"/>
      <c r="B162" s="65"/>
      <c r="C162" s="66"/>
      <c r="D162" s="66"/>
      <c r="E162" s="66"/>
      <c r="F162" s="66"/>
      <c r="G162" s="66"/>
      <c r="H162" s="66"/>
      <c r="I162" s="66"/>
      <c r="J162" s="66"/>
      <c r="K162" s="66"/>
      <c r="L162" s="43"/>
      <c r="M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</row>
  </sheetData>
  <sheetProtection password="CC35" sheet="1" objects="1" scenarios="1" formatColumns="0" formatRows="0" autoFilter="0"/>
  <autoFilter ref="C119:K161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  <c r="AZ2" s="135" t="s">
        <v>91</v>
      </c>
      <c r="BA2" s="135" t="s">
        <v>1</v>
      </c>
      <c r="BB2" s="135" t="s">
        <v>1</v>
      </c>
      <c r="BC2" s="135" t="s">
        <v>224</v>
      </c>
      <c r="BD2" s="135" t="s">
        <v>87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87</v>
      </c>
      <c r="AZ3" s="135" t="s">
        <v>93</v>
      </c>
      <c r="BA3" s="135" t="s">
        <v>1</v>
      </c>
      <c r="BB3" s="135" t="s">
        <v>1</v>
      </c>
      <c r="BC3" s="135" t="s">
        <v>225</v>
      </c>
      <c r="BD3" s="135" t="s">
        <v>87</v>
      </c>
    </row>
    <row r="4" spans="2:46" s="1" customFormat="1" ht="24.95" customHeight="1">
      <c r="B4" s="19"/>
      <c r="D4" s="138" t="s">
        <v>95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Oprava cesty Opěš-Babín - vodovod a kanalizace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96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226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25. 1. 2022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29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31</v>
      </c>
      <c r="E20" s="37"/>
      <c r="F20" s="37"/>
      <c r="G20" s="37"/>
      <c r="H20" s="37"/>
      <c r="I20" s="140" t="s">
        <v>25</v>
      </c>
      <c r="J20" s="143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tr">
        <f>IF('Rekapitulace stavby'!E17="","",'Rekapitulace stavby'!E17)</f>
        <v xml:space="preserve"> </v>
      </c>
      <c r="F21" s="37"/>
      <c r="G21" s="37"/>
      <c r="H21" s="37"/>
      <c r="I21" s="140" t="s">
        <v>28</v>
      </c>
      <c r="J21" s="143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34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35</v>
      </c>
      <c r="F24" s="37"/>
      <c r="G24" s="37"/>
      <c r="H24" s="37"/>
      <c r="I24" s="140" t="s">
        <v>28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37</v>
      </c>
      <c r="E30" s="37"/>
      <c r="F30" s="37"/>
      <c r="G30" s="37"/>
      <c r="H30" s="37"/>
      <c r="I30" s="37"/>
      <c r="J30" s="151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39</v>
      </c>
      <c r="G32" s="37"/>
      <c r="H32" s="37"/>
      <c r="I32" s="152" t="s">
        <v>38</v>
      </c>
      <c r="J32" s="152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41</v>
      </c>
      <c r="E33" s="140" t="s">
        <v>42</v>
      </c>
      <c r="F33" s="154">
        <f>ROUND((SUM(BE122:BE175)),2)</f>
        <v>0</v>
      </c>
      <c r="G33" s="37"/>
      <c r="H33" s="37"/>
      <c r="I33" s="155">
        <v>0.21</v>
      </c>
      <c r="J33" s="154">
        <f>ROUND(((SUM(BE122:BE175))*I33),2)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43</v>
      </c>
      <c r="F34" s="154">
        <f>ROUND((SUM(BF122:BF175)),2)</f>
        <v>0</v>
      </c>
      <c r="G34" s="37"/>
      <c r="H34" s="37"/>
      <c r="I34" s="155">
        <v>0.15</v>
      </c>
      <c r="J34" s="154">
        <f>ROUND(((SUM(BF122:BF175))*I34),2)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44</v>
      </c>
      <c r="F35" s="154">
        <f>ROUND((SUM(BG122:BG175)),2)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45</v>
      </c>
      <c r="F36" s="154">
        <f>ROUND((SUM(BH122:BH175)),2)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46</v>
      </c>
      <c r="F37" s="154">
        <f>ROUND((SUM(BI122:BI175)),2)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Oprava cesty Opěš-Babín - vodovod a kanalizace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02 - Kanalizace + NN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Babín</v>
      </c>
      <c r="G89" s="39"/>
      <c r="H89" s="39"/>
      <c r="I89" s="31" t="s">
        <v>22</v>
      </c>
      <c r="J89" s="78" t="str">
        <f>IF(J12="","",J12)</f>
        <v>25. 1. 2022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Horažďovice</v>
      </c>
      <c r="G91" s="39"/>
      <c r="H91" s="39"/>
      <c r="I91" s="31" t="s">
        <v>31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>Pavel Matoušek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101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102</v>
      </c>
    </row>
    <row r="97" spans="1:31" s="9" customFormat="1" ht="24.95" customHeight="1">
      <c r="A97" s="9"/>
      <c r="B97" s="179"/>
      <c r="C97" s="180"/>
      <c r="D97" s="181" t="s">
        <v>103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104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105</v>
      </c>
      <c r="E99" s="188"/>
      <c r="F99" s="188"/>
      <c r="G99" s="188"/>
      <c r="H99" s="188"/>
      <c r="I99" s="188"/>
      <c r="J99" s="189">
        <f>J145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106</v>
      </c>
      <c r="E100" s="188"/>
      <c r="F100" s="188"/>
      <c r="G100" s="188"/>
      <c r="H100" s="188"/>
      <c r="I100" s="188"/>
      <c r="J100" s="189">
        <f>J163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9"/>
      <c r="C101" s="180"/>
      <c r="D101" s="181" t="s">
        <v>227</v>
      </c>
      <c r="E101" s="182"/>
      <c r="F101" s="182"/>
      <c r="G101" s="182"/>
      <c r="H101" s="182"/>
      <c r="I101" s="182"/>
      <c r="J101" s="183">
        <f>J165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5"/>
      <c r="C102" s="186"/>
      <c r="D102" s="187" t="s">
        <v>228</v>
      </c>
      <c r="E102" s="188"/>
      <c r="F102" s="188"/>
      <c r="G102" s="188"/>
      <c r="H102" s="188"/>
      <c r="I102" s="188"/>
      <c r="J102" s="189">
        <f>J166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107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74" t="str">
        <f>E7</f>
        <v>Oprava cesty Opěš-Babín - vodovod a kanalizace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96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02 - Kanalizace + NN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>Babín</v>
      </c>
      <c r="G116" s="39"/>
      <c r="H116" s="39"/>
      <c r="I116" s="31" t="s">
        <v>22</v>
      </c>
      <c r="J116" s="78" t="str">
        <f>IF(J12="","",J12)</f>
        <v>25. 1. 2022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>město Horažďovice</v>
      </c>
      <c r="G118" s="39"/>
      <c r="H118" s="39"/>
      <c r="I118" s="31" t="s">
        <v>31</v>
      </c>
      <c r="J118" s="35" t="str">
        <f>E21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29</v>
      </c>
      <c r="D119" s="39"/>
      <c r="E119" s="39"/>
      <c r="F119" s="26" t="str">
        <f>IF(E18="","",E18)</f>
        <v>Vyplň údaj</v>
      </c>
      <c r="G119" s="39"/>
      <c r="H119" s="39"/>
      <c r="I119" s="31" t="s">
        <v>34</v>
      </c>
      <c r="J119" s="35" t="str">
        <f>E24</f>
        <v>Pavel Matoušek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1"/>
      <c r="B121" s="192"/>
      <c r="C121" s="193" t="s">
        <v>108</v>
      </c>
      <c r="D121" s="194" t="s">
        <v>62</v>
      </c>
      <c r="E121" s="194" t="s">
        <v>58</v>
      </c>
      <c r="F121" s="194" t="s">
        <v>59</v>
      </c>
      <c r="G121" s="194" t="s">
        <v>109</v>
      </c>
      <c r="H121" s="194" t="s">
        <v>110</v>
      </c>
      <c r="I121" s="194" t="s">
        <v>111</v>
      </c>
      <c r="J121" s="195" t="s">
        <v>100</v>
      </c>
      <c r="K121" s="196" t="s">
        <v>112</v>
      </c>
      <c r="L121" s="197"/>
      <c r="M121" s="99" t="s">
        <v>1</v>
      </c>
      <c r="N121" s="100" t="s">
        <v>41</v>
      </c>
      <c r="O121" s="100" t="s">
        <v>113</v>
      </c>
      <c r="P121" s="100" t="s">
        <v>114</v>
      </c>
      <c r="Q121" s="100" t="s">
        <v>115</v>
      </c>
      <c r="R121" s="100" t="s">
        <v>116</v>
      </c>
      <c r="S121" s="100" t="s">
        <v>117</v>
      </c>
      <c r="T121" s="101" t="s">
        <v>118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7"/>
      <c r="B122" s="38"/>
      <c r="C122" s="106" t="s">
        <v>119</v>
      </c>
      <c r="D122" s="39"/>
      <c r="E122" s="39"/>
      <c r="F122" s="39"/>
      <c r="G122" s="39"/>
      <c r="H122" s="39"/>
      <c r="I122" s="39"/>
      <c r="J122" s="198">
        <f>BK122</f>
        <v>0</v>
      </c>
      <c r="K122" s="39"/>
      <c r="L122" s="43"/>
      <c r="M122" s="102"/>
      <c r="N122" s="199"/>
      <c r="O122" s="103"/>
      <c r="P122" s="200">
        <f>P123+P165</f>
        <v>0</v>
      </c>
      <c r="Q122" s="103"/>
      <c r="R122" s="200">
        <f>R123+R165</f>
        <v>0.43539965</v>
      </c>
      <c r="S122" s="103"/>
      <c r="T122" s="201">
        <f>T123+T165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76</v>
      </c>
      <c r="AU122" s="16" t="s">
        <v>102</v>
      </c>
      <c r="BK122" s="202">
        <f>BK123+BK165</f>
        <v>0</v>
      </c>
    </row>
    <row r="123" spans="1:63" s="12" customFormat="1" ht="25.9" customHeight="1">
      <c r="A123" s="12"/>
      <c r="B123" s="203"/>
      <c r="C123" s="204"/>
      <c r="D123" s="205" t="s">
        <v>76</v>
      </c>
      <c r="E123" s="206" t="s">
        <v>120</v>
      </c>
      <c r="F123" s="206" t="s">
        <v>121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P124+P145+P163</f>
        <v>0</v>
      </c>
      <c r="Q123" s="211"/>
      <c r="R123" s="212">
        <f>R124+R145+R163</f>
        <v>0.23639965</v>
      </c>
      <c r="S123" s="211"/>
      <c r="T123" s="213">
        <f>T124+T145+T163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85</v>
      </c>
      <c r="AT123" s="215" t="s">
        <v>76</v>
      </c>
      <c r="AU123" s="215" t="s">
        <v>77</v>
      </c>
      <c r="AY123" s="214" t="s">
        <v>122</v>
      </c>
      <c r="BK123" s="216">
        <f>BK124+BK145+BK163</f>
        <v>0</v>
      </c>
    </row>
    <row r="124" spans="1:63" s="12" customFormat="1" ht="22.8" customHeight="1">
      <c r="A124" s="12"/>
      <c r="B124" s="203"/>
      <c r="C124" s="204"/>
      <c r="D124" s="205" t="s">
        <v>76</v>
      </c>
      <c r="E124" s="217" t="s">
        <v>85</v>
      </c>
      <c r="F124" s="217" t="s">
        <v>123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SUM(P125:P144)</f>
        <v>0</v>
      </c>
      <c r="Q124" s="211"/>
      <c r="R124" s="212">
        <f>SUM(R125:R144)</f>
        <v>0</v>
      </c>
      <c r="S124" s="211"/>
      <c r="T124" s="213">
        <f>SUM(T125:T144)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85</v>
      </c>
      <c r="AT124" s="215" t="s">
        <v>76</v>
      </c>
      <c r="AU124" s="215" t="s">
        <v>85</v>
      </c>
      <c r="AY124" s="214" t="s">
        <v>122</v>
      </c>
      <c r="BK124" s="216">
        <f>SUM(BK125:BK144)</f>
        <v>0</v>
      </c>
    </row>
    <row r="125" spans="1:65" s="2" customFormat="1" ht="44.25" customHeight="1">
      <c r="A125" s="37"/>
      <c r="B125" s="38"/>
      <c r="C125" s="219" t="s">
        <v>85</v>
      </c>
      <c r="D125" s="219" t="s">
        <v>124</v>
      </c>
      <c r="E125" s="220" t="s">
        <v>125</v>
      </c>
      <c r="F125" s="221" t="s">
        <v>126</v>
      </c>
      <c r="G125" s="222" t="s">
        <v>127</v>
      </c>
      <c r="H125" s="223">
        <v>40.8</v>
      </c>
      <c r="I125" s="224"/>
      <c r="J125" s="225">
        <f>ROUND(I125*H125,2)</f>
        <v>0</v>
      </c>
      <c r="K125" s="226"/>
      <c r="L125" s="43"/>
      <c r="M125" s="227" t="s">
        <v>1</v>
      </c>
      <c r="N125" s="228" t="s">
        <v>42</v>
      </c>
      <c r="O125" s="90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1" t="s">
        <v>128</v>
      </c>
      <c r="AT125" s="231" t="s">
        <v>124</v>
      </c>
      <c r="AU125" s="231" t="s">
        <v>87</v>
      </c>
      <c r="AY125" s="16" t="s">
        <v>122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6" t="s">
        <v>85</v>
      </c>
      <c r="BK125" s="232">
        <f>ROUND(I125*H125,2)</f>
        <v>0</v>
      </c>
      <c r="BL125" s="16" t="s">
        <v>128</v>
      </c>
      <c r="BM125" s="231" t="s">
        <v>229</v>
      </c>
    </row>
    <row r="126" spans="1:51" s="13" customFormat="1" ht="12">
      <c r="A126" s="13"/>
      <c r="B126" s="233"/>
      <c r="C126" s="234"/>
      <c r="D126" s="235" t="s">
        <v>130</v>
      </c>
      <c r="E126" s="236" t="s">
        <v>1</v>
      </c>
      <c r="F126" s="237" t="s">
        <v>230</v>
      </c>
      <c r="G126" s="234"/>
      <c r="H126" s="238">
        <v>81.6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130</v>
      </c>
      <c r="AU126" s="244" t="s">
        <v>87</v>
      </c>
      <c r="AV126" s="13" t="s">
        <v>87</v>
      </c>
      <c r="AW126" s="13" t="s">
        <v>33</v>
      </c>
      <c r="AX126" s="13" t="s">
        <v>77</v>
      </c>
      <c r="AY126" s="244" t="s">
        <v>122</v>
      </c>
    </row>
    <row r="127" spans="1:51" s="14" customFormat="1" ht="12">
      <c r="A127" s="14"/>
      <c r="B127" s="245"/>
      <c r="C127" s="246"/>
      <c r="D127" s="235" t="s">
        <v>130</v>
      </c>
      <c r="E127" s="247" t="s">
        <v>91</v>
      </c>
      <c r="F127" s="248" t="s">
        <v>132</v>
      </c>
      <c r="G127" s="246"/>
      <c r="H127" s="249">
        <v>81.6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130</v>
      </c>
      <c r="AU127" s="255" t="s">
        <v>87</v>
      </c>
      <c r="AV127" s="14" t="s">
        <v>133</v>
      </c>
      <c r="AW127" s="14" t="s">
        <v>33</v>
      </c>
      <c r="AX127" s="14" t="s">
        <v>77</v>
      </c>
      <c r="AY127" s="255" t="s">
        <v>122</v>
      </c>
    </row>
    <row r="128" spans="1:51" s="13" customFormat="1" ht="12">
      <c r="A128" s="13"/>
      <c r="B128" s="233"/>
      <c r="C128" s="234"/>
      <c r="D128" s="235" t="s">
        <v>130</v>
      </c>
      <c r="E128" s="236" t="s">
        <v>1</v>
      </c>
      <c r="F128" s="237" t="s">
        <v>134</v>
      </c>
      <c r="G128" s="234"/>
      <c r="H128" s="238">
        <v>40.8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130</v>
      </c>
      <c r="AU128" s="244" t="s">
        <v>87</v>
      </c>
      <c r="AV128" s="13" t="s">
        <v>87</v>
      </c>
      <c r="AW128" s="13" t="s">
        <v>33</v>
      </c>
      <c r="AX128" s="13" t="s">
        <v>85</v>
      </c>
      <c r="AY128" s="244" t="s">
        <v>122</v>
      </c>
    </row>
    <row r="129" spans="1:65" s="2" customFormat="1" ht="44.25" customHeight="1">
      <c r="A129" s="37"/>
      <c r="B129" s="38"/>
      <c r="C129" s="219" t="s">
        <v>87</v>
      </c>
      <c r="D129" s="219" t="s">
        <v>124</v>
      </c>
      <c r="E129" s="220" t="s">
        <v>135</v>
      </c>
      <c r="F129" s="221" t="s">
        <v>136</v>
      </c>
      <c r="G129" s="222" t="s">
        <v>127</v>
      </c>
      <c r="H129" s="223">
        <v>40.8</v>
      </c>
      <c r="I129" s="224"/>
      <c r="J129" s="225">
        <f>ROUND(I129*H129,2)</f>
        <v>0</v>
      </c>
      <c r="K129" s="226"/>
      <c r="L129" s="43"/>
      <c r="M129" s="227" t="s">
        <v>1</v>
      </c>
      <c r="N129" s="228" t="s">
        <v>42</v>
      </c>
      <c r="O129" s="90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1" t="s">
        <v>128</v>
      </c>
      <c r="AT129" s="231" t="s">
        <v>124</v>
      </c>
      <c r="AU129" s="231" t="s">
        <v>87</v>
      </c>
      <c r="AY129" s="16" t="s">
        <v>122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6" t="s">
        <v>85</v>
      </c>
      <c r="BK129" s="232">
        <f>ROUND(I129*H129,2)</f>
        <v>0</v>
      </c>
      <c r="BL129" s="16" t="s">
        <v>128</v>
      </c>
      <c r="BM129" s="231" t="s">
        <v>231</v>
      </c>
    </row>
    <row r="130" spans="1:51" s="13" customFormat="1" ht="12">
      <c r="A130" s="13"/>
      <c r="B130" s="233"/>
      <c r="C130" s="234"/>
      <c r="D130" s="235" t="s">
        <v>130</v>
      </c>
      <c r="E130" s="236" t="s">
        <v>1</v>
      </c>
      <c r="F130" s="237" t="s">
        <v>134</v>
      </c>
      <c r="G130" s="234"/>
      <c r="H130" s="238">
        <v>40.8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130</v>
      </c>
      <c r="AU130" s="244" t="s">
        <v>87</v>
      </c>
      <c r="AV130" s="13" t="s">
        <v>87</v>
      </c>
      <c r="AW130" s="13" t="s">
        <v>33</v>
      </c>
      <c r="AX130" s="13" t="s">
        <v>85</v>
      </c>
      <c r="AY130" s="244" t="s">
        <v>122</v>
      </c>
    </row>
    <row r="131" spans="1:65" s="2" customFormat="1" ht="62.7" customHeight="1">
      <c r="A131" s="37"/>
      <c r="B131" s="38"/>
      <c r="C131" s="219" t="s">
        <v>133</v>
      </c>
      <c r="D131" s="219" t="s">
        <v>124</v>
      </c>
      <c r="E131" s="220" t="s">
        <v>138</v>
      </c>
      <c r="F131" s="221" t="s">
        <v>139</v>
      </c>
      <c r="G131" s="222" t="s">
        <v>127</v>
      </c>
      <c r="H131" s="223">
        <v>12.24</v>
      </c>
      <c r="I131" s="224"/>
      <c r="J131" s="225">
        <f>ROUND(I131*H131,2)</f>
        <v>0</v>
      </c>
      <c r="K131" s="226"/>
      <c r="L131" s="43"/>
      <c r="M131" s="227" t="s">
        <v>1</v>
      </c>
      <c r="N131" s="228" t="s">
        <v>42</v>
      </c>
      <c r="O131" s="90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1" t="s">
        <v>128</v>
      </c>
      <c r="AT131" s="231" t="s">
        <v>124</v>
      </c>
      <c r="AU131" s="231" t="s">
        <v>87</v>
      </c>
      <c r="AY131" s="16" t="s">
        <v>122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6" t="s">
        <v>85</v>
      </c>
      <c r="BK131" s="232">
        <f>ROUND(I131*H131,2)</f>
        <v>0</v>
      </c>
      <c r="BL131" s="16" t="s">
        <v>128</v>
      </c>
      <c r="BM131" s="231" t="s">
        <v>232</v>
      </c>
    </row>
    <row r="132" spans="1:51" s="13" customFormat="1" ht="12">
      <c r="A132" s="13"/>
      <c r="B132" s="233"/>
      <c r="C132" s="234"/>
      <c r="D132" s="235" t="s">
        <v>130</v>
      </c>
      <c r="E132" s="236" t="s">
        <v>1</v>
      </c>
      <c r="F132" s="237" t="s">
        <v>141</v>
      </c>
      <c r="G132" s="234"/>
      <c r="H132" s="238">
        <v>12.24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130</v>
      </c>
      <c r="AU132" s="244" t="s">
        <v>87</v>
      </c>
      <c r="AV132" s="13" t="s">
        <v>87</v>
      </c>
      <c r="AW132" s="13" t="s">
        <v>33</v>
      </c>
      <c r="AX132" s="13" t="s">
        <v>85</v>
      </c>
      <c r="AY132" s="244" t="s">
        <v>122</v>
      </c>
    </row>
    <row r="133" spans="1:65" s="2" customFormat="1" ht="62.7" customHeight="1">
      <c r="A133" s="37"/>
      <c r="B133" s="38"/>
      <c r="C133" s="219" t="s">
        <v>128</v>
      </c>
      <c r="D133" s="219" t="s">
        <v>124</v>
      </c>
      <c r="E133" s="220" t="s">
        <v>142</v>
      </c>
      <c r="F133" s="221" t="s">
        <v>143</v>
      </c>
      <c r="G133" s="222" t="s">
        <v>127</v>
      </c>
      <c r="H133" s="223">
        <v>12.24</v>
      </c>
      <c r="I133" s="224"/>
      <c r="J133" s="225">
        <f>ROUND(I133*H133,2)</f>
        <v>0</v>
      </c>
      <c r="K133" s="226"/>
      <c r="L133" s="43"/>
      <c r="M133" s="227" t="s">
        <v>1</v>
      </c>
      <c r="N133" s="228" t="s">
        <v>42</v>
      </c>
      <c r="O133" s="90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1" t="s">
        <v>128</v>
      </c>
      <c r="AT133" s="231" t="s">
        <v>124</v>
      </c>
      <c r="AU133" s="231" t="s">
        <v>87</v>
      </c>
      <c r="AY133" s="16" t="s">
        <v>122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6" t="s">
        <v>85</v>
      </c>
      <c r="BK133" s="232">
        <f>ROUND(I133*H133,2)</f>
        <v>0</v>
      </c>
      <c r="BL133" s="16" t="s">
        <v>128</v>
      </c>
      <c r="BM133" s="231" t="s">
        <v>233</v>
      </c>
    </row>
    <row r="134" spans="1:51" s="13" customFormat="1" ht="12">
      <c r="A134" s="13"/>
      <c r="B134" s="233"/>
      <c r="C134" s="234"/>
      <c r="D134" s="235" t="s">
        <v>130</v>
      </c>
      <c r="E134" s="236" t="s">
        <v>1</v>
      </c>
      <c r="F134" s="237" t="s">
        <v>141</v>
      </c>
      <c r="G134" s="234"/>
      <c r="H134" s="238">
        <v>12.24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130</v>
      </c>
      <c r="AU134" s="244" t="s">
        <v>87</v>
      </c>
      <c r="AV134" s="13" t="s">
        <v>87</v>
      </c>
      <c r="AW134" s="13" t="s">
        <v>33</v>
      </c>
      <c r="AX134" s="13" t="s">
        <v>85</v>
      </c>
      <c r="AY134" s="244" t="s">
        <v>122</v>
      </c>
    </row>
    <row r="135" spans="1:65" s="2" customFormat="1" ht="62.7" customHeight="1">
      <c r="A135" s="37"/>
      <c r="B135" s="38"/>
      <c r="C135" s="219" t="s">
        <v>145</v>
      </c>
      <c r="D135" s="219" t="s">
        <v>124</v>
      </c>
      <c r="E135" s="220" t="s">
        <v>146</v>
      </c>
      <c r="F135" s="221" t="s">
        <v>147</v>
      </c>
      <c r="G135" s="222" t="s">
        <v>127</v>
      </c>
      <c r="H135" s="223">
        <v>24.48</v>
      </c>
      <c r="I135" s="224"/>
      <c r="J135" s="225">
        <f>ROUND(I135*H135,2)</f>
        <v>0</v>
      </c>
      <c r="K135" s="226"/>
      <c r="L135" s="43"/>
      <c r="M135" s="227" t="s">
        <v>1</v>
      </c>
      <c r="N135" s="228" t="s">
        <v>42</v>
      </c>
      <c r="O135" s="90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1" t="s">
        <v>128</v>
      </c>
      <c r="AT135" s="231" t="s">
        <v>124</v>
      </c>
      <c r="AU135" s="231" t="s">
        <v>87</v>
      </c>
      <c r="AY135" s="16" t="s">
        <v>122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6" t="s">
        <v>85</v>
      </c>
      <c r="BK135" s="232">
        <f>ROUND(I135*H135,2)</f>
        <v>0</v>
      </c>
      <c r="BL135" s="16" t="s">
        <v>128</v>
      </c>
      <c r="BM135" s="231" t="s">
        <v>234</v>
      </c>
    </row>
    <row r="136" spans="1:51" s="13" customFormat="1" ht="12">
      <c r="A136" s="13"/>
      <c r="B136" s="233"/>
      <c r="C136" s="234"/>
      <c r="D136" s="235" t="s">
        <v>130</v>
      </c>
      <c r="E136" s="236" t="s">
        <v>1</v>
      </c>
      <c r="F136" s="237" t="s">
        <v>93</v>
      </c>
      <c r="G136" s="234"/>
      <c r="H136" s="238">
        <v>24.48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130</v>
      </c>
      <c r="AU136" s="244" t="s">
        <v>87</v>
      </c>
      <c r="AV136" s="13" t="s">
        <v>87</v>
      </c>
      <c r="AW136" s="13" t="s">
        <v>33</v>
      </c>
      <c r="AX136" s="13" t="s">
        <v>85</v>
      </c>
      <c r="AY136" s="244" t="s">
        <v>122</v>
      </c>
    </row>
    <row r="137" spans="1:65" s="2" customFormat="1" ht="44.25" customHeight="1">
      <c r="A137" s="37"/>
      <c r="B137" s="38"/>
      <c r="C137" s="219" t="s">
        <v>149</v>
      </c>
      <c r="D137" s="219" t="s">
        <v>124</v>
      </c>
      <c r="E137" s="220" t="s">
        <v>150</v>
      </c>
      <c r="F137" s="221" t="s">
        <v>151</v>
      </c>
      <c r="G137" s="222" t="s">
        <v>127</v>
      </c>
      <c r="H137" s="223">
        <v>24.48</v>
      </c>
      <c r="I137" s="224"/>
      <c r="J137" s="225">
        <f>ROUND(I137*H137,2)</f>
        <v>0</v>
      </c>
      <c r="K137" s="226"/>
      <c r="L137" s="43"/>
      <c r="M137" s="227" t="s">
        <v>1</v>
      </c>
      <c r="N137" s="228" t="s">
        <v>42</v>
      </c>
      <c r="O137" s="90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1" t="s">
        <v>128</v>
      </c>
      <c r="AT137" s="231" t="s">
        <v>124</v>
      </c>
      <c r="AU137" s="231" t="s">
        <v>87</v>
      </c>
      <c r="AY137" s="16" t="s">
        <v>122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6" t="s">
        <v>85</v>
      </c>
      <c r="BK137" s="232">
        <f>ROUND(I137*H137,2)</f>
        <v>0</v>
      </c>
      <c r="BL137" s="16" t="s">
        <v>128</v>
      </c>
      <c r="BM137" s="231" t="s">
        <v>235</v>
      </c>
    </row>
    <row r="138" spans="1:51" s="13" customFormat="1" ht="12">
      <c r="A138" s="13"/>
      <c r="B138" s="233"/>
      <c r="C138" s="234"/>
      <c r="D138" s="235" t="s">
        <v>130</v>
      </c>
      <c r="E138" s="236" t="s">
        <v>1</v>
      </c>
      <c r="F138" s="237" t="s">
        <v>93</v>
      </c>
      <c r="G138" s="234"/>
      <c r="H138" s="238">
        <v>24.48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130</v>
      </c>
      <c r="AU138" s="244" t="s">
        <v>87</v>
      </c>
      <c r="AV138" s="13" t="s">
        <v>87</v>
      </c>
      <c r="AW138" s="13" t="s">
        <v>33</v>
      </c>
      <c r="AX138" s="13" t="s">
        <v>85</v>
      </c>
      <c r="AY138" s="244" t="s">
        <v>122</v>
      </c>
    </row>
    <row r="139" spans="1:65" s="2" customFormat="1" ht="44.25" customHeight="1">
      <c r="A139" s="37"/>
      <c r="B139" s="38"/>
      <c r="C139" s="219" t="s">
        <v>153</v>
      </c>
      <c r="D139" s="219" t="s">
        <v>124</v>
      </c>
      <c r="E139" s="220" t="s">
        <v>154</v>
      </c>
      <c r="F139" s="221" t="s">
        <v>155</v>
      </c>
      <c r="G139" s="222" t="s">
        <v>127</v>
      </c>
      <c r="H139" s="223">
        <v>57.12</v>
      </c>
      <c r="I139" s="224"/>
      <c r="J139" s="225">
        <f>ROUND(I139*H139,2)</f>
        <v>0</v>
      </c>
      <c r="K139" s="226"/>
      <c r="L139" s="43"/>
      <c r="M139" s="227" t="s">
        <v>1</v>
      </c>
      <c r="N139" s="228" t="s">
        <v>42</v>
      </c>
      <c r="O139" s="90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1" t="s">
        <v>128</v>
      </c>
      <c r="AT139" s="231" t="s">
        <v>124</v>
      </c>
      <c r="AU139" s="231" t="s">
        <v>87</v>
      </c>
      <c r="AY139" s="16" t="s">
        <v>122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6" t="s">
        <v>85</v>
      </c>
      <c r="BK139" s="232">
        <f>ROUND(I139*H139,2)</f>
        <v>0</v>
      </c>
      <c r="BL139" s="16" t="s">
        <v>128</v>
      </c>
      <c r="BM139" s="231" t="s">
        <v>236</v>
      </c>
    </row>
    <row r="140" spans="1:51" s="13" customFormat="1" ht="12">
      <c r="A140" s="13"/>
      <c r="B140" s="233"/>
      <c r="C140" s="234"/>
      <c r="D140" s="235" t="s">
        <v>130</v>
      </c>
      <c r="E140" s="236" t="s">
        <v>1</v>
      </c>
      <c r="F140" s="237" t="s">
        <v>157</v>
      </c>
      <c r="G140" s="234"/>
      <c r="H140" s="238">
        <v>57.12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130</v>
      </c>
      <c r="AU140" s="244" t="s">
        <v>87</v>
      </c>
      <c r="AV140" s="13" t="s">
        <v>87</v>
      </c>
      <c r="AW140" s="13" t="s">
        <v>33</v>
      </c>
      <c r="AX140" s="13" t="s">
        <v>85</v>
      </c>
      <c r="AY140" s="244" t="s">
        <v>122</v>
      </c>
    </row>
    <row r="141" spans="1:65" s="2" customFormat="1" ht="66.75" customHeight="1">
      <c r="A141" s="37"/>
      <c r="B141" s="38"/>
      <c r="C141" s="219" t="s">
        <v>158</v>
      </c>
      <c r="D141" s="219" t="s">
        <v>124</v>
      </c>
      <c r="E141" s="220" t="s">
        <v>159</v>
      </c>
      <c r="F141" s="221" t="s">
        <v>160</v>
      </c>
      <c r="G141" s="222" t="s">
        <v>127</v>
      </c>
      <c r="H141" s="223">
        <v>24.48</v>
      </c>
      <c r="I141" s="224"/>
      <c r="J141" s="225">
        <f>ROUND(I141*H141,2)</f>
        <v>0</v>
      </c>
      <c r="K141" s="226"/>
      <c r="L141" s="43"/>
      <c r="M141" s="227" t="s">
        <v>1</v>
      </c>
      <c r="N141" s="228" t="s">
        <v>42</v>
      </c>
      <c r="O141" s="90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1" t="s">
        <v>128</v>
      </c>
      <c r="AT141" s="231" t="s">
        <v>124</v>
      </c>
      <c r="AU141" s="231" t="s">
        <v>87</v>
      </c>
      <c r="AY141" s="16" t="s">
        <v>122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6" t="s">
        <v>85</v>
      </c>
      <c r="BK141" s="232">
        <f>ROUND(I141*H141,2)</f>
        <v>0</v>
      </c>
      <c r="BL141" s="16" t="s">
        <v>128</v>
      </c>
      <c r="BM141" s="231" t="s">
        <v>237</v>
      </c>
    </row>
    <row r="142" spans="1:51" s="13" customFormat="1" ht="12">
      <c r="A142" s="13"/>
      <c r="B142" s="233"/>
      <c r="C142" s="234"/>
      <c r="D142" s="235" t="s">
        <v>130</v>
      </c>
      <c r="E142" s="236" t="s">
        <v>1</v>
      </c>
      <c r="F142" s="237" t="s">
        <v>238</v>
      </c>
      <c r="G142" s="234"/>
      <c r="H142" s="238">
        <v>24.48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130</v>
      </c>
      <c r="AU142" s="244" t="s">
        <v>87</v>
      </c>
      <c r="AV142" s="13" t="s">
        <v>87</v>
      </c>
      <c r="AW142" s="13" t="s">
        <v>33</v>
      </c>
      <c r="AX142" s="13" t="s">
        <v>77</v>
      </c>
      <c r="AY142" s="244" t="s">
        <v>122</v>
      </c>
    </row>
    <row r="143" spans="1:51" s="14" customFormat="1" ht="12">
      <c r="A143" s="14"/>
      <c r="B143" s="245"/>
      <c r="C143" s="246"/>
      <c r="D143" s="235" t="s">
        <v>130</v>
      </c>
      <c r="E143" s="247" t="s">
        <v>93</v>
      </c>
      <c r="F143" s="248" t="s">
        <v>132</v>
      </c>
      <c r="G143" s="246"/>
      <c r="H143" s="249">
        <v>24.48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130</v>
      </c>
      <c r="AU143" s="255" t="s">
        <v>87</v>
      </c>
      <c r="AV143" s="14" t="s">
        <v>133</v>
      </c>
      <c r="AW143" s="14" t="s">
        <v>33</v>
      </c>
      <c r="AX143" s="14" t="s">
        <v>77</v>
      </c>
      <c r="AY143" s="255" t="s">
        <v>122</v>
      </c>
    </row>
    <row r="144" spans="1:51" s="13" customFormat="1" ht="12">
      <c r="A144" s="13"/>
      <c r="B144" s="233"/>
      <c r="C144" s="234"/>
      <c r="D144" s="235" t="s">
        <v>130</v>
      </c>
      <c r="E144" s="236" t="s">
        <v>1</v>
      </c>
      <c r="F144" s="237" t="s">
        <v>93</v>
      </c>
      <c r="G144" s="234"/>
      <c r="H144" s="238">
        <v>24.48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130</v>
      </c>
      <c r="AU144" s="244" t="s">
        <v>87</v>
      </c>
      <c r="AV144" s="13" t="s">
        <v>87</v>
      </c>
      <c r="AW144" s="13" t="s">
        <v>33</v>
      </c>
      <c r="AX144" s="13" t="s">
        <v>85</v>
      </c>
      <c r="AY144" s="244" t="s">
        <v>122</v>
      </c>
    </row>
    <row r="145" spans="1:63" s="12" customFormat="1" ht="22.8" customHeight="1">
      <c r="A145" s="12"/>
      <c r="B145" s="203"/>
      <c r="C145" s="204"/>
      <c r="D145" s="205" t="s">
        <v>76</v>
      </c>
      <c r="E145" s="217" t="s">
        <v>158</v>
      </c>
      <c r="F145" s="217" t="s">
        <v>163</v>
      </c>
      <c r="G145" s="204"/>
      <c r="H145" s="204"/>
      <c r="I145" s="207"/>
      <c r="J145" s="218">
        <f>BK145</f>
        <v>0</v>
      </c>
      <c r="K145" s="204"/>
      <c r="L145" s="209"/>
      <c r="M145" s="210"/>
      <c r="N145" s="211"/>
      <c r="O145" s="211"/>
      <c r="P145" s="212">
        <f>SUM(P146:P162)</f>
        <v>0</v>
      </c>
      <c r="Q145" s="211"/>
      <c r="R145" s="212">
        <f>SUM(R146:R162)</f>
        <v>0.23639965</v>
      </c>
      <c r="S145" s="211"/>
      <c r="T145" s="213">
        <f>SUM(T146:T162)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4" t="s">
        <v>85</v>
      </c>
      <c r="AT145" s="215" t="s">
        <v>76</v>
      </c>
      <c r="AU145" s="215" t="s">
        <v>85</v>
      </c>
      <c r="AY145" s="214" t="s">
        <v>122</v>
      </c>
      <c r="BK145" s="216">
        <f>SUM(BK146:BK162)</f>
        <v>0</v>
      </c>
    </row>
    <row r="146" spans="1:65" s="2" customFormat="1" ht="37.8" customHeight="1">
      <c r="A146" s="37"/>
      <c r="B146" s="38"/>
      <c r="C146" s="219" t="s">
        <v>239</v>
      </c>
      <c r="D146" s="219" t="s">
        <v>124</v>
      </c>
      <c r="E146" s="220" t="s">
        <v>240</v>
      </c>
      <c r="F146" s="221" t="s">
        <v>241</v>
      </c>
      <c r="G146" s="222" t="s">
        <v>167</v>
      </c>
      <c r="H146" s="223">
        <v>199</v>
      </c>
      <c r="I146" s="224"/>
      <c r="J146" s="225">
        <f>ROUND(I146*H146,2)</f>
        <v>0</v>
      </c>
      <c r="K146" s="226"/>
      <c r="L146" s="43"/>
      <c r="M146" s="227" t="s">
        <v>1</v>
      </c>
      <c r="N146" s="228" t="s">
        <v>42</v>
      </c>
      <c r="O146" s="90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1" t="s">
        <v>128</v>
      </c>
      <c r="AT146" s="231" t="s">
        <v>124</v>
      </c>
      <c r="AU146" s="231" t="s">
        <v>87</v>
      </c>
      <c r="AY146" s="16" t="s">
        <v>122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6" t="s">
        <v>85</v>
      </c>
      <c r="BK146" s="232">
        <f>ROUND(I146*H146,2)</f>
        <v>0</v>
      </c>
      <c r="BL146" s="16" t="s">
        <v>128</v>
      </c>
      <c r="BM146" s="231" t="s">
        <v>242</v>
      </c>
    </row>
    <row r="147" spans="1:51" s="13" customFormat="1" ht="12">
      <c r="A147" s="13"/>
      <c r="B147" s="233"/>
      <c r="C147" s="234"/>
      <c r="D147" s="235" t="s">
        <v>130</v>
      </c>
      <c r="E147" s="236" t="s">
        <v>1</v>
      </c>
      <c r="F147" s="237" t="s">
        <v>243</v>
      </c>
      <c r="G147" s="234"/>
      <c r="H147" s="238">
        <v>199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130</v>
      </c>
      <c r="AU147" s="244" t="s">
        <v>87</v>
      </c>
      <c r="AV147" s="13" t="s">
        <v>87</v>
      </c>
      <c r="AW147" s="13" t="s">
        <v>33</v>
      </c>
      <c r="AX147" s="13" t="s">
        <v>85</v>
      </c>
      <c r="AY147" s="244" t="s">
        <v>122</v>
      </c>
    </row>
    <row r="148" spans="1:65" s="2" customFormat="1" ht="21.75" customHeight="1">
      <c r="A148" s="37"/>
      <c r="B148" s="38"/>
      <c r="C148" s="256" t="s">
        <v>244</v>
      </c>
      <c r="D148" s="256" t="s">
        <v>171</v>
      </c>
      <c r="E148" s="257" t="s">
        <v>245</v>
      </c>
      <c r="F148" s="258" t="s">
        <v>246</v>
      </c>
      <c r="G148" s="259" t="s">
        <v>167</v>
      </c>
      <c r="H148" s="260">
        <v>199</v>
      </c>
      <c r="I148" s="261"/>
      <c r="J148" s="262">
        <f>ROUND(I148*H148,2)</f>
        <v>0</v>
      </c>
      <c r="K148" s="263"/>
      <c r="L148" s="264"/>
      <c r="M148" s="265" t="s">
        <v>1</v>
      </c>
      <c r="N148" s="266" t="s">
        <v>42</v>
      </c>
      <c r="O148" s="90"/>
      <c r="P148" s="229">
        <f>O148*H148</f>
        <v>0</v>
      </c>
      <c r="Q148" s="229">
        <v>0.00072</v>
      </c>
      <c r="R148" s="229">
        <f>Q148*H148</f>
        <v>0.14328000000000002</v>
      </c>
      <c r="S148" s="229">
        <v>0</v>
      </c>
      <c r="T148" s="230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1" t="s">
        <v>158</v>
      </c>
      <c r="AT148" s="231" t="s">
        <v>171</v>
      </c>
      <c r="AU148" s="231" t="s">
        <v>87</v>
      </c>
      <c r="AY148" s="16" t="s">
        <v>122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6" t="s">
        <v>85</v>
      </c>
      <c r="BK148" s="232">
        <f>ROUND(I148*H148,2)</f>
        <v>0</v>
      </c>
      <c r="BL148" s="16" t="s">
        <v>128</v>
      </c>
      <c r="BM148" s="231" t="s">
        <v>247</v>
      </c>
    </row>
    <row r="149" spans="1:65" s="2" customFormat="1" ht="37.8" customHeight="1">
      <c r="A149" s="37"/>
      <c r="B149" s="38"/>
      <c r="C149" s="219" t="s">
        <v>248</v>
      </c>
      <c r="D149" s="219" t="s">
        <v>124</v>
      </c>
      <c r="E149" s="220" t="s">
        <v>249</v>
      </c>
      <c r="F149" s="221" t="s">
        <v>250</v>
      </c>
      <c r="G149" s="222" t="s">
        <v>167</v>
      </c>
      <c r="H149" s="223">
        <v>3</v>
      </c>
      <c r="I149" s="224"/>
      <c r="J149" s="225">
        <f>ROUND(I149*H149,2)</f>
        <v>0</v>
      </c>
      <c r="K149" s="226"/>
      <c r="L149" s="43"/>
      <c r="M149" s="227" t="s">
        <v>1</v>
      </c>
      <c r="N149" s="228" t="s">
        <v>42</v>
      </c>
      <c r="O149" s="90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1" t="s">
        <v>128</v>
      </c>
      <c r="AT149" s="231" t="s">
        <v>124</v>
      </c>
      <c r="AU149" s="231" t="s">
        <v>87</v>
      </c>
      <c r="AY149" s="16" t="s">
        <v>122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6" t="s">
        <v>85</v>
      </c>
      <c r="BK149" s="232">
        <f>ROUND(I149*H149,2)</f>
        <v>0</v>
      </c>
      <c r="BL149" s="16" t="s">
        <v>128</v>
      </c>
      <c r="BM149" s="231" t="s">
        <v>251</v>
      </c>
    </row>
    <row r="150" spans="1:65" s="2" customFormat="1" ht="21.75" customHeight="1">
      <c r="A150" s="37"/>
      <c r="B150" s="38"/>
      <c r="C150" s="256" t="s">
        <v>252</v>
      </c>
      <c r="D150" s="256" t="s">
        <v>171</v>
      </c>
      <c r="E150" s="257" t="s">
        <v>253</v>
      </c>
      <c r="F150" s="258" t="s">
        <v>254</v>
      </c>
      <c r="G150" s="259" t="s">
        <v>167</v>
      </c>
      <c r="H150" s="260">
        <v>3.045</v>
      </c>
      <c r="I150" s="261"/>
      <c r="J150" s="262">
        <f>ROUND(I150*H150,2)</f>
        <v>0</v>
      </c>
      <c r="K150" s="263"/>
      <c r="L150" s="264"/>
      <c r="M150" s="265" t="s">
        <v>1</v>
      </c>
      <c r="N150" s="266" t="s">
        <v>42</v>
      </c>
      <c r="O150" s="90"/>
      <c r="P150" s="229">
        <f>O150*H150</f>
        <v>0</v>
      </c>
      <c r="Q150" s="229">
        <v>0.00577</v>
      </c>
      <c r="R150" s="229">
        <f>Q150*H150</f>
        <v>0.01756965</v>
      </c>
      <c r="S150" s="229">
        <v>0</v>
      </c>
      <c r="T150" s="23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1" t="s">
        <v>158</v>
      </c>
      <c r="AT150" s="231" t="s">
        <v>171</v>
      </c>
      <c r="AU150" s="231" t="s">
        <v>87</v>
      </c>
      <c r="AY150" s="16" t="s">
        <v>122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6" t="s">
        <v>85</v>
      </c>
      <c r="BK150" s="232">
        <f>ROUND(I150*H150,2)</f>
        <v>0</v>
      </c>
      <c r="BL150" s="16" t="s">
        <v>128</v>
      </c>
      <c r="BM150" s="231" t="s">
        <v>255</v>
      </c>
    </row>
    <row r="151" spans="1:51" s="13" customFormat="1" ht="12">
      <c r="A151" s="13"/>
      <c r="B151" s="233"/>
      <c r="C151" s="234"/>
      <c r="D151" s="235" t="s">
        <v>130</v>
      </c>
      <c r="E151" s="234"/>
      <c r="F151" s="237" t="s">
        <v>256</v>
      </c>
      <c r="G151" s="234"/>
      <c r="H151" s="238">
        <v>3.045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130</v>
      </c>
      <c r="AU151" s="244" t="s">
        <v>87</v>
      </c>
      <c r="AV151" s="13" t="s">
        <v>87</v>
      </c>
      <c r="AW151" s="13" t="s">
        <v>4</v>
      </c>
      <c r="AX151" s="13" t="s">
        <v>85</v>
      </c>
      <c r="AY151" s="244" t="s">
        <v>122</v>
      </c>
    </row>
    <row r="152" spans="1:65" s="2" customFormat="1" ht="37.8" customHeight="1">
      <c r="A152" s="37"/>
      <c r="B152" s="38"/>
      <c r="C152" s="219" t="s">
        <v>257</v>
      </c>
      <c r="D152" s="219" t="s">
        <v>124</v>
      </c>
      <c r="E152" s="220" t="s">
        <v>258</v>
      </c>
      <c r="F152" s="221" t="s">
        <v>259</v>
      </c>
      <c r="G152" s="222" t="s">
        <v>167</v>
      </c>
      <c r="H152" s="223">
        <v>3</v>
      </c>
      <c r="I152" s="224"/>
      <c r="J152" s="225">
        <f>ROUND(I152*H152,2)</f>
        <v>0</v>
      </c>
      <c r="K152" s="226"/>
      <c r="L152" s="43"/>
      <c r="M152" s="227" t="s">
        <v>1</v>
      </c>
      <c r="N152" s="228" t="s">
        <v>42</v>
      </c>
      <c r="O152" s="90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1" t="s">
        <v>128</v>
      </c>
      <c r="AT152" s="231" t="s">
        <v>124</v>
      </c>
      <c r="AU152" s="231" t="s">
        <v>87</v>
      </c>
      <c r="AY152" s="16" t="s">
        <v>122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6" t="s">
        <v>85</v>
      </c>
      <c r="BK152" s="232">
        <f>ROUND(I152*H152,2)</f>
        <v>0</v>
      </c>
      <c r="BL152" s="16" t="s">
        <v>128</v>
      </c>
      <c r="BM152" s="231" t="s">
        <v>260</v>
      </c>
    </row>
    <row r="153" spans="1:65" s="2" customFormat="1" ht="21.75" customHeight="1">
      <c r="A153" s="37"/>
      <c r="B153" s="38"/>
      <c r="C153" s="256" t="s">
        <v>261</v>
      </c>
      <c r="D153" s="256" t="s">
        <v>171</v>
      </c>
      <c r="E153" s="257" t="s">
        <v>262</v>
      </c>
      <c r="F153" s="258" t="s">
        <v>263</v>
      </c>
      <c r="G153" s="259" t="s">
        <v>167</v>
      </c>
      <c r="H153" s="260">
        <v>3</v>
      </c>
      <c r="I153" s="261"/>
      <c r="J153" s="262">
        <f>ROUND(I153*H153,2)</f>
        <v>0</v>
      </c>
      <c r="K153" s="263"/>
      <c r="L153" s="264"/>
      <c r="M153" s="265" t="s">
        <v>1</v>
      </c>
      <c r="N153" s="266" t="s">
        <v>42</v>
      </c>
      <c r="O153" s="90"/>
      <c r="P153" s="229">
        <f>O153*H153</f>
        <v>0</v>
      </c>
      <c r="Q153" s="229">
        <v>0.00705</v>
      </c>
      <c r="R153" s="229">
        <f>Q153*H153</f>
        <v>0.02115</v>
      </c>
      <c r="S153" s="229">
        <v>0</v>
      </c>
      <c r="T153" s="23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1" t="s">
        <v>158</v>
      </c>
      <c r="AT153" s="231" t="s">
        <v>171</v>
      </c>
      <c r="AU153" s="231" t="s">
        <v>87</v>
      </c>
      <c r="AY153" s="16" t="s">
        <v>122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6" t="s">
        <v>85</v>
      </c>
      <c r="BK153" s="232">
        <f>ROUND(I153*H153,2)</f>
        <v>0</v>
      </c>
      <c r="BL153" s="16" t="s">
        <v>128</v>
      </c>
      <c r="BM153" s="231" t="s">
        <v>264</v>
      </c>
    </row>
    <row r="154" spans="1:51" s="13" customFormat="1" ht="12">
      <c r="A154" s="13"/>
      <c r="B154" s="233"/>
      <c r="C154" s="234"/>
      <c r="D154" s="235" t="s">
        <v>130</v>
      </c>
      <c r="E154" s="234"/>
      <c r="F154" s="237" t="s">
        <v>265</v>
      </c>
      <c r="G154" s="234"/>
      <c r="H154" s="238">
        <v>3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130</v>
      </c>
      <c r="AU154" s="244" t="s">
        <v>87</v>
      </c>
      <c r="AV154" s="13" t="s">
        <v>87</v>
      </c>
      <c r="AW154" s="13" t="s">
        <v>4</v>
      </c>
      <c r="AX154" s="13" t="s">
        <v>85</v>
      </c>
      <c r="AY154" s="244" t="s">
        <v>122</v>
      </c>
    </row>
    <row r="155" spans="1:65" s="2" customFormat="1" ht="37.8" customHeight="1">
      <c r="A155" s="37"/>
      <c r="B155" s="38"/>
      <c r="C155" s="219" t="s">
        <v>206</v>
      </c>
      <c r="D155" s="219" t="s">
        <v>124</v>
      </c>
      <c r="E155" s="220" t="s">
        <v>266</v>
      </c>
      <c r="F155" s="221" t="s">
        <v>267</v>
      </c>
      <c r="G155" s="222" t="s">
        <v>189</v>
      </c>
      <c r="H155" s="223">
        <v>2</v>
      </c>
      <c r="I155" s="224"/>
      <c r="J155" s="225">
        <f>ROUND(I155*H155,2)</f>
        <v>0</v>
      </c>
      <c r="K155" s="226"/>
      <c r="L155" s="43"/>
      <c r="M155" s="227" t="s">
        <v>1</v>
      </c>
      <c r="N155" s="228" t="s">
        <v>42</v>
      </c>
      <c r="O155" s="90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1" t="s">
        <v>128</v>
      </c>
      <c r="AT155" s="231" t="s">
        <v>124</v>
      </c>
      <c r="AU155" s="231" t="s">
        <v>87</v>
      </c>
      <c r="AY155" s="16" t="s">
        <v>122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6" t="s">
        <v>85</v>
      </c>
      <c r="BK155" s="232">
        <f>ROUND(I155*H155,2)</f>
        <v>0</v>
      </c>
      <c r="BL155" s="16" t="s">
        <v>128</v>
      </c>
      <c r="BM155" s="231" t="s">
        <v>268</v>
      </c>
    </row>
    <row r="156" spans="1:65" s="2" customFormat="1" ht="16.5" customHeight="1">
      <c r="A156" s="37"/>
      <c r="B156" s="38"/>
      <c r="C156" s="256" t="s">
        <v>210</v>
      </c>
      <c r="D156" s="256" t="s">
        <v>171</v>
      </c>
      <c r="E156" s="257" t="s">
        <v>269</v>
      </c>
      <c r="F156" s="258" t="s">
        <v>270</v>
      </c>
      <c r="G156" s="259" t="s">
        <v>189</v>
      </c>
      <c r="H156" s="260">
        <v>2</v>
      </c>
      <c r="I156" s="261"/>
      <c r="J156" s="262">
        <f>ROUND(I156*H156,2)</f>
        <v>0</v>
      </c>
      <c r="K156" s="263"/>
      <c r="L156" s="264"/>
      <c r="M156" s="265" t="s">
        <v>1</v>
      </c>
      <c r="N156" s="266" t="s">
        <v>42</v>
      </c>
      <c r="O156" s="90"/>
      <c r="P156" s="229">
        <f>O156*H156</f>
        <v>0</v>
      </c>
      <c r="Q156" s="229">
        <v>0.00026</v>
      </c>
      <c r="R156" s="229">
        <f>Q156*H156</f>
        <v>0.00052</v>
      </c>
      <c r="S156" s="229">
        <v>0</v>
      </c>
      <c r="T156" s="23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1" t="s">
        <v>158</v>
      </c>
      <c r="AT156" s="231" t="s">
        <v>171</v>
      </c>
      <c r="AU156" s="231" t="s">
        <v>87</v>
      </c>
      <c r="AY156" s="16" t="s">
        <v>122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6" t="s">
        <v>85</v>
      </c>
      <c r="BK156" s="232">
        <f>ROUND(I156*H156,2)</f>
        <v>0</v>
      </c>
      <c r="BL156" s="16" t="s">
        <v>128</v>
      </c>
      <c r="BM156" s="231" t="s">
        <v>271</v>
      </c>
    </row>
    <row r="157" spans="1:65" s="2" customFormat="1" ht="37.8" customHeight="1">
      <c r="A157" s="37"/>
      <c r="B157" s="38"/>
      <c r="C157" s="219" t="s">
        <v>214</v>
      </c>
      <c r="D157" s="219" t="s">
        <v>124</v>
      </c>
      <c r="E157" s="220" t="s">
        <v>272</v>
      </c>
      <c r="F157" s="221" t="s">
        <v>273</v>
      </c>
      <c r="G157" s="222" t="s">
        <v>189</v>
      </c>
      <c r="H157" s="223">
        <v>2</v>
      </c>
      <c r="I157" s="224"/>
      <c r="J157" s="225">
        <f>ROUND(I157*H157,2)</f>
        <v>0</v>
      </c>
      <c r="K157" s="226"/>
      <c r="L157" s="43"/>
      <c r="M157" s="227" t="s">
        <v>1</v>
      </c>
      <c r="N157" s="228" t="s">
        <v>42</v>
      </c>
      <c r="O157" s="90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1" t="s">
        <v>128</v>
      </c>
      <c r="AT157" s="231" t="s">
        <v>124</v>
      </c>
      <c r="AU157" s="231" t="s">
        <v>87</v>
      </c>
      <c r="AY157" s="16" t="s">
        <v>122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6" t="s">
        <v>85</v>
      </c>
      <c r="BK157" s="232">
        <f>ROUND(I157*H157,2)</f>
        <v>0</v>
      </c>
      <c r="BL157" s="16" t="s">
        <v>128</v>
      </c>
      <c r="BM157" s="231" t="s">
        <v>274</v>
      </c>
    </row>
    <row r="158" spans="1:65" s="2" customFormat="1" ht="16.5" customHeight="1">
      <c r="A158" s="37"/>
      <c r="B158" s="38"/>
      <c r="C158" s="256" t="s">
        <v>7</v>
      </c>
      <c r="D158" s="256" t="s">
        <v>171</v>
      </c>
      <c r="E158" s="257" t="s">
        <v>275</v>
      </c>
      <c r="F158" s="258" t="s">
        <v>276</v>
      </c>
      <c r="G158" s="259" t="s">
        <v>189</v>
      </c>
      <c r="H158" s="260">
        <v>2</v>
      </c>
      <c r="I158" s="261"/>
      <c r="J158" s="262">
        <f>ROUND(I158*H158,2)</f>
        <v>0</v>
      </c>
      <c r="K158" s="263"/>
      <c r="L158" s="264"/>
      <c r="M158" s="265" t="s">
        <v>1</v>
      </c>
      <c r="N158" s="266" t="s">
        <v>42</v>
      </c>
      <c r="O158" s="90"/>
      <c r="P158" s="229">
        <f>O158*H158</f>
        <v>0</v>
      </c>
      <c r="Q158" s="229">
        <v>0.00019</v>
      </c>
      <c r="R158" s="229">
        <f>Q158*H158</f>
        <v>0.00038</v>
      </c>
      <c r="S158" s="229">
        <v>0</v>
      </c>
      <c r="T158" s="23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1" t="s">
        <v>158</v>
      </c>
      <c r="AT158" s="231" t="s">
        <v>171</v>
      </c>
      <c r="AU158" s="231" t="s">
        <v>87</v>
      </c>
      <c r="AY158" s="16" t="s">
        <v>122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6" t="s">
        <v>85</v>
      </c>
      <c r="BK158" s="232">
        <f>ROUND(I158*H158,2)</f>
        <v>0</v>
      </c>
      <c r="BL158" s="16" t="s">
        <v>128</v>
      </c>
      <c r="BM158" s="231" t="s">
        <v>277</v>
      </c>
    </row>
    <row r="159" spans="1:65" s="2" customFormat="1" ht="16.5" customHeight="1">
      <c r="A159" s="37"/>
      <c r="B159" s="38"/>
      <c r="C159" s="219" t="s">
        <v>176</v>
      </c>
      <c r="D159" s="219" t="s">
        <v>124</v>
      </c>
      <c r="E159" s="220" t="s">
        <v>203</v>
      </c>
      <c r="F159" s="221" t="s">
        <v>204</v>
      </c>
      <c r="G159" s="222" t="s">
        <v>167</v>
      </c>
      <c r="H159" s="223">
        <v>199</v>
      </c>
      <c r="I159" s="224"/>
      <c r="J159" s="225">
        <f>ROUND(I159*H159,2)</f>
        <v>0</v>
      </c>
      <c r="K159" s="226"/>
      <c r="L159" s="43"/>
      <c r="M159" s="227" t="s">
        <v>1</v>
      </c>
      <c r="N159" s="228" t="s">
        <v>42</v>
      </c>
      <c r="O159" s="90"/>
      <c r="P159" s="229">
        <f>O159*H159</f>
        <v>0</v>
      </c>
      <c r="Q159" s="229">
        <v>0.00019</v>
      </c>
      <c r="R159" s="229">
        <f>Q159*H159</f>
        <v>0.03781</v>
      </c>
      <c r="S159" s="229">
        <v>0</v>
      </c>
      <c r="T159" s="23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1" t="s">
        <v>128</v>
      </c>
      <c r="AT159" s="231" t="s">
        <v>124</v>
      </c>
      <c r="AU159" s="231" t="s">
        <v>87</v>
      </c>
      <c r="AY159" s="16" t="s">
        <v>122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6" t="s">
        <v>85</v>
      </c>
      <c r="BK159" s="232">
        <f>ROUND(I159*H159,2)</f>
        <v>0</v>
      </c>
      <c r="BL159" s="16" t="s">
        <v>128</v>
      </c>
      <c r="BM159" s="231" t="s">
        <v>278</v>
      </c>
    </row>
    <row r="160" spans="1:65" s="2" customFormat="1" ht="21.75" customHeight="1">
      <c r="A160" s="37"/>
      <c r="B160" s="38"/>
      <c r="C160" s="219" t="s">
        <v>181</v>
      </c>
      <c r="D160" s="219" t="s">
        <v>124</v>
      </c>
      <c r="E160" s="220" t="s">
        <v>207</v>
      </c>
      <c r="F160" s="221" t="s">
        <v>208</v>
      </c>
      <c r="G160" s="222" t="s">
        <v>167</v>
      </c>
      <c r="H160" s="223">
        <v>199</v>
      </c>
      <c r="I160" s="224"/>
      <c r="J160" s="225">
        <f>ROUND(I160*H160,2)</f>
        <v>0</v>
      </c>
      <c r="K160" s="226"/>
      <c r="L160" s="43"/>
      <c r="M160" s="227" t="s">
        <v>1</v>
      </c>
      <c r="N160" s="228" t="s">
        <v>42</v>
      </c>
      <c r="O160" s="90"/>
      <c r="P160" s="229">
        <f>O160*H160</f>
        <v>0</v>
      </c>
      <c r="Q160" s="229">
        <v>7E-05</v>
      </c>
      <c r="R160" s="229">
        <f>Q160*H160</f>
        <v>0.013929999999999998</v>
      </c>
      <c r="S160" s="229">
        <v>0</v>
      </c>
      <c r="T160" s="23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1" t="s">
        <v>128</v>
      </c>
      <c r="AT160" s="231" t="s">
        <v>124</v>
      </c>
      <c r="AU160" s="231" t="s">
        <v>87</v>
      </c>
      <c r="AY160" s="16" t="s">
        <v>122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6" t="s">
        <v>85</v>
      </c>
      <c r="BK160" s="232">
        <f>ROUND(I160*H160,2)</f>
        <v>0</v>
      </c>
      <c r="BL160" s="16" t="s">
        <v>128</v>
      </c>
      <c r="BM160" s="231" t="s">
        <v>279</v>
      </c>
    </row>
    <row r="161" spans="1:65" s="2" customFormat="1" ht="37.8" customHeight="1">
      <c r="A161" s="37"/>
      <c r="B161" s="38"/>
      <c r="C161" s="219" t="s">
        <v>186</v>
      </c>
      <c r="D161" s="219" t="s">
        <v>124</v>
      </c>
      <c r="E161" s="220" t="s">
        <v>211</v>
      </c>
      <c r="F161" s="221" t="s">
        <v>212</v>
      </c>
      <c r="G161" s="222" t="s">
        <v>189</v>
      </c>
      <c r="H161" s="223">
        <v>3</v>
      </c>
      <c r="I161" s="224"/>
      <c r="J161" s="225">
        <f>ROUND(I161*H161,2)</f>
        <v>0</v>
      </c>
      <c r="K161" s="226"/>
      <c r="L161" s="43"/>
      <c r="M161" s="227" t="s">
        <v>1</v>
      </c>
      <c r="N161" s="228" t="s">
        <v>42</v>
      </c>
      <c r="O161" s="90"/>
      <c r="P161" s="229">
        <f>O161*H161</f>
        <v>0</v>
      </c>
      <c r="Q161" s="229">
        <v>8E-05</v>
      </c>
      <c r="R161" s="229">
        <f>Q161*H161</f>
        <v>0.00024000000000000003</v>
      </c>
      <c r="S161" s="229">
        <v>0</v>
      </c>
      <c r="T161" s="23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1" t="s">
        <v>128</v>
      </c>
      <c r="AT161" s="231" t="s">
        <v>124</v>
      </c>
      <c r="AU161" s="231" t="s">
        <v>87</v>
      </c>
      <c r="AY161" s="16" t="s">
        <v>122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6" t="s">
        <v>85</v>
      </c>
      <c r="BK161" s="232">
        <f>ROUND(I161*H161,2)</f>
        <v>0</v>
      </c>
      <c r="BL161" s="16" t="s">
        <v>128</v>
      </c>
      <c r="BM161" s="231" t="s">
        <v>280</v>
      </c>
    </row>
    <row r="162" spans="1:65" s="2" customFormat="1" ht="24.15" customHeight="1">
      <c r="A162" s="37"/>
      <c r="B162" s="38"/>
      <c r="C162" s="219" t="s">
        <v>191</v>
      </c>
      <c r="D162" s="219" t="s">
        <v>124</v>
      </c>
      <c r="E162" s="220" t="s">
        <v>215</v>
      </c>
      <c r="F162" s="221" t="s">
        <v>216</v>
      </c>
      <c r="G162" s="222" t="s">
        <v>189</v>
      </c>
      <c r="H162" s="223">
        <v>2</v>
      </c>
      <c r="I162" s="224"/>
      <c r="J162" s="225">
        <f>ROUND(I162*H162,2)</f>
        <v>0</v>
      </c>
      <c r="K162" s="226"/>
      <c r="L162" s="43"/>
      <c r="M162" s="227" t="s">
        <v>1</v>
      </c>
      <c r="N162" s="228" t="s">
        <v>42</v>
      </c>
      <c r="O162" s="90"/>
      <c r="P162" s="229">
        <f>O162*H162</f>
        <v>0</v>
      </c>
      <c r="Q162" s="229">
        <v>0.00076</v>
      </c>
      <c r="R162" s="229">
        <f>Q162*H162</f>
        <v>0.00152</v>
      </c>
      <c r="S162" s="229">
        <v>0</v>
      </c>
      <c r="T162" s="23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1" t="s">
        <v>128</v>
      </c>
      <c r="AT162" s="231" t="s">
        <v>124</v>
      </c>
      <c r="AU162" s="231" t="s">
        <v>87</v>
      </c>
      <c r="AY162" s="16" t="s">
        <v>122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6" t="s">
        <v>85</v>
      </c>
      <c r="BK162" s="232">
        <f>ROUND(I162*H162,2)</f>
        <v>0</v>
      </c>
      <c r="BL162" s="16" t="s">
        <v>128</v>
      </c>
      <c r="BM162" s="231" t="s">
        <v>281</v>
      </c>
    </row>
    <row r="163" spans="1:63" s="12" customFormat="1" ht="22.8" customHeight="1">
      <c r="A163" s="12"/>
      <c r="B163" s="203"/>
      <c r="C163" s="204"/>
      <c r="D163" s="205" t="s">
        <v>76</v>
      </c>
      <c r="E163" s="217" t="s">
        <v>218</v>
      </c>
      <c r="F163" s="217" t="s">
        <v>219</v>
      </c>
      <c r="G163" s="204"/>
      <c r="H163" s="204"/>
      <c r="I163" s="207"/>
      <c r="J163" s="218">
        <f>BK163</f>
        <v>0</v>
      </c>
      <c r="K163" s="204"/>
      <c r="L163" s="209"/>
      <c r="M163" s="210"/>
      <c r="N163" s="211"/>
      <c r="O163" s="211"/>
      <c r="P163" s="212">
        <f>P164</f>
        <v>0</v>
      </c>
      <c r="Q163" s="211"/>
      <c r="R163" s="212">
        <f>R164</f>
        <v>0</v>
      </c>
      <c r="S163" s="211"/>
      <c r="T163" s="213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4" t="s">
        <v>85</v>
      </c>
      <c r="AT163" s="215" t="s">
        <v>76</v>
      </c>
      <c r="AU163" s="215" t="s">
        <v>85</v>
      </c>
      <c r="AY163" s="214" t="s">
        <v>122</v>
      </c>
      <c r="BK163" s="216">
        <f>BK164</f>
        <v>0</v>
      </c>
    </row>
    <row r="164" spans="1:65" s="2" customFormat="1" ht="49.05" customHeight="1">
      <c r="A164" s="37"/>
      <c r="B164" s="38"/>
      <c r="C164" s="219" t="s">
        <v>282</v>
      </c>
      <c r="D164" s="219" t="s">
        <v>124</v>
      </c>
      <c r="E164" s="220" t="s">
        <v>220</v>
      </c>
      <c r="F164" s="221" t="s">
        <v>221</v>
      </c>
      <c r="G164" s="222" t="s">
        <v>222</v>
      </c>
      <c r="H164" s="223">
        <v>0.236</v>
      </c>
      <c r="I164" s="224"/>
      <c r="J164" s="225">
        <f>ROUND(I164*H164,2)</f>
        <v>0</v>
      </c>
      <c r="K164" s="226"/>
      <c r="L164" s="43"/>
      <c r="M164" s="227" t="s">
        <v>1</v>
      </c>
      <c r="N164" s="228" t="s">
        <v>42</v>
      </c>
      <c r="O164" s="90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1" t="s">
        <v>128</v>
      </c>
      <c r="AT164" s="231" t="s">
        <v>124</v>
      </c>
      <c r="AU164" s="231" t="s">
        <v>87</v>
      </c>
      <c r="AY164" s="16" t="s">
        <v>122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6" t="s">
        <v>85</v>
      </c>
      <c r="BK164" s="232">
        <f>ROUND(I164*H164,2)</f>
        <v>0</v>
      </c>
      <c r="BL164" s="16" t="s">
        <v>128</v>
      </c>
      <c r="BM164" s="231" t="s">
        <v>283</v>
      </c>
    </row>
    <row r="165" spans="1:63" s="12" customFormat="1" ht="25.9" customHeight="1">
      <c r="A165" s="12"/>
      <c r="B165" s="203"/>
      <c r="C165" s="204"/>
      <c r="D165" s="205" t="s">
        <v>76</v>
      </c>
      <c r="E165" s="206" t="s">
        <v>171</v>
      </c>
      <c r="F165" s="206" t="s">
        <v>284</v>
      </c>
      <c r="G165" s="204"/>
      <c r="H165" s="204"/>
      <c r="I165" s="207"/>
      <c r="J165" s="208">
        <f>BK165</f>
        <v>0</v>
      </c>
      <c r="K165" s="204"/>
      <c r="L165" s="209"/>
      <c r="M165" s="210"/>
      <c r="N165" s="211"/>
      <c r="O165" s="211"/>
      <c r="P165" s="212">
        <f>P166</f>
        <v>0</v>
      </c>
      <c r="Q165" s="211"/>
      <c r="R165" s="212">
        <f>R166</f>
        <v>0.199</v>
      </c>
      <c r="S165" s="211"/>
      <c r="T165" s="213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4" t="s">
        <v>133</v>
      </c>
      <c r="AT165" s="215" t="s">
        <v>76</v>
      </c>
      <c r="AU165" s="215" t="s">
        <v>77</v>
      </c>
      <c r="AY165" s="214" t="s">
        <v>122</v>
      </c>
      <c r="BK165" s="216">
        <f>BK166</f>
        <v>0</v>
      </c>
    </row>
    <row r="166" spans="1:63" s="12" customFormat="1" ht="22.8" customHeight="1">
      <c r="A166" s="12"/>
      <c r="B166" s="203"/>
      <c r="C166" s="204"/>
      <c r="D166" s="205" t="s">
        <v>76</v>
      </c>
      <c r="E166" s="217" t="s">
        <v>285</v>
      </c>
      <c r="F166" s="217" t="s">
        <v>286</v>
      </c>
      <c r="G166" s="204"/>
      <c r="H166" s="204"/>
      <c r="I166" s="207"/>
      <c r="J166" s="218">
        <f>BK166</f>
        <v>0</v>
      </c>
      <c r="K166" s="204"/>
      <c r="L166" s="209"/>
      <c r="M166" s="210"/>
      <c r="N166" s="211"/>
      <c r="O166" s="211"/>
      <c r="P166" s="212">
        <f>SUM(P167:P175)</f>
        <v>0</v>
      </c>
      <c r="Q166" s="211"/>
      <c r="R166" s="212">
        <f>SUM(R167:R175)</f>
        <v>0.199</v>
      </c>
      <c r="S166" s="211"/>
      <c r="T166" s="213">
        <f>SUM(T167:T175)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4" t="s">
        <v>133</v>
      </c>
      <c r="AT166" s="215" t="s">
        <v>76</v>
      </c>
      <c r="AU166" s="215" t="s">
        <v>85</v>
      </c>
      <c r="AY166" s="214" t="s">
        <v>122</v>
      </c>
      <c r="BK166" s="216">
        <f>SUM(BK167:BK175)</f>
        <v>0</v>
      </c>
    </row>
    <row r="167" spans="1:65" s="2" customFormat="1" ht="49.05" customHeight="1">
      <c r="A167" s="37"/>
      <c r="B167" s="38"/>
      <c r="C167" s="219" t="s">
        <v>287</v>
      </c>
      <c r="D167" s="219" t="s">
        <v>124</v>
      </c>
      <c r="E167" s="220" t="s">
        <v>288</v>
      </c>
      <c r="F167" s="221" t="s">
        <v>289</v>
      </c>
      <c r="G167" s="222" t="s">
        <v>167</v>
      </c>
      <c r="H167" s="223">
        <v>199</v>
      </c>
      <c r="I167" s="224"/>
      <c r="J167" s="225">
        <f>ROUND(I167*H167,2)</f>
        <v>0</v>
      </c>
      <c r="K167" s="226"/>
      <c r="L167" s="43"/>
      <c r="M167" s="227" t="s">
        <v>1</v>
      </c>
      <c r="N167" s="228" t="s">
        <v>42</v>
      </c>
      <c r="O167" s="90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1" t="s">
        <v>290</v>
      </c>
      <c r="AT167" s="231" t="s">
        <v>124</v>
      </c>
      <c r="AU167" s="231" t="s">
        <v>87</v>
      </c>
      <c r="AY167" s="16" t="s">
        <v>122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6" t="s">
        <v>85</v>
      </c>
      <c r="BK167" s="232">
        <f>ROUND(I167*H167,2)</f>
        <v>0</v>
      </c>
      <c r="BL167" s="16" t="s">
        <v>290</v>
      </c>
      <c r="BM167" s="231" t="s">
        <v>291</v>
      </c>
    </row>
    <row r="168" spans="1:65" s="2" customFormat="1" ht="16.5" customHeight="1">
      <c r="A168" s="37"/>
      <c r="B168" s="38"/>
      <c r="C168" s="256" t="s">
        <v>292</v>
      </c>
      <c r="D168" s="256" t="s">
        <v>171</v>
      </c>
      <c r="E168" s="257" t="s">
        <v>293</v>
      </c>
      <c r="F168" s="258" t="s">
        <v>294</v>
      </c>
      <c r="G168" s="259" t="s">
        <v>295</v>
      </c>
      <c r="H168" s="260">
        <v>199</v>
      </c>
      <c r="I168" s="261"/>
      <c r="J168" s="262">
        <f>ROUND(I168*H168,2)</f>
        <v>0</v>
      </c>
      <c r="K168" s="263"/>
      <c r="L168" s="264"/>
      <c r="M168" s="265" t="s">
        <v>1</v>
      </c>
      <c r="N168" s="266" t="s">
        <v>42</v>
      </c>
      <c r="O168" s="90"/>
      <c r="P168" s="229">
        <f>O168*H168</f>
        <v>0</v>
      </c>
      <c r="Q168" s="229">
        <v>0.001</v>
      </c>
      <c r="R168" s="229">
        <f>Q168*H168</f>
        <v>0.199</v>
      </c>
      <c r="S168" s="229">
        <v>0</v>
      </c>
      <c r="T168" s="23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1" t="s">
        <v>296</v>
      </c>
      <c r="AT168" s="231" t="s">
        <v>171</v>
      </c>
      <c r="AU168" s="231" t="s">
        <v>87</v>
      </c>
      <c r="AY168" s="16" t="s">
        <v>122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6" t="s">
        <v>85</v>
      </c>
      <c r="BK168" s="232">
        <f>ROUND(I168*H168,2)</f>
        <v>0</v>
      </c>
      <c r="BL168" s="16" t="s">
        <v>290</v>
      </c>
      <c r="BM168" s="231" t="s">
        <v>297</v>
      </c>
    </row>
    <row r="169" spans="1:65" s="2" customFormat="1" ht="33" customHeight="1">
      <c r="A169" s="37"/>
      <c r="B169" s="38"/>
      <c r="C169" s="219" t="s">
        <v>298</v>
      </c>
      <c r="D169" s="219" t="s">
        <v>124</v>
      </c>
      <c r="E169" s="220" t="s">
        <v>299</v>
      </c>
      <c r="F169" s="221" t="s">
        <v>300</v>
      </c>
      <c r="G169" s="222" t="s">
        <v>189</v>
      </c>
      <c r="H169" s="223">
        <v>1</v>
      </c>
      <c r="I169" s="224"/>
      <c r="J169" s="225">
        <f>ROUND(I169*H169,2)</f>
        <v>0</v>
      </c>
      <c r="K169" s="226"/>
      <c r="L169" s="43"/>
      <c r="M169" s="227" t="s">
        <v>1</v>
      </c>
      <c r="N169" s="228" t="s">
        <v>42</v>
      </c>
      <c r="O169" s="90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1" t="s">
        <v>290</v>
      </c>
      <c r="AT169" s="231" t="s">
        <v>124</v>
      </c>
      <c r="AU169" s="231" t="s">
        <v>87</v>
      </c>
      <c r="AY169" s="16" t="s">
        <v>122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6" t="s">
        <v>85</v>
      </c>
      <c r="BK169" s="232">
        <f>ROUND(I169*H169,2)</f>
        <v>0</v>
      </c>
      <c r="BL169" s="16" t="s">
        <v>290</v>
      </c>
      <c r="BM169" s="231" t="s">
        <v>301</v>
      </c>
    </row>
    <row r="170" spans="1:65" s="2" customFormat="1" ht="44.25" customHeight="1">
      <c r="A170" s="37"/>
      <c r="B170" s="38"/>
      <c r="C170" s="219" t="s">
        <v>302</v>
      </c>
      <c r="D170" s="219" t="s">
        <v>124</v>
      </c>
      <c r="E170" s="220" t="s">
        <v>303</v>
      </c>
      <c r="F170" s="221" t="s">
        <v>304</v>
      </c>
      <c r="G170" s="222" t="s">
        <v>167</v>
      </c>
      <c r="H170" s="223">
        <v>199</v>
      </c>
      <c r="I170" s="224"/>
      <c r="J170" s="225">
        <f>ROUND(I170*H170,2)</f>
        <v>0</v>
      </c>
      <c r="K170" s="226"/>
      <c r="L170" s="43"/>
      <c r="M170" s="227" t="s">
        <v>1</v>
      </c>
      <c r="N170" s="228" t="s">
        <v>42</v>
      </c>
      <c r="O170" s="90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1" t="s">
        <v>290</v>
      </c>
      <c r="AT170" s="231" t="s">
        <v>124</v>
      </c>
      <c r="AU170" s="231" t="s">
        <v>87</v>
      </c>
      <c r="AY170" s="16" t="s">
        <v>122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6" t="s">
        <v>85</v>
      </c>
      <c r="BK170" s="232">
        <f>ROUND(I170*H170,2)</f>
        <v>0</v>
      </c>
      <c r="BL170" s="16" t="s">
        <v>290</v>
      </c>
      <c r="BM170" s="231" t="s">
        <v>305</v>
      </c>
    </row>
    <row r="171" spans="1:65" s="2" customFormat="1" ht="16.5" customHeight="1">
      <c r="A171" s="37"/>
      <c r="B171" s="38"/>
      <c r="C171" s="256" t="s">
        <v>306</v>
      </c>
      <c r="D171" s="256" t="s">
        <v>171</v>
      </c>
      <c r="E171" s="257" t="s">
        <v>307</v>
      </c>
      <c r="F171" s="258" t="s">
        <v>308</v>
      </c>
      <c r="G171" s="259" t="s">
        <v>167</v>
      </c>
      <c r="H171" s="260">
        <v>199</v>
      </c>
      <c r="I171" s="261"/>
      <c r="J171" s="262">
        <f>ROUND(I171*H171,2)</f>
        <v>0</v>
      </c>
      <c r="K171" s="263"/>
      <c r="L171" s="264"/>
      <c r="M171" s="265" t="s">
        <v>1</v>
      </c>
      <c r="N171" s="266" t="s">
        <v>42</v>
      </c>
      <c r="O171" s="90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1" t="s">
        <v>296</v>
      </c>
      <c r="AT171" s="231" t="s">
        <v>171</v>
      </c>
      <c r="AU171" s="231" t="s">
        <v>87</v>
      </c>
      <c r="AY171" s="16" t="s">
        <v>122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6" t="s">
        <v>85</v>
      </c>
      <c r="BK171" s="232">
        <f>ROUND(I171*H171,2)</f>
        <v>0</v>
      </c>
      <c r="BL171" s="16" t="s">
        <v>290</v>
      </c>
      <c r="BM171" s="231" t="s">
        <v>309</v>
      </c>
    </row>
    <row r="172" spans="1:65" s="2" customFormat="1" ht="16.5" customHeight="1">
      <c r="A172" s="37"/>
      <c r="B172" s="38"/>
      <c r="C172" s="256" t="s">
        <v>310</v>
      </c>
      <c r="D172" s="256" t="s">
        <v>171</v>
      </c>
      <c r="E172" s="257" t="s">
        <v>311</v>
      </c>
      <c r="F172" s="258" t="s">
        <v>312</v>
      </c>
      <c r="G172" s="259" t="s">
        <v>167</v>
      </c>
      <c r="H172" s="260">
        <v>199</v>
      </c>
      <c r="I172" s="261"/>
      <c r="J172" s="262">
        <f>ROUND(I172*H172,2)</f>
        <v>0</v>
      </c>
      <c r="K172" s="263"/>
      <c r="L172" s="264"/>
      <c r="M172" s="265" t="s">
        <v>1</v>
      </c>
      <c r="N172" s="266" t="s">
        <v>42</v>
      </c>
      <c r="O172" s="90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1" t="s">
        <v>296</v>
      </c>
      <c r="AT172" s="231" t="s">
        <v>171</v>
      </c>
      <c r="AU172" s="231" t="s">
        <v>87</v>
      </c>
      <c r="AY172" s="16" t="s">
        <v>122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6" t="s">
        <v>85</v>
      </c>
      <c r="BK172" s="232">
        <f>ROUND(I172*H172,2)</f>
        <v>0</v>
      </c>
      <c r="BL172" s="16" t="s">
        <v>290</v>
      </c>
      <c r="BM172" s="231" t="s">
        <v>313</v>
      </c>
    </row>
    <row r="173" spans="1:65" s="2" customFormat="1" ht="24.15" customHeight="1">
      <c r="A173" s="37"/>
      <c r="B173" s="38"/>
      <c r="C173" s="219" t="s">
        <v>314</v>
      </c>
      <c r="D173" s="219" t="s">
        <v>124</v>
      </c>
      <c r="E173" s="220" t="s">
        <v>315</v>
      </c>
      <c r="F173" s="221" t="s">
        <v>316</v>
      </c>
      <c r="G173" s="222" t="s">
        <v>189</v>
      </c>
      <c r="H173" s="223">
        <v>2</v>
      </c>
      <c r="I173" s="224"/>
      <c r="J173" s="225">
        <f>ROUND(I173*H173,2)</f>
        <v>0</v>
      </c>
      <c r="K173" s="226"/>
      <c r="L173" s="43"/>
      <c r="M173" s="227" t="s">
        <v>1</v>
      </c>
      <c r="N173" s="228" t="s">
        <v>42</v>
      </c>
      <c r="O173" s="90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1" t="s">
        <v>290</v>
      </c>
      <c r="AT173" s="231" t="s">
        <v>124</v>
      </c>
      <c r="AU173" s="231" t="s">
        <v>87</v>
      </c>
      <c r="AY173" s="16" t="s">
        <v>122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6" t="s">
        <v>85</v>
      </c>
      <c r="BK173" s="232">
        <f>ROUND(I173*H173,2)</f>
        <v>0</v>
      </c>
      <c r="BL173" s="16" t="s">
        <v>290</v>
      </c>
      <c r="BM173" s="231" t="s">
        <v>317</v>
      </c>
    </row>
    <row r="174" spans="1:65" s="2" customFormat="1" ht="16.5" customHeight="1">
      <c r="A174" s="37"/>
      <c r="B174" s="38"/>
      <c r="C174" s="219" t="s">
        <v>318</v>
      </c>
      <c r="D174" s="219" t="s">
        <v>124</v>
      </c>
      <c r="E174" s="220" t="s">
        <v>319</v>
      </c>
      <c r="F174" s="221" t="s">
        <v>320</v>
      </c>
      <c r="G174" s="222" t="s">
        <v>189</v>
      </c>
      <c r="H174" s="223">
        <v>2</v>
      </c>
      <c r="I174" s="224"/>
      <c r="J174" s="225">
        <f>ROUND(I174*H174,2)</f>
        <v>0</v>
      </c>
      <c r="K174" s="226"/>
      <c r="L174" s="43"/>
      <c r="M174" s="227" t="s">
        <v>1</v>
      </c>
      <c r="N174" s="228" t="s">
        <v>42</v>
      </c>
      <c r="O174" s="90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1" t="s">
        <v>290</v>
      </c>
      <c r="AT174" s="231" t="s">
        <v>124</v>
      </c>
      <c r="AU174" s="231" t="s">
        <v>87</v>
      </c>
      <c r="AY174" s="16" t="s">
        <v>122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6" t="s">
        <v>85</v>
      </c>
      <c r="BK174" s="232">
        <f>ROUND(I174*H174,2)</f>
        <v>0</v>
      </c>
      <c r="BL174" s="16" t="s">
        <v>290</v>
      </c>
      <c r="BM174" s="231" t="s">
        <v>321</v>
      </c>
    </row>
    <row r="175" spans="1:65" s="2" customFormat="1" ht="16.5" customHeight="1">
      <c r="A175" s="37"/>
      <c r="B175" s="38"/>
      <c r="C175" s="219" t="s">
        <v>322</v>
      </c>
      <c r="D175" s="219" t="s">
        <v>124</v>
      </c>
      <c r="E175" s="220" t="s">
        <v>323</v>
      </c>
      <c r="F175" s="221" t="s">
        <v>324</v>
      </c>
      <c r="G175" s="222" t="s">
        <v>167</v>
      </c>
      <c r="H175" s="223">
        <v>199</v>
      </c>
      <c r="I175" s="224"/>
      <c r="J175" s="225">
        <f>ROUND(I175*H175,2)</f>
        <v>0</v>
      </c>
      <c r="K175" s="226"/>
      <c r="L175" s="43"/>
      <c r="M175" s="267" t="s">
        <v>1</v>
      </c>
      <c r="N175" s="268" t="s">
        <v>42</v>
      </c>
      <c r="O175" s="269"/>
      <c r="P175" s="270">
        <f>O175*H175</f>
        <v>0</v>
      </c>
      <c r="Q175" s="270">
        <v>0</v>
      </c>
      <c r="R175" s="270">
        <f>Q175*H175</f>
        <v>0</v>
      </c>
      <c r="S175" s="270">
        <v>0</v>
      </c>
      <c r="T175" s="27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1" t="s">
        <v>290</v>
      </c>
      <c r="AT175" s="231" t="s">
        <v>124</v>
      </c>
      <c r="AU175" s="231" t="s">
        <v>87</v>
      </c>
      <c r="AY175" s="16" t="s">
        <v>122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6" t="s">
        <v>85</v>
      </c>
      <c r="BK175" s="232">
        <f>ROUND(I175*H175,2)</f>
        <v>0</v>
      </c>
      <c r="BL175" s="16" t="s">
        <v>290</v>
      </c>
      <c r="BM175" s="231" t="s">
        <v>325</v>
      </c>
    </row>
    <row r="176" spans="1:31" s="2" customFormat="1" ht="6.95" customHeight="1">
      <c r="A176" s="37"/>
      <c r="B176" s="65"/>
      <c r="C176" s="66"/>
      <c r="D176" s="66"/>
      <c r="E176" s="66"/>
      <c r="F176" s="66"/>
      <c r="G176" s="66"/>
      <c r="H176" s="66"/>
      <c r="I176" s="66"/>
      <c r="J176" s="66"/>
      <c r="K176" s="66"/>
      <c r="L176" s="43"/>
      <c r="M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</sheetData>
  <sheetProtection password="CC35" sheet="1" objects="1" scenarios="1" formatColumns="0" formatRows="0" autoFilter="0"/>
  <autoFilter ref="C121:K17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6"/>
      <c r="C3" s="137"/>
      <c r="D3" s="137"/>
      <c r="E3" s="137"/>
      <c r="F3" s="137"/>
      <c r="G3" s="137"/>
      <c r="H3" s="19"/>
    </row>
    <row r="4" spans="2:8" s="1" customFormat="1" ht="24.95" customHeight="1">
      <c r="B4" s="19"/>
      <c r="C4" s="138" t="s">
        <v>326</v>
      </c>
      <c r="H4" s="19"/>
    </row>
    <row r="5" spans="2:8" s="1" customFormat="1" ht="12" customHeight="1">
      <c r="B5" s="19"/>
      <c r="C5" s="272" t="s">
        <v>13</v>
      </c>
      <c r="D5" s="147" t="s">
        <v>14</v>
      </c>
      <c r="E5" s="1"/>
      <c r="F5" s="1"/>
      <c r="H5" s="19"/>
    </row>
    <row r="6" spans="2:8" s="1" customFormat="1" ht="36.95" customHeight="1">
      <c r="B6" s="19"/>
      <c r="C6" s="273" t="s">
        <v>16</v>
      </c>
      <c r="D6" s="274" t="s">
        <v>17</v>
      </c>
      <c r="E6" s="1"/>
      <c r="F6" s="1"/>
      <c r="H6" s="19"/>
    </row>
    <row r="7" spans="2:8" s="1" customFormat="1" ht="16.5" customHeight="1">
      <c r="B7" s="19"/>
      <c r="C7" s="140" t="s">
        <v>22</v>
      </c>
      <c r="D7" s="144" t="str">
        <f>'Rekapitulace stavby'!AN8</f>
        <v>25. 1. 2022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91"/>
      <c r="B9" s="275"/>
      <c r="C9" s="276" t="s">
        <v>58</v>
      </c>
      <c r="D9" s="277" t="s">
        <v>59</v>
      </c>
      <c r="E9" s="277" t="s">
        <v>109</v>
      </c>
      <c r="F9" s="278" t="s">
        <v>327</v>
      </c>
      <c r="G9" s="191"/>
      <c r="H9" s="275"/>
    </row>
    <row r="10" spans="1:8" s="2" customFormat="1" ht="26.4" customHeight="1">
      <c r="A10" s="37"/>
      <c r="B10" s="43"/>
      <c r="C10" s="279" t="s">
        <v>328</v>
      </c>
      <c r="D10" s="279" t="s">
        <v>83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80" t="s">
        <v>93</v>
      </c>
      <c r="D11" s="281" t="s">
        <v>1</v>
      </c>
      <c r="E11" s="282" t="s">
        <v>1</v>
      </c>
      <c r="F11" s="283">
        <v>71.64</v>
      </c>
      <c r="G11" s="37"/>
      <c r="H11" s="43"/>
    </row>
    <row r="12" spans="1:8" s="2" customFormat="1" ht="16.8" customHeight="1">
      <c r="A12" s="37"/>
      <c r="B12" s="43"/>
      <c r="C12" s="284" t="s">
        <v>1</v>
      </c>
      <c r="D12" s="284" t="s">
        <v>162</v>
      </c>
      <c r="E12" s="16" t="s">
        <v>1</v>
      </c>
      <c r="F12" s="285">
        <v>71.64</v>
      </c>
      <c r="G12" s="37"/>
      <c r="H12" s="43"/>
    </row>
    <row r="13" spans="1:8" s="2" customFormat="1" ht="16.8" customHeight="1">
      <c r="A13" s="37"/>
      <c r="B13" s="43"/>
      <c r="C13" s="284" t="s">
        <v>93</v>
      </c>
      <c r="D13" s="284" t="s">
        <v>132</v>
      </c>
      <c r="E13" s="16" t="s">
        <v>1</v>
      </c>
      <c r="F13" s="285">
        <v>71.64</v>
      </c>
      <c r="G13" s="37"/>
      <c r="H13" s="43"/>
    </row>
    <row r="14" spans="1:8" s="2" customFormat="1" ht="16.8" customHeight="1">
      <c r="A14" s="37"/>
      <c r="B14" s="43"/>
      <c r="C14" s="286" t="s">
        <v>329</v>
      </c>
      <c r="D14" s="37"/>
      <c r="E14" s="37"/>
      <c r="F14" s="37"/>
      <c r="G14" s="37"/>
      <c r="H14" s="43"/>
    </row>
    <row r="15" spans="1:8" s="2" customFormat="1" ht="16.8" customHeight="1">
      <c r="A15" s="37"/>
      <c r="B15" s="43"/>
      <c r="C15" s="284" t="s">
        <v>159</v>
      </c>
      <c r="D15" s="284" t="s">
        <v>330</v>
      </c>
      <c r="E15" s="16" t="s">
        <v>127</v>
      </c>
      <c r="F15" s="285">
        <v>71.64</v>
      </c>
      <c r="G15" s="37"/>
      <c r="H15" s="43"/>
    </row>
    <row r="16" spans="1:8" s="2" customFormat="1" ht="12">
      <c r="A16" s="37"/>
      <c r="B16" s="43"/>
      <c r="C16" s="284" t="s">
        <v>138</v>
      </c>
      <c r="D16" s="284" t="s">
        <v>331</v>
      </c>
      <c r="E16" s="16" t="s">
        <v>127</v>
      </c>
      <c r="F16" s="285">
        <v>35.82</v>
      </c>
      <c r="G16" s="37"/>
      <c r="H16" s="43"/>
    </row>
    <row r="17" spans="1:8" s="2" customFormat="1" ht="12">
      <c r="A17" s="37"/>
      <c r="B17" s="43"/>
      <c r="C17" s="284" t="s">
        <v>142</v>
      </c>
      <c r="D17" s="284" t="s">
        <v>332</v>
      </c>
      <c r="E17" s="16" t="s">
        <v>127</v>
      </c>
      <c r="F17" s="285">
        <v>35.82</v>
      </c>
      <c r="G17" s="37"/>
      <c r="H17" s="43"/>
    </row>
    <row r="18" spans="1:8" s="2" customFormat="1" ht="12">
      <c r="A18" s="37"/>
      <c r="B18" s="43"/>
      <c r="C18" s="284" t="s">
        <v>146</v>
      </c>
      <c r="D18" s="284" t="s">
        <v>333</v>
      </c>
      <c r="E18" s="16" t="s">
        <v>127</v>
      </c>
      <c r="F18" s="285">
        <v>71.64</v>
      </c>
      <c r="G18" s="37"/>
      <c r="H18" s="43"/>
    </row>
    <row r="19" spans="1:8" s="2" customFormat="1" ht="16.8" customHeight="1">
      <c r="A19" s="37"/>
      <c r="B19" s="43"/>
      <c r="C19" s="284" t="s">
        <v>150</v>
      </c>
      <c r="D19" s="284" t="s">
        <v>334</v>
      </c>
      <c r="E19" s="16" t="s">
        <v>127</v>
      </c>
      <c r="F19" s="285">
        <v>71.64</v>
      </c>
      <c r="G19" s="37"/>
      <c r="H19" s="43"/>
    </row>
    <row r="20" spans="1:8" s="2" customFormat="1" ht="16.8" customHeight="1">
      <c r="A20" s="37"/>
      <c r="B20" s="43"/>
      <c r="C20" s="284" t="s">
        <v>154</v>
      </c>
      <c r="D20" s="284" t="s">
        <v>335</v>
      </c>
      <c r="E20" s="16" t="s">
        <v>127</v>
      </c>
      <c r="F20" s="285">
        <v>346.26</v>
      </c>
      <c r="G20" s="37"/>
      <c r="H20" s="43"/>
    </row>
    <row r="21" spans="1:8" s="2" customFormat="1" ht="16.8" customHeight="1">
      <c r="A21" s="37"/>
      <c r="B21" s="43"/>
      <c r="C21" s="280" t="s">
        <v>91</v>
      </c>
      <c r="D21" s="281" t="s">
        <v>1</v>
      </c>
      <c r="E21" s="282" t="s">
        <v>1</v>
      </c>
      <c r="F21" s="283">
        <v>417.9</v>
      </c>
      <c r="G21" s="37"/>
      <c r="H21" s="43"/>
    </row>
    <row r="22" spans="1:8" s="2" customFormat="1" ht="16.8" customHeight="1">
      <c r="A22" s="37"/>
      <c r="B22" s="43"/>
      <c r="C22" s="284" t="s">
        <v>1</v>
      </c>
      <c r="D22" s="284" t="s">
        <v>131</v>
      </c>
      <c r="E22" s="16" t="s">
        <v>1</v>
      </c>
      <c r="F22" s="285">
        <v>417.9</v>
      </c>
      <c r="G22" s="37"/>
      <c r="H22" s="43"/>
    </row>
    <row r="23" spans="1:8" s="2" customFormat="1" ht="16.8" customHeight="1">
      <c r="A23" s="37"/>
      <c r="B23" s="43"/>
      <c r="C23" s="284" t="s">
        <v>91</v>
      </c>
      <c r="D23" s="284" t="s">
        <v>132</v>
      </c>
      <c r="E23" s="16" t="s">
        <v>1</v>
      </c>
      <c r="F23" s="285">
        <v>417.9</v>
      </c>
      <c r="G23" s="37"/>
      <c r="H23" s="43"/>
    </row>
    <row r="24" spans="1:8" s="2" customFormat="1" ht="16.8" customHeight="1">
      <c r="A24" s="37"/>
      <c r="B24" s="43"/>
      <c r="C24" s="286" t="s">
        <v>329</v>
      </c>
      <c r="D24" s="37"/>
      <c r="E24" s="37"/>
      <c r="F24" s="37"/>
      <c r="G24" s="37"/>
      <c r="H24" s="43"/>
    </row>
    <row r="25" spans="1:8" s="2" customFormat="1" ht="12">
      <c r="A25" s="37"/>
      <c r="B25" s="43"/>
      <c r="C25" s="284" t="s">
        <v>125</v>
      </c>
      <c r="D25" s="284" t="s">
        <v>336</v>
      </c>
      <c r="E25" s="16" t="s">
        <v>127</v>
      </c>
      <c r="F25" s="285">
        <v>208.95</v>
      </c>
      <c r="G25" s="37"/>
      <c r="H25" s="43"/>
    </row>
    <row r="26" spans="1:8" s="2" customFormat="1" ht="12">
      <c r="A26" s="37"/>
      <c r="B26" s="43"/>
      <c r="C26" s="284" t="s">
        <v>135</v>
      </c>
      <c r="D26" s="284" t="s">
        <v>337</v>
      </c>
      <c r="E26" s="16" t="s">
        <v>127</v>
      </c>
      <c r="F26" s="285">
        <v>208.95</v>
      </c>
      <c r="G26" s="37"/>
      <c r="H26" s="43"/>
    </row>
    <row r="27" spans="1:8" s="2" customFormat="1" ht="16.8" customHeight="1">
      <c r="A27" s="37"/>
      <c r="B27" s="43"/>
      <c r="C27" s="284" t="s">
        <v>154</v>
      </c>
      <c r="D27" s="284" t="s">
        <v>335</v>
      </c>
      <c r="E27" s="16" t="s">
        <v>127</v>
      </c>
      <c r="F27" s="285">
        <v>346.26</v>
      </c>
      <c r="G27" s="37"/>
      <c r="H27" s="43"/>
    </row>
    <row r="28" spans="1:8" s="2" customFormat="1" ht="26.4" customHeight="1">
      <c r="A28" s="37"/>
      <c r="B28" s="43"/>
      <c r="C28" s="279" t="s">
        <v>338</v>
      </c>
      <c r="D28" s="279" t="s">
        <v>89</v>
      </c>
      <c r="E28" s="37"/>
      <c r="F28" s="37"/>
      <c r="G28" s="37"/>
      <c r="H28" s="43"/>
    </row>
    <row r="29" spans="1:8" s="2" customFormat="1" ht="16.8" customHeight="1">
      <c r="A29" s="37"/>
      <c r="B29" s="43"/>
      <c r="C29" s="280" t="s">
        <v>93</v>
      </c>
      <c r="D29" s="281" t="s">
        <v>1</v>
      </c>
      <c r="E29" s="282" t="s">
        <v>1</v>
      </c>
      <c r="F29" s="283">
        <v>24.48</v>
      </c>
      <c r="G29" s="37"/>
      <c r="H29" s="43"/>
    </row>
    <row r="30" spans="1:8" s="2" customFormat="1" ht="16.8" customHeight="1">
      <c r="A30" s="37"/>
      <c r="B30" s="43"/>
      <c r="C30" s="284" t="s">
        <v>1</v>
      </c>
      <c r="D30" s="284" t="s">
        <v>238</v>
      </c>
      <c r="E30" s="16" t="s">
        <v>1</v>
      </c>
      <c r="F30" s="285">
        <v>24.48</v>
      </c>
      <c r="G30" s="37"/>
      <c r="H30" s="43"/>
    </row>
    <row r="31" spans="1:8" s="2" customFormat="1" ht="16.8" customHeight="1">
      <c r="A31" s="37"/>
      <c r="B31" s="43"/>
      <c r="C31" s="284" t="s">
        <v>93</v>
      </c>
      <c r="D31" s="284" t="s">
        <v>132</v>
      </c>
      <c r="E31" s="16" t="s">
        <v>1</v>
      </c>
      <c r="F31" s="285">
        <v>24.48</v>
      </c>
      <c r="G31" s="37"/>
      <c r="H31" s="43"/>
    </row>
    <row r="32" spans="1:8" s="2" customFormat="1" ht="16.8" customHeight="1">
      <c r="A32" s="37"/>
      <c r="B32" s="43"/>
      <c r="C32" s="286" t="s">
        <v>329</v>
      </c>
      <c r="D32" s="37"/>
      <c r="E32" s="37"/>
      <c r="F32" s="37"/>
      <c r="G32" s="37"/>
      <c r="H32" s="43"/>
    </row>
    <row r="33" spans="1:8" s="2" customFormat="1" ht="16.8" customHeight="1">
      <c r="A33" s="37"/>
      <c r="B33" s="43"/>
      <c r="C33" s="284" t="s">
        <v>159</v>
      </c>
      <c r="D33" s="284" t="s">
        <v>330</v>
      </c>
      <c r="E33" s="16" t="s">
        <v>127</v>
      </c>
      <c r="F33" s="285">
        <v>24.48</v>
      </c>
      <c r="G33" s="37"/>
      <c r="H33" s="43"/>
    </row>
    <row r="34" spans="1:8" s="2" customFormat="1" ht="12">
      <c r="A34" s="37"/>
      <c r="B34" s="43"/>
      <c r="C34" s="284" t="s">
        <v>138</v>
      </c>
      <c r="D34" s="284" t="s">
        <v>331</v>
      </c>
      <c r="E34" s="16" t="s">
        <v>127</v>
      </c>
      <c r="F34" s="285">
        <v>12.24</v>
      </c>
      <c r="G34" s="37"/>
      <c r="H34" s="43"/>
    </row>
    <row r="35" spans="1:8" s="2" customFormat="1" ht="12">
      <c r="A35" s="37"/>
      <c r="B35" s="43"/>
      <c r="C35" s="284" t="s">
        <v>142</v>
      </c>
      <c r="D35" s="284" t="s">
        <v>332</v>
      </c>
      <c r="E35" s="16" t="s">
        <v>127</v>
      </c>
      <c r="F35" s="285">
        <v>12.24</v>
      </c>
      <c r="G35" s="37"/>
      <c r="H35" s="43"/>
    </row>
    <row r="36" spans="1:8" s="2" customFormat="1" ht="12">
      <c r="A36" s="37"/>
      <c r="B36" s="43"/>
      <c r="C36" s="284" t="s">
        <v>146</v>
      </c>
      <c r="D36" s="284" t="s">
        <v>333</v>
      </c>
      <c r="E36" s="16" t="s">
        <v>127</v>
      </c>
      <c r="F36" s="285">
        <v>24.48</v>
      </c>
      <c r="G36" s="37"/>
      <c r="H36" s="43"/>
    </row>
    <row r="37" spans="1:8" s="2" customFormat="1" ht="16.8" customHeight="1">
      <c r="A37" s="37"/>
      <c r="B37" s="43"/>
      <c r="C37" s="284" t="s">
        <v>150</v>
      </c>
      <c r="D37" s="284" t="s">
        <v>334</v>
      </c>
      <c r="E37" s="16" t="s">
        <v>127</v>
      </c>
      <c r="F37" s="285">
        <v>24.48</v>
      </c>
      <c r="G37" s="37"/>
      <c r="H37" s="43"/>
    </row>
    <row r="38" spans="1:8" s="2" customFormat="1" ht="16.8" customHeight="1">
      <c r="A38" s="37"/>
      <c r="B38" s="43"/>
      <c r="C38" s="284" t="s">
        <v>154</v>
      </c>
      <c r="D38" s="284" t="s">
        <v>335</v>
      </c>
      <c r="E38" s="16" t="s">
        <v>127</v>
      </c>
      <c r="F38" s="285">
        <v>57.12</v>
      </c>
      <c r="G38" s="37"/>
      <c r="H38" s="43"/>
    </row>
    <row r="39" spans="1:8" s="2" customFormat="1" ht="16.8" customHeight="1">
      <c r="A39" s="37"/>
      <c r="B39" s="43"/>
      <c r="C39" s="280" t="s">
        <v>91</v>
      </c>
      <c r="D39" s="281" t="s">
        <v>1</v>
      </c>
      <c r="E39" s="282" t="s">
        <v>1</v>
      </c>
      <c r="F39" s="283">
        <v>81.6</v>
      </c>
      <c r="G39" s="37"/>
      <c r="H39" s="43"/>
    </row>
    <row r="40" spans="1:8" s="2" customFormat="1" ht="16.8" customHeight="1">
      <c r="A40" s="37"/>
      <c r="B40" s="43"/>
      <c r="C40" s="284" t="s">
        <v>1</v>
      </c>
      <c r="D40" s="284" t="s">
        <v>230</v>
      </c>
      <c r="E40" s="16" t="s">
        <v>1</v>
      </c>
      <c r="F40" s="285">
        <v>81.6</v>
      </c>
      <c r="G40" s="37"/>
      <c r="H40" s="43"/>
    </row>
    <row r="41" spans="1:8" s="2" customFormat="1" ht="16.8" customHeight="1">
      <c r="A41" s="37"/>
      <c r="B41" s="43"/>
      <c r="C41" s="284" t="s">
        <v>91</v>
      </c>
      <c r="D41" s="284" t="s">
        <v>132</v>
      </c>
      <c r="E41" s="16" t="s">
        <v>1</v>
      </c>
      <c r="F41" s="285">
        <v>81.6</v>
      </c>
      <c r="G41" s="37"/>
      <c r="H41" s="43"/>
    </row>
    <row r="42" spans="1:8" s="2" customFormat="1" ht="16.8" customHeight="1">
      <c r="A42" s="37"/>
      <c r="B42" s="43"/>
      <c r="C42" s="286" t="s">
        <v>329</v>
      </c>
      <c r="D42" s="37"/>
      <c r="E42" s="37"/>
      <c r="F42" s="37"/>
      <c r="G42" s="37"/>
      <c r="H42" s="43"/>
    </row>
    <row r="43" spans="1:8" s="2" customFormat="1" ht="12">
      <c r="A43" s="37"/>
      <c r="B43" s="43"/>
      <c r="C43" s="284" t="s">
        <v>125</v>
      </c>
      <c r="D43" s="284" t="s">
        <v>336</v>
      </c>
      <c r="E43" s="16" t="s">
        <v>127</v>
      </c>
      <c r="F43" s="285">
        <v>40.8</v>
      </c>
      <c r="G43" s="37"/>
      <c r="H43" s="43"/>
    </row>
    <row r="44" spans="1:8" s="2" customFormat="1" ht="12">
      <c r="A44" s="37"/>
      <c r="B44" s="43"/>
      <c r="C44" s="284" t="s">
        <v>135</v>
      </c>
      <c r="D44" s="284" t="s">
        <v>337</v>
      </c>
      <c r="E44" s="16" t="s">
        <v>127</v>
      </c>
      <c r="F44" s="285">
        <v>40.8</v>
      </c>
      <c r="G44" s="37"/>
      <c r="H44" s="43"/>
    </row>
    <row r="45" spans="1:8" s="2" customFormat="1" ht="16.8" customHeight="1">
      <c r="A45" s="37"/>
      <c r="B45" s="43"/>
      <c r="C45" s="284" t="s">
        <v>154</v>
      </c>
      <c r="D45" s="284" t="s">
        <v>335</v>
      </c>
      <c r="E45" s="16" t="s">
        <v>127</v>
      </c>
      <c r="F45" s="285">
        <v>57.12</v>
      </c>
      <c r="G45" s="37"/>
      <c r="H45" s="43"/>
    </row>
    <row r="46" spans="1:8" s="2" customFormat="1" ht="7.4" customHeight="1">
      <c r="A46" s="37"/>
      <c r="B46" s="170"/>
      <c r="C46" s="171"/>
      <c r="D46" s="171"/>
      <c r="E46" s="171"/>
      <c r="F46" s="171"/>
      <c r="G46" s="171"/>
      <c r="H46" s="43"/>
    </row>
    <row r="47" spans="1:8" s="2" customFormat="1" ht="12">
      <c r="A47" s="37"/>
      <c r="B47" s="37"/>
      <c r="C47" s="37"/>
      <c r="D47" s="37"/>
      <c r="E47" s="37"/>
      <c r="F47" s="37"/>
      <c r="G47" s="37"/>
      <c r="H47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2022-02-15T11:55:31Z</dcterms:created>
  <dcterms:modified xsi:type="dcterms:W3CDTF">2022-02-15T11:55:35Z</dcterms:modified>
  <cp:category/>
  <cp:version/>
  <cp:contentType/>
  <cp:contentStatus/>
</cp:coreProperties>
</file>