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4925" windowHeight="14070" activeTab="0"/>
  </bookViews>
  <sheets>
    <sheet name="Rekapitulace stavby" sheetId="1" r:id="rId1"/>
    <sheet name="01 - SO 01 OPRAVA ODBOČEN..." sheetId="2" r:id="rId2"/>
    <sheet name="02 - PS 01 VÝMĚNA STAVIDEL" sheetId="3" r:id="rId3"/>
    <sheet name="03 - Vedlejší ostatní nák..." sheetId="4" r:id="rId4"/>
  </sheets>
  <definedNames>
    <definedName name="_xlnm._FilterDatabase" localSheetId="1" hidden="1">'01 - SO 01 OPRAVA ODBOČEN...'!$C$123:$K$355</definedName>
    <definedName name="_xlnm._FilterDatabase" localSheetId="2" hidden="1">'02 - PS 01 VÝMĚNA STAVIDEL'!$C$117:$K$129</definedName>
    <definedName name="_xlnm._FilterDatabase" localSheetId="3" hidden="1">'03 - Vedlejší ostatní nák...'!$C$116:$K$158</definedName>
    <definedName name="_xlnm.Print_Area" localSheetId="1">'01 - SO 01 OPRAVA ODBOČEN...'!$C$4:$J$39,'01 - SO 01 OPRAVA ODBOČEN...'!$C$50:$J$76,'01 - SO 01 OPRAVA ODBOČEN...'!$C$82:$J$105,'01 - SO 01 OPRAVA ODBOČEN...'!$C$111:$K$355</definedName>
    <definedName name="_xlnm.Print_Area" localSheetId="2">'02 - PS 01 VÝMĚNA STAVIDEL'!$C$4:$J$39,'02 - PS 01 VÝMĚNA STAVIDEL'!$C$50:$J$76,'02 - PS 01 VÝMĚNA STAVIDEL'!$C$82:$J$99,'02 - PS 01 VÝMĚNA STAVIDEL'!$C$105:$K$129</definedName>
    <definedName name="_xlnm.Print_Area" localSheetId="3">'03 - Vedlejší ostatní nák...'!$C$4:$J$39,'03 - Vedlejší ostatní nák...'!$C$50:$J$76,'03 - Vedlejší ostatní nák...'!$C$82:$J$98,'03 - Vedlejší ostatní nák...'!$C$104:$K$158</definedName>
    <definedName name="_xlnm.Print_Area" localSheetId="0">'Rekapitulace stavby'!$D$4:$AO$76,'Rekapitulace stavby'!$C$82:$AQ$98</definedName>
    <definedName name="_xlnm.Print_Titles" localSheetId="0">'Rekapitulace stavby'!$92:$92</definedName>
    <definedName name="_xlnm.Print_Titles" localSheetId="1">'01 - SO 01 OPRAVA ODBOČEN...'!$123:$123</definedName>
    <definedName name="_xlnm.Print_Titles" localSheetId="2">'02 - PS 01 VÝMĚNA STAVIDEL'!$117:$117</definedName>
    <definedName name="_xlnm.Print_Titles" localSheetId="3">'03 - Vedlejší ostatní nák...'!$116:$116</definedName>
  </definedNames>
  <calcPr calcId="162913"/>
</workbook>
</file>

<file path=xl/sharedStrings.xml><?xml version="1.0" encoding="utf-8"?>
<sst xmlns="http://schemas.openxmlformats.org/spreadsheetml/2006/main" count="3217" uniqueCount="570">
  <si>
    <t>Export Komplet</t>
  </si>
  <si>
    <t/>
  </si>
  <si>
    <t>2.0</t>
  </si>
  <si>
    <t>ZAMOK</t>
  </si>
  <si>
    <t>False</t>
  </si>
  <si>
    <t>{65b2f47e-7920-4632-98ca-11c06db20e7f}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</si>
  <si>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</si>
  <si>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</si>
  <si>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</si>
  <si>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</si>
  <si>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</si>
  <si>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</si>
  <si>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</si>
  <si>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394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</si>
  <si>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</si>
  <si>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</si>
  <si>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Mlýnský náhon na Otavě v ř.km 75,180 – oprava odbočení odlehčovacího ramene km 1,829</t>
  </si>
  <si>
    <t>KSO:</t>
  </si>
  <si>
    <t>CC-CZ:</t>
  </si>
  <si>
    <t>Místo:</t>
  </si>
  <si>
    <t>Horažďovice</t>
  </si>
  <si>
    <t>Datum:</t>
  </si>
  <si>
    <t>22. 2. 2022</t>
  </si>
  <si>
    <t>Zadavatel:</t>
  </si>
  <si>
    <t>IČ:</t>
  </si>
  <si>
    <t>00255513</t>
  </si>
  <si>
    <t>Město Horažďovice</t>
  </si>
  <si>
    <t>DIČ:</t>
  </si>
  <si>
    <t>Uchazeč:</t>
  </si>
  <si>
    <t>Vyplň údaj</t>
  </si>
  <si>
    <t>Projektant:</t>
  </si>
  <si>
    <t>74369741</t>
  </si>
  <si>
    <t xml:space="preserve">Ing. Jiří Tägl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</si>
  <si>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</si>
  <si>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</si>
  <si>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</si>
  <si>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</si>
  <si>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</si>
  <si>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</si>
  <si>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</si>
  <si>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</si>
  <si>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</si>
  <si>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</si>
  <si>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</si>
  <si>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</si>
  <si>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</si>
  <si>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</si>
  <si>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</si>
  <si>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</si>
  <si>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</si>
  <si>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</si>
  <si>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</si>
  <si>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</si>
  <si>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</si>
  <si>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</si>
  <si>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</si>
  <si>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</si>
  <si>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</si>
  <si>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</si>
  <si>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</si>
  <si>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</si>
  <si>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</si>
  <si>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</si>
  <si>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</si>
  <si>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</si>
  <si>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</si>
  <si>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</si>
  <si>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</si>
  <si>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</si>
  <si>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</si>
  <si>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</si>
  <si>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</si>
  <si>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</si>
  <si>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</si>
  <si>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</si>
  <si>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</si>
  <si>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</si>
  <si>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</si>
  <si>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</si>
  <si>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</si>
  <si>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</si>
  <si>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</si>
  <si>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 01 OPRAVA ODBOČENÍ ODLEHČOVACÍHO RAMENE KM 1,829</t>
  </si>
  <si>
    <t>STA</t>
  </si>
  <si>
    <t>1</t>
  </si>
  <si>
    <t>{5c766d91-b992-40ae-a5fd-542eb16a4365}</t>
  </si>
  <si>
    <t>2</t>
  </si>
  <si>
    <t>02</t>
  </si>
  <si>
    <t>PS 01 VÝMĚNA STAVIDEL</t>
  </si>
  <si>
    <t>{7fe53ff3-d95c-44e7-86d0-446a277c60ee}</t>
  </si>
  <si>
    <t>03</t>
  </si>
  <si>
    <t>Vedlejší ostatní náklady</t>
  </si>
  <si>
    <t>{70a678c0-35e5-4c0b-a996-14aa0a30cb2b}</t>
  </si>
  <si>
    <t>KRYCÍ LIST SOUPISU PRACÍ</t>
  </si>
  <si>
    <t>Objekt:</t>
  </si>
  <si>
    <t>01 - SO 01 OPRAVA ODBOČENÍ ODLEHČOVACÍHO RAMENE KM 1,829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</si>
  <si>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</si>
  <si>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</si>
  <si>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</si>
  <si>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</si>
  <si>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</si>
  <si>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</si>
  <si>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</si>
  <si>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</si>
  <si>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</si>
  <si>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</si>
  <si>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</si>
  <si>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</si>
  <si>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</si>
  <si>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</si>
  <si>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</si>
  <si>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</si>
  <si>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</si>
  <si>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</si>
  <si>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</si>
  <si>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</si>
  <si>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</si>
  <si>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</si>
  <si>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</si>
  <si>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</si>
  <si>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</si>
  <si>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</si>
  <si>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</si>
  <si>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</si>
  <si>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</si>
  <si>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</si>
  <si>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</si>
  <si>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112251101</t>
  </si>
  <si>
    <t>Odstranění pařezů D přes 100 do 300 mm</t>
  </si>
  <si>
    <t>kus</t>
  </si>
  <si>
    <t>CS ÚRS 2022 01</t>
  </si>
  <si>
    <t>4</t>
  </si>
  <si>
    <t>-254751688</t>
  </si>
  <si>
    <t>PP</t>
  </si>
  <si>
    <t>Odstranění pařezů strojně s jejich vykopáním, vytrháním nebo odstřelením průměru přes 100 do 300 mm</t>
  </si>
  <si>
    <t>112251102</t>
  </si>
  <si>
    <t>Odstranění pařezů D přes 300 do 500 mm</t>
  </si>
  <si>
    <t>2035722847</t>
  </si>
  <si>
    <t>Odstranění pařezů strojně s jejich vykopáním, vytrháním nebo odstřelením průměru přes 300 do 500 mm</t>
  </si>
  <si>
    <t>3</t>
  </si>
  <si>
    <t>112251104</t>
  </si>
  <si>
    <t>Odstranění pařezů D přes 700 do 900 mm</t>
  </si>
  <si>
    <t>-1321064723</t>
  </si>
  <si>
    <t>Odstranění pařezů strojně s jejich vykopáním, vytrháním nebo odstřelením průměru přes 700 do 900 mm</t>
  </si>
  <si>
    <t>112251105</t>
  </si>
  <si>
    <t>Odstranění pařezů D přes 900 do 1100 mm</t>
  </si>
  <si>
    <t>1512829232</t>
  </si>
  <si>
    <t>Odstranění pařezů strojně s jejich vykopáním, vytrháním nebo odstřelením průměru přes 900 do 1100 mm</t>
  </si>
  <si>
    <t>5</t>
  </si>
  <si>
    <t>112251108</t>
  </si>
  <si>
    <t>Odstranění pařezů D přes 1300 do 1500 mm</t>
  </si>
  <si>
    <t>-1430618655</t>
  </si>
  <si>
    <t>Odstranění pařezů strojně s jejich vykopáním, vytrháním nebo odstřelením průměru přes 1300 do 1500 mm</t>
  </si>
  <si>
    <t>6</t>
  </si>
  <si>
    <t>113107232</t>
  </si>
  <si>
    <t>Odstranění podkladu z betonu prostého tl přes 150 do 300 mm strojně pl přes 200 m2</t>
  </si>
  <si>
    <t>m2</t>
  </si>
  <si>
    <t>1686707617</t>
  </si>
  <si>
    <t>Odstranění podkladů nebo krytů strojně plochy jednotlivě přes 200 m2 s přemístěním hmot na skládku na vzdálenost do 20 m nebo s naložením na dopravní prostředek z betonu prostého, o tl. vrstvy přes 150 do 300 mm</t>
  </si>
  <si>
    <t>VV</t>
  </si>
  <si>
    <t>"dno mostku" 1,4*4,5</t>
  </si>
  <si>
    <t>7</t>
  </si>
  <si>
    <t>114203103</t>
  </si>
  <si>
    <t>Rozebrání dlažeb z lomového kamene nebo betonových tvárnic do cementové malty</t>
  </si>
  <si>
    <t>m3</t>
  </si>
  <si>
    <t>-1134471257</t>
  </si>
  <si>
    <t>Rozebrání dlažeb nebo záhozů s naložením na dopravní prostředek dlažeb z lomového kamene nebo betonových tvárnic do cementové malty se spárami zalitými cementovou maltou</t>
  </si>
  <si>
    <t>"dno mostku" 1,4*4,5*0,3</t>
  </si>
  <si>
    <t>8</t>
  </si>
  <si>
    <t>114203202</t>
  </si>
  <si>
    <t>Očištění lomového kamene nebo betonových tvárnic od malty</t>
  </si>
  <si>
    <t>2058741498</t>
  </si>
  <si>
    <t>Očištění lomového kamene nebo betonových tvárnic získaných při rozebrání dlažeb, záhozů, rovnanin a soustřeďovacích staveb od malty</t>
  </si>
  <si>
    <t>"kámen ze stávající opěrné zdi – pro další použití - 50% z objemu stávající zdi" 28,82*0,5</t>
  </si>
  <si>
    <t>9</t>
  </si>
  <si>
    <t>121151103</t>
  </si>
  <si>
    <t>Sejmutí ornice plochy do 100 m2 tl vrstvy do 200 mm strojně</t>
  </si>
  <si>
    <t>-936583876</t>
  </si>
  <si>
    <t>Sejmutí ornice strojně při souvislé ploše do 100 m2, tl. vrstvy do 200 mm</t>
  </si>
  <si>
    <t>30+17</t>
  </si>
  <si>
    <t>10</t>
  </si>
  <si>
    <t>131251104</t>
  </si>
  <si>
    <t>Hloubení jam nezapažených v hornině třídy těžitelnosti I skupiny 3 objem do 500 m3 strojně</t>
  </si>
  <si>
    <t>1582839356</t>
  </si>
  <si>
    <t>Hloubení nezapažených jam a zářezů strojně s urovnáním dna do předepsaného profilu a spádu v hornině třídy těžitelnosti I skupiny 3 přes 100 do 500 m3</t>
  </si>
  <si>
    <t>"opěrná zeď" 3,65*10,0+3,65*5,0</t>
  </si>
  <si>
    <t>"betonový práh pod stavidly" 0,8*4,5</t>
  </si>
  <si>
    <t>"odlehčovací rameno-podél zdi" 9,8*1,0*0,5</t>
  </si>
  <si>
    <t>"pro kamennou rovnaninu na přechodu mezi opěrnou zdí a náhonem" 7,2</t>
  </si>
  <si>
    <t>"pro kamennou rovnaninu vývaru" 14,41</t>
  </si>
  <si>
    <t>"pro kamennou rovnaninu svahů odlehčovacího ramene" (16,09+19,66)*0,7</t>
  </si>
  <si>
    <t>Součet</t>
  </si>
  <si>
    <t>11</t>
  </si>
  <si>
    <t>139951113</t>
  </si>
  <si>
    <t>Bourání kcí v hloubených vykopávkách ze zdiva kamenného na MC strojně</t>
  </si>
  <si>
    <t>-1490444920</t>
  </si>
  <si>
    <t>Bourání konstrukcí v hloubených vykopávkách strojně s přemístěním suti na hromady na vzdálenost do 20 m nebo s naložením na dopravní prostředek ze zdiva kamenného, pro jakýkoliv druh kamene na maltu cementovou</t>
  </si>
  <si>
    <t>"stávající opěrná zeď" 0,9*1,85*10,0+0,9*1,85*5,0+0,8*1,85*1,3*2</t>
  </si>
  <si>
    <t>12</t>
  </si>
  <si>
    <t>139951114</t>
  </si>
  <si>
    <t>Bourání kcí v hloubených vykopávkách ze zdiva kamenného na sucho strojně</t>
  </si>
  <si>
    <t>68310089</t>
  </si>
  <si>
    <t>Bourání konstrukcí v hloubených vykopávkách strojně s přemístěním suti na hromady na vzdálenost do 20 m nebo s naložením na dopravní prostředek ze zdiva kamenného, pro jakýkoliv druh kamene na sucho</t>
  </si>
  <si>
    <t>"základy stávající opěrná zeď" 0,9*0,8*10,0+0,9*0,8*5,0+0,8*0,8*1,3*2</t>
  </si>
  <si>
    <t>13</t>
  </si>
  <si>
    <t>139951121</t>
  </si>
  <si>
    <t>Bourání kcí v hloubených vykopávkách ze zdiva z betonu prostého strojně</t>
  </si>
  <si>
    <t>-1208139148</t>
  </si>
  <si>
    <t>Bourání konstrukcí v hloubených vykopávkách strojně s přemístěním suti na hromady na vzdálenost do 20 m nebo s naložením na dopravní prostředek z betonu prostého neprokládaného</t>
  </si>
  <si>
    <t>"betonový práh pod stavidly" 0,8*0,6*4,5</t>
  </si>
  <si>
    <t>14</t>
  </si>
  <si>
    <t>171152501</t>
  </si>
  <si>
    <t>Zhutnění podloží z hornin soudržných nebo nesoudržných pod násypy</t>
  </si>
  <si>
    <t>-1467783145</t>
  </si>
  <si>
    <t>Zhutnění podloží pod násypy z rostlé horniny třídy těžitelnosti I a II, skupiny 1 až 4 z hornin soudružných a nesoudržných</t>
  </si>
  <si>
    <t>"opěrná zeď" 30</t>
  </si>
  <si>
    <t>"práh pod stavidly" 4</t>
  </si>
  <si>
    <t>174151101</t>
  </si>
  <si>
    <t>Zásyp jam, šachet rýh nebo kolem objektů sypaninou se zhutněním</t>
  </si>
  <si>
    <t>-924899125</t>
  </si>
  <si>
    <t>Zásyp sypaninou z jakékoliv horniny strojně s uložením výkopku ve vrstvách se zhutněním jam, šachet, rýh nebo kolem objektů v těchto vykopávkách</t>
  </si>
  <si>
    <t>"opěrná zeď" 3,45*(10,0+5,0)</t>
  </si>
  <si>
    <t>"betonový práh pod stavidly" 0,72*4,5</t>
  </si>
  <si>
    <t>16</t>
  </si>
  <si>
    <t>181351003</t>
  </si>
  <si>
    <t>Rozprostření ornice tl vrstvy do 200 mm pl do 100 m2 v rovině nebo ve svahu do 1:5 strojně</t>
  </si>
  <si>
    <t>664606186</t>
  </si>
  <si>
    <t>Rozprostření a urovnání ornice v rovině nebo ve svahu sklonu do 1:5 strojně při souvislé ploše do 100 m2, tl. vrstvy do 200 mm</t>
  </si>
  <si>
    <t>17</t>
  </si>
  <si>
    <t>181411131</t>
  </si>
  <si>
    <t>Založení parkového trávníku výsevem pl do 1000 m2 v rovině a ve svahu do 1:5</t>
  </si>
  <si>
    <t>595391283</t>
  </si>
  <si>
    <t>Založení trávníku na půdě předem připravené plochy do 1000 m2 výsevem včetně utažení parkového v rovině nebo na svahu do 1:5</t>
  </si>
  <si>
    <t>18</t>
  </si>
  <si>
    <t>M</t>
  </si>
  <si>
    <t>00572410</t>
  </si>
  <si>
    <t>osivo směs travní parková</t>
  </si>
  <si>
    <t>kg</t>
  </si>
  <si>
    <t>522669816</t>
  </si>
  <si>
    <t>47*0,02 'Přepočtené koeficientem množství</t>
  </si>
  <si>
    <t>19</t>
  </si>
  <si>
    <t>R01_1</t>
  </si>
  <si>
    <t xml:space="preserve">Převedení vody během realizace stavby </t>
  </si>
  <si>
    <t>kpl</t>
  </si>
  <si>
    <t>-1778996236</t>
  </si>
  <si>
    <t xml:space="preserve">Zajištění převedení vody během realizace stavby </t>
  </si>
  <si>
    <t>"zajištění převedení vody během realizace stavby /platné pro všechny SO, PS/"</t>
  </si>
  <si>
    <t>"provizorní zatrubnění DN800 délka cca 36,0m - 2 ks pro převádění vody včetně podpěrné konstrukce dle zvolené technologie zhotovitele"</t>
  </si>
  <si>
    <t>"zřízení ochranné zemní hrázky ze zemin vhodných do hrázky na vtoku do potrubí pro převádění vody, rozebrání hrázky včetně likvidace zeminy"</t>
  </si>
  <si>
    <t>"zřízení ochranné zemní hrázky ze zemin vhodných do hrázky na konci potrubí pro převádění vody, rozebrání hrázky včetně likvidace zeminy"</t>
  </si>
  <si>
    <t>"zřízení ochranné zemní hrázky ze zemin vhodných do hrázky v korytě odlehčovacího ramene, rozebrání hrázky včetně likvidace zeminy"</t>
  </si>
  <si>
    <t>"provizorní zatrubnění DN150 délka 32,0m pro převádění vody do odlehčovacího ramene včetně podpěrné konstrukce dle zvolené technologie zhotovitele"</t>
  </si>
  <si>
    <t>"zajištění čerpání vody a pohotovostní čerpací soupravy během stavby"</t>
  </si>
  <si>
    <t>"specifikace navrženého převádění vody viz příloha 1 Průvodní a Technická zpráva"</t>
  </si>
  <si>
    <t>"zajištění mimořádné manipulace s vodou dle PD - viz. příloha 1 Průvodní a Technická zpráva - str. 8"</t>
  </si>
  <si>
    <t>20</t>
  </si>
  <si>
    <t>R01_2</t>
  </si>
  <si>
    <t>Likvidace přebytečné zeminy a kamene na skládku, včetně naložení, uložení a poplatků za skládku</t>
  </si>
  <si>
    <t>712144163</t>
  </si>
  <si>
    <t>Likvidace přebytečného materiálu na skládku, včetně naložení, uložení a poplatků za skládku</t>
  </si>
  <si>
    <t xml:space="preserve">"odvoz přebytečného vykopaného materiálu (zemina, kámen) na skládku včetně souvisejících činností (naložení, přemístění, uložení)" </t>
  </si>
  <si>
    <t>"a poplatků v souladu s platnou legislativou"</t>
  </si>
  <si>
    <t>109,89-54,99+43,53*0,1</t>
  </si>
  <si>
    <t>Svislé a kompletní konstrukce</t>
  </si>
  <si>
    <t>321212625</t>
  </si>
  <si>
    <t>Oprava zdiva vodních staveb do 3 m3 z lomového kamene rubového bez jeho dodání</t>
  </si>
  <si>
    <t>353093106</t>
  </si>
  <si>
    <t>Oprava zdiva nadzákladového z lomového kamene vodních staveb  přehrad, jezů a plavebních komor, spodní stavby vodních elektráren, jader přehrad, odběrných věží a výpustných zařízení, opěrných zdí, šachet, šachtic a ostatních konstrukcí objemu opravovaných míst do 3 m3 jednotlivě, na maltu cementovou bez dodání kamene z kamene lomařsky upraveného s vyspárováním cementovou maltou, zdiva rubového</t>
  </si>
  <si>
    <t>"8-oprava kamenné zdi - 20% celkové plochy"</t>
  </si>
  <si>
    <t>(13,6+13,6+27,5+38,0)*0,7*0,2</t>
  </si>
  <si>
    <t>22</t>
  </si>
  <si>
    <t>321213234</t>
  </si>
  <si>
    <t>Zdivo nadzákladové z lomového kamene vodních staveb rubové se zatřením na maltu MC 25</t>
  </si>
  <si>
    <t>1502486263</t>
  </si>
  <si>
    <t>Zdivo nadzákladové z lomového kamene vodních staveb  přehrad, jezů a plavebních komor, spodní stavby vodních elektráren, odběrných věží a výpustných zařízení, opěrných zdí, šachet, šachtic a ostatních konstrukcí rubové z lomového kamene lomařsky upraveného se zatřením spár, na maltu cementovou MC 25</t>
  </si>
  <si>
    <t>"dozdění prostoru mezi opěrnou zdí a kamennou zdí mostku"</t>
  </si>
  <si>
    <t>1,8*0,8*1,3*2</t>
  </si>
  <si>
    <t>23</t>
  </si>
  <si>
    <t>321213345</t>
  </si>
  <si>
    <t>Zdivo nadzákladové z lomového kamene vodních staveb obkladní s vyspárováním</t>
  </si>
  <si>
    <t>-47974606</t>
  </si>
  <si>
    <t>Zdivo nadzákladové z lomového kamene vodních staveb  přehrad, jezů a plavebních komor, spodní stavby vodních elektráren, odběrných věží a výpustných zařízení, opěrných zdí, šachet, šachtic a ostatních konstrukcí obkladní z lomového kamene lomařsky upraveného s vyspárováním, na cementovou maltu</t>
  </si>
  <si>
    <t>"opěrná zeď" 1,7*0,25*10,0+1,7*0,25*5,0</t>
  </si>
  <si>
    <t>24</t>
  </si>
  <si>
    <t>321321116</t>
  </si>
  <si>
    <t>Konstrukce vodních staveb ze ŽB mrazuvzdorného tř. C 30/37</t>
  </si>
  <si>
    <t>1922572420</t>
  </si>
  <si>
    <t>Konstrukce vodních staveb z betonu přehrad, jezů a plavebních komor, spodní stavby vodních elektráren, jader přehrad, odběrných věží a výpustných zařízení, opěrných zdí, šachet, šachtic a ostatních konstrukcí železového pro prostředí s mrazovými cykly tř. C 30/37</t>
  </si>
  <si>
    <t>"opěrná zeď" 1,0*0,8*10,0+0,45*1,7*10,0+0,7*0,15*10,0+1,0*0,8*5,0+0,45*1,7*5,0+0,7*0,15*5,0+0,8*1,0*1,3*2+0,8*0,15*1,3*2</t>
  </si>
  <si>
    <t>"práh pod stavidly" 0,6*0,8*4,5</t>
  </si>
  <si>
    <t>25</t>
  </si>
  <si>
    <t>321351010</t>
  </si>
  <si>
    <t>Bednění konstrukcí vodních staveb rovinné - zřízení</t>
  </si>
  <si>
    <t>1811869782</t>
  </si>
  <si>
    <t>Bednění konstrukcí z betonu prostého nebo železového vodních staveb  přehrad, jezů a plavebních komor, spodní stavby vodních elektráren, jader přehrad, odběrných věží a výpustných zařízení, opěrných zdí, šachet, šachtic a ostatních konstrukcí zřízení ploch rovinných</t>
  </si>
  <si>
    <t xml:space="preserve">"opěrná zeď" </t>
  </si>
  <si>
    <t>0,8*10,0*2+0,8*1,0*2+1,7*10,0*2+1,7*0,65*2+0,15*(10,0+10,0+0,7+0,7)+0,05*10,0</t>
  </si>
  <si>
    <t>0,8*5,0*2+0,8*1,0*2+1,7*5,0*2+1,7*0,65*2+0,15*(5,0+5,0+0,7+0,7)+0,05*5,0</t>
  </si>
  <si>
    <t>0,8*1,3*2*2+0,15*(1,3+1,3)*2</t>
  </si>
  <si>
    <t>"práh pod stavidly"</t>
  </si>
  <si>
    <t>0,8*4,5*2+0,6*0,8*2</t>
  </si>
  <si>
    <t>26</t>
  </si>
  <si>
    <t>321352010</t>
  </si>
  <si>
    <t>Bednění konstrukcí vodních staveb rovinné - odstranění</t>
  </si>
  <si>
    <t>-878188979</t>
  </si>
  <si>
    <t>Bednění konstrukcí z betonu prostého nebo železového vodních staveb  přehrad, jezů a plavebních komor, spodní stavby vodních elektráren, jader přehrad, odběrných věží a výpustných zařízení, opěrných zdí, šachet, šachtic a ostatních konstrukcí odstranění ploch rovinných</t>
  </si>
  <si>
    <t>27</t>
  </si>
  <si>
    <t>321366111</t>
  </si>
  <si>
    <t>Výztuž železobetonových konstrukcí vodních staveb z oceli 10 505 D do 12 mm</t>
  </si>
  <si>
    <t>t</t>
  </si>
  <si>
    <t>611224277</t>
  </si>
  <si>
    <t>Výztuž železobetonových konstrukcí vodních staveb  přehrad, jezů a plavebních komor, spodní stavby vodních elektráren, jader přehrad, odběrných věží a výpustných zařízení, opěrných zdí, šachet, šachtic a ostatních konstrukcí jednotlivé pruty průměru do 12 mm, z oceli 10 505 (R) nebo BSt 500</t>
  </si>
  <si>
    <t>"práh pod stavidly č.2" 1,1*10*4,5*0,89/1000</t>
  </si>
  <si>
    <t xml:space="preserve">"opěrná zeď č.3" 2,89*10*(10,0+5,0+1,3*2)*0,89/1000 </t>
  </si>
  <si>
    <t xml:space="preserve">"opěrná zeď č.4" 1,68*10*(10,0+5,0+1,3*2)*0,89/1000 </t>
  </si>
  <si>
    <t>"opěrná zeď č.7" 30*(10,0+5,0+1,3*2)*0,62/1000</t>
  </si>
  <si>
    <t>28</t>
  </si>
  <si>
    <t>321368211</t>
  </si>
  <si>
    <t>Výztuž železobetonových konstrukcí vodních staveb ze svařovaných sítí</t>
  </si>
  <si>
    <t>1240511532</t>
  </si>
  <si>
    <t>Výztuž železobetonových konstrukcí vodních staveb  přehrad, jezů a plavebních komor, spodní stavby vodních elektráren, jader přehrad, odběrných věží a výpustných zařízení, opěrných zdí, šachet, šachtic a ostatních konstrukcí svařované sítě z ocelových tažených drátů jakéhokoliv druhu oceli jakéhokoliv průměru a roztečí</t>
  </si>
  <si>
    <t>"práh pod stavidly č.1" 0,75*4,5*2*1,1*12,34/1000</t>
  </si>
  <si>
    <t>"opěrná zeď č.5" (1,78*2*(10,0+5,0)*1,1+1,78*0,35*4*1,1)*12,34/1000</t>
  </si>
  <si>
    <t xml:space="preserve">"betonová římsa č.6" (0,7*10,0+0,7*5,0+0,8*1,3*2)*1,1*12,34/1000 </t>
  </si>
  <si>
    <t>Vodorovné konstrukce</t>
  </si>
  <si>
    <t>29</t>
  </si>
  <si>
    <t>451315115</t>
  </si>
  <si>
    <t>Podkladní nebo výplňová vrstva z betonu C 16/20 tl do 100 mm</t>
  </si>
  <si>
    <t>-976092144</t>
  </si>
  <si>
    <t>Podkladní a výplňové vrstvy z betonu prostého  tloušťky do 100 mm, z betonu C 16/20</t>
  </si>
  <si>
    <t>"opěrná zeď" 1,2*10,0+1,2*5,0+1,0*1,3*2</t>
  </si>
  <si>
    <t>"práh pod stavidly" 0,8*4,5</t>
  </si>
  <si>
    <t>30</t>
  </si>
  <si>
    <t>451317123</t>
  </si>
  <si>
    <t>Podklad pod dlažbu z betonu prostého pro prostředí s mrazovými cykly C 30/37 tl přes 150 do 200 mm</t>
  </si>
  <si>
    <t>1067127636</t>
  </si>
  <si>
    <t>Podklad pod dlažbu z betonu prostého  pro prostředí s mrazovými cykly tř. C 30/37 tl. přes 150 do 200 mm</t>
  </si>
  <si>
    <t>"dno mostku" 4,5*1,5</t>
  </si>
  <si>
    <t>31</t>
  </si>
  <si>
    <t>457532112</t>
  </si>
  <si>
    <t>Filtrační vrstvy z hrubého drceného kameniva se zhutněním frakce od 16 až 63 do 32 až 63 mm</t>
  </si>
  <si>
    <t>666420639</t>
  </si>
  <si>
    <t>Filtrační vrstvy jakékoliv tloušťky a sklonu  z hrubého drceného kameniva se zhutněním do 10 pojezdů/m3, frakce od 16-63 do 32-63 mm</t>
  </si>
  <si>
    <t>"LB" 4,5*5,5*0,1</t>
  </si>
  <si>
    <t>"PB" (6,7+4,3)/2*5,5*0,1</t>
  </si>
  <si>
    <t>32</t>
  </si>
  <si>
    <t>463211153</t>
  </si>
  <si>
    <t>Rovnanina objemu přes 3 m3 z lomového kamene tříděného hm přes 200 do 500 kg s urovnáním líce</t>
  </si>
  <si>
    <t>-1728698157</t>
  </si>
  <si>
    <t>Rovnanina z lomového kamene neupraveného pro podélné i příčné objekty objemu přes 3 m3 z kamene tříděného, s urovnáním líce a vyklínováním spár úlomky kamene hmotnost jednotlivých kamenů přes 200 do 500 kg</t>
  </si>
  <si>
    <t>"opevnění svahů koryta odlehčovacího ramene v místě kamenné zdi v rozsahu dle výkresové dokumentace"</t>
  </si>
  <si>
    <t>"LB" 4,5*5,5*0,6</t>
  </si>
  <si>
    <t>"PB" (6,7+4,3)/2*5,0*0,6</t>
  </si>
  <si>
    <t>33</t>
  </si>
  <si>
    <t>465513327</t>
  </si>
  <si>
    <t>Dlažba z lomového kamene na cementovou maltu s vyspárováním tl 300 mm pro hráze</t>
  </si>
  <si>
    <t>2013827774</t>
  </si>
  <si>
    <t>Dlažba z lomového kamene lomařsky upraveného  na cementovou maltu, s vyspárováním cementovou maltou, tl. kamene 300 mm</t>
  </si>
  <si>
    <t>"dno mostku pod stavidlem" 4,5*1,5</t>
  </si>
  <si>
    <t>34</t>
  </si>
  <si>
    <t>465518317</t>
  </si>
  <si>
    <t>Oprava dlažeb z lomového kamene na maltu s vyspárováním do 20 m2 bez dodání kamene tl 300 mm</t>
  </si>
  <si>
    <t>1263102526</t>
  </si>
  <si>
    <t>Oprava dlažeb z lomového kamene lomařsky upraveného  pro dlažbu o ploše opravovaných míst do 20 m2 jednotlivě bez dodání kamene na cementovou maltu, s vyspárováním cementovou maltou, tl. kamene 300 mm</t>
  </si>
  <si>
    <t>"9 - oprava kamenné dlažby - 30% celkové plochy"</t>
  </si>
  <si>
    <t>26,55*0,3</t>
  </si>
  <si>
    <t>35</t>
  </si>
  <si>
    <t>R01_3</t>
  </si>
  <si>
    <t>Rovnanina z lomového kamene upraveného s vyklínováním spár úlomky kamene o sklonu přes 1:1 s urovnáním líce rovnaniny</t>
  </si>
  <si>
    <t>99535217</t>
  </si>
  <si>
    <t>Rovnanina z lomového kamene upraveného, tříděného  jakékoliv tloušťky rovnaniny s vyklínováním spár a dutin úlomky kamene o sklonu přes 1:1  s urovnáním líce rovnaniny</t>
  </si>
  <si>
    <t>"přechod mezi opěrnou zdí a svahem náhonu - levá a pravá část" 2,0*3,0*0,6*2</t>
  </si>
  <si>
    <t>36</t>
  </si>
  <si>
    <t>R01_4</t>
  </si>
  <si>
    <t>Rovnanina z lomového kamene upraveného s vyklínováním spár úlomky kamene o sklonu do 1:1 s urovnáním líce rovnaniny-použití vybouraného kamene</t>
  </si>
  <si>
    <t>-1322752086</t>
  </si>
  <si>
    <t>"opevnění vývaru"</t>
  </si>
  <si>
    <t>"použití kamene ze stávající opěrné zdi" 14,41</t>
  </si>
  <si>
    <t>Úpravy povrchů, podlahy a osazování výplní</t>
  </si>
  <si>
    <t>37</t>
  </si>
  <si>
    <t>628635552</t>
  </si>
  <si>
    <t>Vyplnění spár zdiva z lomového kamene maltou cementovou na hl přes 70 do 120 mm s vyspárováním</t>
  </si>
  <si>
    <t>1357280095</t>
  </si>
  <si>
    <t>Vyplnění spár dosavadních konstrukcí zdiva  cementovou maltou s vyčištěním spár hloubky přes 70 do 120 mm, zdiva z lomového kamene s vyspárováním</t>
  </si>
  <si>
    <t>"8-oprava kamenné zdi - 100% celkové plochy"</t>
  </si>
  <si>
    <t>13,6+13,6+27,5+38,0+10,74*0,7+1,5*0,7+9,4*0,7+1,4*0,7</t>
  </si>
  <si>
    <t>38</t>
  </si>
  <si>
    <t>636195212</t>
  </si>
  <si>
    <t>Vyplnění spár dlažby z lomového kamene maltou cementovou na hl do 70 mm s vyspárováním</t>
  </si>
  <si>
    <t>1338452643</t>
  </si>
  <si>
    <t>Vyplnění spár dosavadních dlažeb  cementovou maltou s vyčištěním spár na hloubky do 70 mm dlažby z lomového kamene s vyspárováním</t>
  </si>
  <si>
    <t>"9 - oprava kamenné dlažby - 100% celkové plochy"</t>
  </si>
  <si>
    <t>26,55</t>
  </si>
  <si>
    <t>Ostatní konstrukce a práce-bourání</t>
  </si>
  <si>
    <t>39</t>
  </si>
  <si>
    <t>938901101</t>
  </si>
  <si>
    <t>Očištění dlažby z lomového kamene nebo z betonových desek od porostu</t>
  </si>
  <si>
    <t>2053734864</t>
  </si>
  <si>
    <t>Dokončovací práce na dosavadních konstrukcích  očištění dlažby od travního a divokého porostu, s vytrháním kořenů ze spár, s naložením odstraněného porostu na dopravní prostředek nebo s odklizením na hromady do vzdálenosti 50 m z lomového kamene nebo betonových desek</t>
  </si>
  <si>
    <t>"8 - oprava kamenné zdi - 40% celkové plochy"</t>
  </si>
  <si>
    <t>108,83*0,4</t>
  </si>
  <si>
    <t>40</t>
  </si>
  <si>
    <t>938903111</t>
  </si>
  <si>
    <t>Vysekání spár hl do 70 mm v dlažbě z lomového kamene</t>
  </si>
  <si>
    <t>-1747322500</t>
  </si>
  <si>
    <t>Dokončovací práce na dosavadních konstrukcích  vysekání spár s očištěním zdiva nebo dlažby, s naložením suti na dopravní prostředek nebo s odklizením na hromady do vzdálenosti 50 m při hloubce spáry do 70 mm v dlažbě z lomového kamene</t>
  </si>
  <si>
    <t>41</t>
  </si>
  <si>
    <t>938903211</t>
  </si>
  <si>
    <t>Vysekání spár hl nad 70 do 120 mm ve zdivu z lomového kamene</t>
  </si>
  <si>
    <t>-957474132</t>
  </si>
  <si>
    <t>Dokončovací práce na dosavadních konstrukcích  vysekání spár s očištěním zdiva nebo dlažby, s naložením suti na dopravní prostředek nebo s odklizením na hromady do vzdálenosti 50 m při hloubce spáry přes 70 do 120 mm ve zdivu z lomového kamene</t>
  </si>
  <si>
    <t>"8-oprava kamenné zdi - 60% celkové plochy"</t>
  </si>
  <si>
    <t>108,83*0,6</t>
  </si>
  <si>
    <t>42</t>
  </si>
  <si>
    <t>941111111</t>
  </si>
  <si>
    <t>Montáž lešení řadového trubkového lehkého s podlahami zatížení do 200 kg/m2 š od 0,6 do 0,9 m v do 10 m</t>
  </si>
  <si>
    <t>-21160430</t>
  </si>
  <si>
    <t>Montáž lešení řadového trubkového lehkého pracovního s podlahami  s provozním zatížením tř. 3 do 200 kg/m2 šířky tř. W06 od 0,6 do 0,9 m, výšky do 10 m</t>
  </si>
  <si>
    <t>(9,4+10,74)*0,9+2,5*0,9</t>
  </si>
  <si>
    <t>43</t>
  </si>
  <si>
    <t>941111211</t>
  </si>
  <si>
    <t>Příplatek k lešení řadovému trubkovému lehkému s podlahami š 0,9 m v 10 m za první a ZKD den použití</t>
  </si>
  <si>
    <t>-106947321</t>
  </si>
  <si>
    <t>Montáž lešení řadového trubkového lehkého pracovního s podlahami  s provozním zatížením tř. 3 do 200 kg/m2 Příplatek za první a každý další den použití lešení k ceně -1111</t>
  </si>
  <si>
    <t>20,38*30</t>
  </si>
  <si>
    <t>44</t>
  </si>
  <si>
    <t>941111811</t>
  </si>
  <si>
    <t>Demontáž lešení řadového trubkového lehkého s podlahami zatížení do 200 kg/m2 š přes 0,6 do 0,9 m v do 10 m</t>
  </si>
  <si>
    <t>-1880939322</t>
  </si>
  <si>
    <t>Demontáž lešení řadového trubkového lehkého pracovního s podlahami  s provozním zatížením tř. 3 do 200 kg/m2 šířky tř. W06 od 0,6 do 0,9 m, výšky do 10 m</t>
  </si>
  <si>
    <t>45</t>
  </si>
  <si>
    <t>985131111</t>
  </si>
  <si>
    <t>Očištění ploch stěn, rubu kleneb a podlah tlakovou vodou</t>
  </si>
  <si>
    <t>9820624</t>
  </si>
  <si>
    <t>108,83</t>
  </si>
  <si>
    <t>46</t>
  </si>
  <si>
    <t>R01_5</t>
  </si>
  <si>
    <t>Dilatační spára betonové římsy</t>
  </si>
  <si>
    <t>-1628505286</t>
  </si>
  <si>
    <t>"Zřízení dilatační spáry betonové římsy - dodávka + montáž"</t>
  </si>
  <si>
    <t>"extrudovaný polystyren 20 mm , těsnící tmel dilatačních spár"</t>
  </si>
  <si>
    <t>47</t>
  </si>
  <si>
    <t>R01_6</t>
  </si>
  <si>
    <t xml:space="preserve">Demontáž stávající konstrukce stavidel </t>
  </si>
  <si>
    <t>-112184995</t>
  </si>
  <si>
    <t xml:space="preserve">"Demontáž stávající konstrukce stavidel, rozebrání obslužné lávky před stavidly"  </t>
  </si>
  <si>
    <t xml:space="preserve">"Likvidace stávajících rozebraných konstrukcí včetně souvisejících činností (naložení, přemístění, uložení) a poplatků" </t>
  </si>
  <si>
    <t>"v souladu s platnou legislativou" 1</t>
  </si>
  <si>
    <t>48</t>
  </si>
  <si>
    <t>R01_7</t>
  </si>
  <si>
    <t>Demontáž a následná montáž oplocení</t>
  </si>
  <si>
    <t>-456578022</t>
  </si>
  <si>
    <t>"Demontáž oplocení u mostku"</t>
  </si>
  <si>
    <t>"Zpětná montáž oplocení u mostku"</t>
  </si>
  <si>
    <t>2,0+1,5</t>
  </si>
  <si>
    <t>49</t>
  </si>
  <si>
    <t>R01_8</t>
  </si>
  <si>
    <t>Likvidace pařezů</t>
  </si>
  <si>
    <t>1953140978</t>
  </si>
  <si>
    <t xml:space="preserve">"Kompletní náklady na odvoz a likvidaci odstraněných pařezů" </t>
  </si>
  <si>
    <t>"dle zvolení technologie zhotovitele v souladu s platnou legislativou"</t>
  </si>
  <si>
    <t xml:space="preserve">"včetně všech prací s tím spojených - např. rozdrcení, naložení, odvoz, složení, likvidace na skládce, případně poplatek za uložení, atd." </t>
  </si>
  <si>
    <t>50</t>
  </si>
  <si>
    <t>R01_9</t>
  </si>
  <si>
    <t>Těsnící plech</t>
  </si>
  <si>
    <t>m</t>
  </si>
  <si>
    <t>512</t>
  </si>
  <si>
    <t>-885217637</t>
  </si>
  <si>
    <t>"Dodávka a montáž těsnícího plechu do pracovní spáry mezi betonový základ a  konstrukci opěrné zdi"</t>
  </si>
  <si>
    <t>10,0+5,0</t>
  </si>
  <si>
    <t>51</t>
  </si>
  <si>
    <t>R01_10</t>
  </si>
  <si>
    <t>Dilatační spára opěrné zdi</t>
  </si>
  <si>
    <t>1098697246</t>
  </si>
  <si>
    <t>"Zřízení dilatační spáry opěrné zdi - dodávka materiálu + montáž"</t>
  </si>
  <si>
    <t>"dilatační spárové pásy na bázi PVC pro těsnění dilatačních spár betonu včetně těsnícího tmelu dilatačních spár"</t>
  </si>
  <si>
    <t>"oddělení opěrné zdi o zdí mostku" 2</t>
  </si>
  <si>
    <t>997</t>
  </si>
  <si>
    <t>Přesun sutě</t>
  </si>
  <si>
    <t>52</t>
  </si>
  <si>
    <t>R01_11</t>
  </si>
  <si>
    <t>Likvidace vybouraných hmot a suti - beton</t>
  </si>
  <si>
    <t>883140052</t>
  </si>
  <si>
    <t>"v souladu se zákonem o odpadech v platném znění včetně naložení, přemístění, uložení a poplatku za skládku"</t>
  </si>
  <si>
    <t>"113107232" 3,938</t>
  </si>
  <si>
    <t>"139951121" 2,16*2,0</t>
  </si>
  <si>
    <t>53</t>
  </si>
  <si>
    <t>R01_12</t>
  </si>
  <si>
    <t xml:space="preserve">Likvidace vybouraných hmot - směsný stavební a demoliční </t>
  </si>
  <si>
    <t>2084831967</t>
  </si>
  <si>
    <t>"114203103" 3,591</t>
  </si>
  <si>
    <t>"139951113" (28,82-14,41)*1,9</t>
  </si>
  <si>
    <t>"139951114" 12,46*1,9</t>
  </si>
  <si>
    <t>"938903111" 0,478</t>
  </si>
  <si>
    <t>"938903211" 1,502</t>
  </si>
  <si>
    <t>998</t>
  </si>
  <si>
    <t>Přesun hmot</t>
  </si>
  <si>
    <t>54</t>
  </si>
  <si>
    <t>998332011</t>
  </si>
  <si>
    <t>Přesun hmot pro úpravy vodních toků a kanály</t>
  </si>
  <si>
    <t>178236469</t>
  </si>
  <si>
    <t>Přesun hmot pro úpravy vodních toků a kanály, hráze rybníků apod.  dopravní vzdálenost do 500 m</t>
  </si>
  <si>
    <t>02 - PS 01 VÝMĚNA STAVIDEL</t>
  </si>
  <si>
    <t xml:space="preserve">    9 - Ostatní konstrukce a práce, bourání</t>
  </si>
  <si>
    <t>Ostatní konstrukce a práce, bourání</t>
  </si>
  <si>
    <t>R02_1</t>
  </si>
  <si>
    <t>Stavidla</t>
  </si>
  <si>
    <t>-447860229</t>
  </si>
  <si>
    <t>Stavidlo</t>
  </si>
  <si>
    <t>"Kompletní dodávka a montáž stavidel a ocelové lávky dle specifikace materiálu"</t>
  </si>
  <si>
    <t xml:space="preserve">"viz. PD - 1. Průvodní a Technická zpráva – str. 5-8" </t>
  </si>
  <si>
    <t>"viz. PD - 6.1 Výměna stavidel – strojní část – díl 1, 6.2 Výměna stavidel – strojní část – díl 2, 6.3 Výměna stavidel – strojní část – díl 3"</t>
  </si>
  <si>
    <t>"součástí položky je mimo jiné hutní materiál včetně zámečnických prací a povrchové úpravy"</t>
  </si>
  <si>
    <t>"dřevěné hranoly včetně opracování, výpalky včetně zámečnických prací a povrchové úpravy, spojovací materiál"</t>
  </si>
  <si>
    <t>"Součástí dodávky stavidel je provedení manipulační zkoušky pro ověření funkčnosti ovládacího mechanismu stavidel a těsnosti konstrukce"</t>
  </si>
  <si>
    <t>03 - Vedlejší ostatní náklady</t>
  </si>
  <si>
    <t>VRN - Vedlejší rozpočtové náklady</t>
  </si>
  <si>
    <t>VRN</t>
  </si>
  <si>
    <t>Vedlejší rozpočtové náklady</t>
  </si>
  <si>
    <t>R03_01</t>
  </si>
  <si>
    <t>Zpracování pasportizace stavbou dotčených ploch a objektů</t>
  </si>
  <si>
    <t>1024</t>
  </si>
  <si>
    <t>1760921825</t>
  </si>
  <si>
    <t>"Zpracování pasportizace stavbou dotčených ploch, příjezdových tras a objektů"</t>
  </si>
  <si>
    <t>"včetně zajištění fotodokumentace"</t>
  </si>
  <si>
    <t>R03_02</t>
  </si>
  <si>
    <t>Vytýčení inženýrských sítí</t>
  </si>
  <si>
    <t>1056464859</t>
  </si>
  <si>
    <t>"Aktualizace vyjádření všech správců sítí, která pozbudou platnosti"</t>
  </si>
  <si>
    <t>"vytýčení všech sítí  na stavbě v případě výskytu a koordinace postupu s jejich provozovateli"</t>
  </si>
  <si>
    <t>"Zajištění souhlasu se stavebními pracemi v ochranných pásmech inženýrských sítí"</t>
  </si>
  <si>
    <t>R03_03</t>
  </si>
  <si>
    <t>Vytýčení stavby</t>
  </si>
  <si>
    <t>-910627529</t>
  </si>
  <si>
    <t>"Vytýčení stavby (případně pozemků nebo provedení jiných geodetických prací ) odborně způsobilou osobou v oboru zeměměřictví"</t>
  </si>
  <si>
    <t>R03_04</t>
  </si>
  <si>
    <t>Dílenská a výrobní a realizační dokumentace</t>
  </si>
  <si>
    <t>52541970</t>
  </si>
  <si>
    <t>"Zpracování a předání doplněné dokumentace pro provádění stavby o realizační detaily stavby a technologické postupy zhotovitele"</t>
  </si>
  <si>
    <t>"dílenská a výrobní dokumentace"</t>
  </si>
  <si>
    <t>R03_05</t>
  </si>
  <si>
    <t xml:space="preserve">Povodňový plán </t>
  </si>
  <si>
    <t>543903565</t>
  </si>
  <si>
    <t>"Aktualizace a předání  Povodňového plánu - PP"</t>
  </si>
  <si>
    <t>"včetně schválení PP příslušnou obcí"</t>
  </si>
  <si>
    <t>"Opatření při výstavbě vyplývající z povodňového plánu"</t>
  </si>
  <si>
    <t>R03_06</t>
  </si>
  <si>
    <t>Zajištění živočichů</t>
  </si>
  <si>
    <t>-1000438323</t>
  </si>
  <si>
    <t>"zajištění slovení rybí obsádky a transfer živočichů k tomu oprávněnou osobou, včetně pořízení protokolu "</t>
  </si>
  <si>
    <t>" zajištění oznámení zahájení prací na vodním toku příslušnému uživateli rybářského revíru"</t>
  </si>
  <si>
    <t>1,0</t>
  </si>
  <si>
    <t>R03_07</t>
  </si>
  <si>
    <t xml:space="preserve">Zařízení staveniště </t>
  </si>
  <si>
    <t>2018228721</t>
  </si>
  <si>
    <t xml:space="preserve">"Příprava a úprava staveniště, včetně staveništního zařízení a jeho následná likvidace po skončení stavby" </t>
  </si>
  <si>
    <t>"zajištění příjezdu na staveniště včetně zpevněného přejezdu mostku"</t>
  </si>
  <si>
    <t>"další opatření vyplývající z výzvy objednatele a návrhu SOD"</t>
  </si>
  <si>
    <t>R03_08</t>
  </si>
  <si>
    <t>Dokumentace skutečného provedení stavby</t>
  </si>
  <si>
    <t>-253577992</t>
  </si>
  <si>
    <t>"zpracování a předání  dokumentace skutečného provedení stavby (3 paré + 3 v elektronické formě) objednateli"</t>
  </si>
  <si>
    <t>"zaměření skutečného provedení stavby - geodetická část dokumentace (3 paré + 3 v elektronické formě)"</t>
  </si>
  <si>
    <t>"v rozsahu odpovídajícím příslušným právním předpisům"</t>
  </si>
  <si>
    <t>"obsahující výškopisné a polohopisné zaměření na podkladě katastrální mapy"</t>
  </si>
  <si>
    <t>"pořízení fotodokumentace stavby - 1x CDrom"</t>
  </si>
  <si>
    <t>R03_09</t>
  </si>
  <si>
    <t>Protokolární předání stavbou dotčených pozemků a komunikací</t>
  </si>
  <si>
    <t>182777092</t>
  </si>
  <si>
    <t>"Protokolární předání stavbou dotčených pozemků a komunikací, uvedení do původního stavu zpět jejich vlastníkům"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</si>
</sst>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%"/>
    <numFmt numFmtId="165" formatCode="dd\.mm\.yyyy"/>
    <numFmt numFmtId="166" formatCode="#,##0.00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0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4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4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4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4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6</v>
      </c>
    </row>
    <row r="5" spans="2:71" s="1" customFormat="1" ht="12" customHeight="1">
      <c r="B5" s="21"/>
      <c r="C5" s="22"/>
      <c r="D5" s="26" t="s">
        <v>12</v>
      </c>
      <c r="E5" s="22"/>
      <c r="F5" s="22"/>
      <c r="G5" s="22"/>
      <c r="H5" s="22"/>
      <c r="I5" s="22"/>
      <c r="J5" s="22"/>
      <c r="K5" s="254" t="s">
        <v>13</v>
      </c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2"/>
      <c r="AQ5" s="22"/>
      <c r="AR5" s="20"/>
      <c r="BE5" s="251" t="s">
        <v>14</v>
      </c>
      <c r="BS5" s="17" t="s">
        <v>6</v>
      </c>
    </row>
    <row r="6" spans="2:71" s="1" customFormat="1" ht="36.95" customHeight="1">
      <c r="B6" s="21"/>
      <c r="C6" s="22"/>
      <c r="D6" s="28" t="s">
        <v>15</v>
      </c>
      <c r="E6" s="22"/>
      <c r="F6" s="22"/>
      <c r="G6" s="22"/>
      <c r="H6" s="22"/>
      <c r="I6" s="22"/>
      <c r="J6" s="22"/>
      <c r="K6" s="256" t="s">
        <v>16</v>
      </c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2"/>
      <c r="AQ6" s="22"/>
      <c r="AR6" s="20"/>
      <c r="BE6" s="252"/>
      <c r="BS6" s="17" t="s">
        <v>6</v>
      </c>
    </row>
    <row r="7" spans="2:71" s="1" customFormat="1" ht="12" customHeight="1">
      <c r="B7" s="21"/>
      <c r="C7" s="22"/>
      <c r="D7" s="29" t="s">
        <v>17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18</v>
      </c>
      <c r="AL7" s="22"/>
      <c r="AM7" s="22"/>
      <c r="AN7" s="27" t="s">
        <v>1</v>
      </c>
      <c r="AO7" s="22"/>
      <c r="AP7" s="22"/>
      <c r="AQ7" s="22"/>
      <c r="AR7" s="20"/>
      <c r="BE7" s="252"/>
      <c r="BS7" s="17" t="s">
        <v>6</v>
      </c>
    </row>
    <row r="8" spans="2:71" s="1" customFormat="1" ht="12" customHeight="1">
      <c r="B8" s="21"/>
      <c r="C8" s="22"/>
      <c r="D8" s="29" t="s">
        <v>19</v>
      </c>
      <c r="E8" s="22"/>
      <c r="F8" s="22"/>
      <c r="G8" s="22"/>
      <c r="H8" s="22"/>
      <c r="I8" s="22"/>
      <c r="J8" s="22"/>
      <c r="K8" s="27" t="s">
        <v>20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21</v>
      </c>
      <c r="AL8" s="22"/>
      <c r="AM8" s="22"/>
      <c r="AN8" s="30" t="s">
        <v>22</v>
      </c>
      <c r="AO8" s="22"/>
      <c r="AP8" s="22"/>
      <c r="AQ8" s="22"/>
      <c r="AR8" s="20"/>
      <c r="BE8" s="252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52"/>
      <c r="BS9" s="17" t="s">
        <v>6</v>
      </c>
    </row>
    <row r="10" spans="2:71" s="1" customFormat="1" ht="12" customHeight="1">
      <c r="B10" s="21"/>
      <c r="C10" s="22"/>
      <c r="D10" s="29" t="s">
        <v>23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24</v>
      </c>
      <c r="AL10" s="22"/>
      <c r="AM10" s="22"/>
      <c r="AN10" s="27" t="s">
        <v>25</v>
      </c>
      <c r="AO10" s="22"/>
      <c r="AP10" s="22"/>
      <c r="AQ10" s="22"/>
      <c r="AR10" s="20"/>
      <c r="BE10" s="252"/>
      <c r="BS10" s="17" t="s">
        <v>6</v>
      </c>
    </row>
    <row r="11" spans="2:71" s="1" customFormat="1" ht="18.4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252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52"/>
      <c r="BS12" s="17" t="s">
        <v>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24</v>
      </c>
      <c r="AL13" s="22"/>
      <c r="AM13" s="22"/>
      <c r="AN13" s="31" t="s">
        <v>29</v>
      </c>
      <c r="AO13" s="22"/>
      <c r="AP13" s="22"/>
      <c r="AQ13" s="22"/>
      <c r="AR13" s="20"/>
      <c r="BE13" s="252"/>
      <c r="BS13" s="17" t="s">
        <v>6</v>
      </c>
    </row>
    <row r="14" spans="2:71" ht="12.75">
      <c r="B14" s="21"/>
      <c r="C14" s="22"/>
      <c r="D14" s="22"/>
      <c r="E14" s="257" t="s">
        <v>29</v>
      </c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52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52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24</v>
      </c>
      <c r="AL16" s="22"/>
      <c r="AM16" s="22"/>
      <c r="AN16" s="27" t="s">
        <v>31</v>
      </c>
      <c r="AO16" s="22"/>
      <c r="AP16" s="22"/>
      <c r="AQ16" s="22"/>
      <c r="AR16" s="20"/>
      <c r="BE16" s="252"/>
      <c r="BS16" s="17" t="s">
        <v>4</v>
      </c>
    </row>
    <row r="17" spans="2:71" s="1" customFormat="1" ht="18.4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252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52"/>
      <c r="BS18" s="17" t="s">
        <v>6</v>
      </c>
    </row>
    <row r="19" spans="2:71" s="1" customFormat="1" ht="12" customHeight="1">
      <c r="B19" s="21"/>
      <c r="C19" s="22"/>
      <c r="D19" s="29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24</v>
      </c>
      <c r="AL19" s="22"/>
      <c r="AM19" s="22"/>
      <c r="AN19" s="27" t="s">
        <v>31</v>
      </c>
      <c r="AO19" s="22"/>
      <c r="AP19" s="22"/>
      <c r="AQ19" s="22"/>
      <c r="AR19" s="20"/>
      <c r="BE19" s="252"/>
      <c r="BS19" s="17" t="s">
        <v>6</v>
      </c>
    </row>
    <row r="20" spans="2:71" s="1" customFormat="1" ht="18.4" customHeight="1">
      <c r="B20" s="21"/>
      <c r="C20" s="22"/>
      <c r="D20" s="22"/>
      <c r="E20" s="27" t="s">
        <v>32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252"/>
      <c r="BS20" s="17" t="s">
        <v>33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52"/>
    </row>
    <row r="22" spans="2:57" s="1" customFormat="1" ht="12" customHeight="1">
      <c r="B22" s="21"/>
      <c r="C22" s="22"/>
      <c r="D22" s="29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52"/>
    </row>
    <row r="23" spans="2:57" s="1" customFormat="1" ht="16.5" customHeight="1">
      <c r="B23" s="21"/>
      <c r="C23" s="22"/>
      <c r="D23" s="22"/>
      <c r="E23" s="259" t="s">
        <v>1</v>
      </c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O23" s="22"/>
      <c r="AP23" s="22"/>
      <c r="AQ23" s="22"/>
      <c r="AR23" s="20"/>
      <c r="BE23" s="252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52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52"/>
    </row>
    <row r="26" spans="1:57" s="2" customFormat="1" ht="25.9" customHeight="1">
      <c r="A26" s="34"/>
      <c r="B26" s="35"/>
      <c r="C26" s="36"/>
      <c r="D26" s="37" t="s">
        <v>36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60">
        <f>ROUND(AG94,2)</f>
        <v>0</v>
      </c>
      <c r="AL26" s="261"/>
      <c r="AM26" s="261"/>
      <c r="AN26" s="261"/>
      <c r="AO26" s="261"/>
      <c r="AP26" s="36"/>
      <c r="AQ26" s="36"/>
      <c r="AR26" s="39"/>
      <c r="BE26" s="252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52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62" t="s">
        <v>37</v>
      </c>
      <c r="M28" s="262"/>
      <c r="N28" s="262"/>
      <c r="O28" s="262"/>
      <c r="P28" s="262"/>
      <c r="Q28" s="36"/>
      <c r="R28" s="36"/>
      <c r="S28" s="36"/>
      <c r="T28" s="36"/>
      <c r="U28" s="36"/>
      <c r="V28" s="36"/>
      <c r="W28" s="262" t="s">
        <v>38</v>
      </c>
      <c r="X28" s="262"/>
      <c r="Y28" s="262"/>
      <c r="Z28" s="262"/>
      <c r="AA28" s="262"/>
      <c r="AB28" s="262"/>
      <c r="AC28" s="262"/>
      <c r="AD28" s="262"/>
      <c r="AE28" s="262"/>
      <c r="AF28" s="36"/>
      <c r="AG28" s="36"/>
      <c r="AH28" s="36"/>
      <c r="AI28" s="36"/>
      <c r="AJ28" s="36"/>
      <c r="AK28" s="262" t="s">
        <v>39</v>
      </c>
      <c r="AL28" s="262"/>
      <c r="AM28" s="262"/>
      <c r="AN28" s="262"/>
      <c r="AO28" s="262"/>
      <c r="AP28" s="36"/>
      <c r="AQ28" s="36"/>
      <c r="AR28" s="39"/>
      <c r="BE28" s="252"/>
    </row>
    <row r="29" spans="2:57" s="3" customFormat="1" ht="14.45" customHeight="1">
      <c r="B29" s="40"/>
      <c r="C29" s="41"/>
      <c r="D29" s="29" t="s">
        <v>40</v>
      </c>
      <c r="E29" s="41"/>
      <c r="F29" s="29" t="s">
        <v>41</v>
      </c>
      <c r="G29" s="41"/>
      <c r="H29" s="41"/>
      <c r="I29" s="41"/>
      <c r="J29" s="41"/>
      <c r="K29" s="41"/>
      <c r="L29" s="265">
        <v>0.21</v>
      </c>
      <c r="M29" s="264"/>
      <c r="N29" s="264"/>
      <c r="O29" s="264"/>
      <c r="P29" s="264"/>
      <c r="Q29" s="41"/>
      <c r="R29" s="41"/>
      <c r="S29" s="41"/>
      <c r="T29" s="41"/>
      <c r="U29" s="41"/>
      <c r="V29" s="41"/>
      <c r="W29" s="263">
        <f>ROUND(AZ94,2)</f>
        <v>0</v>
      </c>
      <c r="X29" s="264"/>
      <c r="Y29" s="264"/>
      <c r="Z29" s="264"/>
      <c r="AA29" s="264"/>
      <c r="AB29" s="264"/>
      <c r="AC29" s="264"/>
      <c r="AD29" s="264"/>
      <c r="AE29" s="264"/>
      <c r="AF29" s="41"/>
      <c r="AG29" s="41"/>
      <c r="AH29" s="41"/>
      <c r="AI29" s="41"/>
      <c r="AJ29" s="41"/>
      <c r="AK29" s="263">
        <f>ROUND(AV94,2)</f>
        <v>0</v>
      </c>
      <c r="AL29" s="264"/>
      <c r="AM29" s="264"/>
      <c r="AN29" s="264"/>
      <c r="AO29" s="264"/>
      <c r="AP29" s="41"/>
      <c r="AQ29" s="41"/>
      <c r="AR29" s="42"/>
      <c r="BE29" s="253"/>
    </row>
    <row r="30" spans="2:57" s="3" customFormat="1" ht="14.45" customHeight="1">
      <c r="B30" s="40"/>
      <c r="C30" s="41"/>
      <c r="D30" s="41"/>
      <c r="E30" s="41"/>
      <c r="F30" s="29" t="s">
        <v>42</v>
      </c>
      <c r="G30" s="41"/>
      <c r="H30" s="41"/>
      <c r="I30" s="41"/>
      <c r="J30" s="41"/>
      <c r="K30" s="41"/>
      <c r="L30" s="265">
        <v>0.15</v>
      </c>
      <c r="M30" s="264"/>
      <c r="N30" s="264"/>
      <c r="O30" s="264"/>
      <c r="P30" s="264"/>
      <c r="Q30" s="41"/>
      <c r="R30" s="41"/>
      <c r="S30" s="41"/>
      <c r="T30" s="41"/>
      <c r="U30" s="41"/>
      <c r="V30" s="41"/>
      <c r="W30" s="263">
        <f>ROUND(BA94,2)</f>
        <v>0</v>
      </c>
      <c r="X30" s="264"/>
      <c r="Y30" s="264"/>
      <c r="Z30" s="264"/>
      <c r="AA30" s="264"/>
      <c r="AB30" s="264"/>
      <c r="AC30" s="264"/>
      <c r="AD30" s="264"/>
      <c r="AE30" s="264"/>
      <c r="AF30" s="41"/>
      <c r="AG30" s="41"/>
      <c r="AH30" s="41"/>
      <c r="AI30" s="41"/>
      <c r="AJ30" s="41"/>
      <c r="AK30" s="263">
        <f>ROUND(AW94,2)</f>
        <v>0</v>
      </c>
      <c r="AL30" s="264"/>
      <c r="AM30" s="264"/>
      <c r="AN30" s="264"/>
      <c r="AO30" s="264"/>
      <c r="AP30" s="41"/>
      <c r="AQ30" s="41"/>
      <c r="AR30" s="42"/>
      <c r="BE30" s="253"/>
    </row>
    <row r="31" spans="2:57" s="3" customFormat="1" ht="14.45" customHeight="1" hidden="1">
      <c r="B31" s="40"/>
      <c r="C31" s="41"/>
      <c r="D31" s="41"/>
      <c r="E31" s="41"/>
      <c r="F31" s="29" t="s">
        <v>43</v>
      </c>
      <c r="G31" s="41"/>
      <c r="H31" s="41"/>
      <c r="I31" s="41"/>
      <c r="J31" s="41"/>
      <c r="K31" s="41"/>
      <c r="L31" s="265">
        <v>0.21</v>
      </c>
      <c r="M31" s="264"/>
      <c r="N31" s="264"/>
      <c r="O31" s="264"/>
      <c r="P31" s="264"/>
      <c r="Q31" s="41"/>
      <c r="R31" s="41"/>
      <c r="S31" s="41"/>
      <c r="T31" s="41"/>
      <c r="U31" s="41"/>
      <c r="V31" s="41"/>
      <c r="W31" s="263">
        <f>ROUND(BB94,2)</f>
        <v>0</v>
      </c>
      <c r="X31" s="264"/>
      <c r="Y31" s="264"/>
      <c r="Z31" s="264"/>
      <c r="AA31" s="264"/>
      <c r="AB31" s="264"/>
      <c r="AC31" s="264"/>
      <c r="AD31" s="264"/>
      <c r="AE31" s="264"/>
      <c r="AF31" s="41"/>
      <c r="AG31" s="41"/>
      <c r="AH31" s="41"/>
      <c r="AI31" s="41"/>
      <c r="AJ31" s="41"/>
      <c r="AK31" s="263">
        <v>0</v>
      </c>
      <c r="AL31" s="264"/>
      <c r="AM31" s="264"/>
      <c r="AN31" s="264"/>
      <c r="AO31" s="264"/>
      <c r="AP31" s="41"/>
      <c r="AQ31" s="41"/>
      <c r="AR31" s="42"/>
      <c r="BE31" s="253"/>
    </row>
    <row r="32" spans="2:57" s="3" customFormat="1" ht="14.45" customHeight="1" hidden="1">
      <c r="B32" s="40"/>
      <c r="C32" s="41"/>
      <c r="D32" s="41"/>
      <c r="E32" s="41"/>
      <c r="F32" s="29" t="s">
        <v>44</v>
      </c>
      <c r="G32" s="41"/>
      <c r="H32" s="41"/>
      <c r="I32" s="41"/>
      <c r="J32" s="41"/>
      <c r="K32" s="41"/>
      <c r="L32" s="265">
        <v>0.15</v>
      </c>
      <c r="M32" s="264"/>
      <c r="N32" s="264"/>
      <c r="O32" s="264"/>
      <c r="P32" s="264"/>
      <c r="Q32" s="41"/>
      <c r="R32" s="41"/>
      <c r="S32" s="41"/>
      <c r="T32" s="41"/>
      <c r="U32" s="41"/>
      <c r="V32" s="41"/>
      <c r="W32" s="263">
        <f>ROUND(BC94,2)</f>
        <v>0</v>
      </c>
      <c r="X32" s="264"/>
      <c r="Y32" s="264"/>
      <c r="Z32" s="264"/>
      <c r="AA32" s="264"/>
      <c r="AB32" s="264"/>
      <c r="AC32" s="264"/>
      <c r="AD32" s="264"/>
      <c r="AE32" s="264"/>
      <c r="AF32" s="41"/>
      <c r="AG32" s="41"/>
      <c r="AH32" s="41"/>
      <c r="AI32" s="41"/>
      <c r="AJ32" s="41"/>
      <c r="AK32" s="263">
        <v>0</v>
      </c>
      <c r="AL32" s="264"/>
      <c r="AM32" s="264"/>
      <c r="AN32" s="264"/>
      <c r="AO32" s="264"/>
      <c r="AP32" s="41"/>
      <c r="AQ32" s="41"/>
      <c r="AR32" s="42"/>
      <c r="BE32" s="253"/>
    </row>
    <row r="33" spans="2:57" s="3" customFormat="1" ht="14.45" customHeight="1" hidden="1">
      <c r="B33" s="40"/>
      <c r="C33" s="41"/>
      <c r="D33" s="41"/>
      <c r="E33" s="41"/>
      <c r="F33" s="29" t="s">
        <v>45</v>
      </c>
      <c r="G33" s="41"/>
      <c r="H33" s="41"/>
      <c r="I33" s="41"/>
      <c r="J33" s="41"/>
      <c r="K33" s="41"/>
      <c r="L33" s="265">
        <v>0</v>
      </c>
      <c r="M33" s="264"/>
      <c r="N33" s="264"/>
      <c r="O33" s="264"/>
      <c r="P33" s="264"/>
      <c r="Q33" s="41"/>
      <c r="R33" s="41"/>
      <c r="S33" s="41"/>
      <c r="T33" s="41"/>
      <c r="U33" s="41"/>
      <c r="V33" s="41"/>
      <c r="W33" s="263">
        <f>ROUND(BD94,2)</f>
        <v>0</v>
      </c>
      <c r="X33" s="264"/>
      <c r="Y33" s="264"/>
      <c r="Z33" s="264"/>
      <c r="AA33" s="264"/>
      <c r="AB33" s="264"/>
      <c r="AC33" s="264"/>
      <c r="AD33" s="264"/>
      <c r="AE33" s="264"/>
      <c r="AF33" s="41"/>
      <c r="AG33" s="41"/>
      <c r="AH33" s="41"/>
      <c r="AI33" s="41"/>
      <c r="AJ33" s="41"/>
      <c r="AK33" s="263">
        <v>0</v>
      </c>
      <c r="AL33" s="264"/>
      <c r="AM33" s="264"/>
      <c r="AN33" s="264"/>
      <c r="AO33" s="264"/>
      <c r="AP33" s="41"/>
      <c r="AQ33" s="41"/>
      <c r="AR33" s="42"/>
      <c r="BE33" s="253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52"/>
    </row>
    <row r="35" spans="1:57" s="2" customFormat="1" ht="25.9" customHeight="1">
      <c r="A35" s="34"/>
      <c r="B35" s="35"/>
      <c r="C35" s="43"/>
      <c r="D35" s="44" t="s">
        <v>46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47</v>
      </c>
      <c r="U35" s="45"/>
      <c r="V35" s="45"/>
      <c r="W35" s="45"/>
      <c r="X35" s="266" t="s">
        <v>48</v>
      </c>
      <c r="Y35" s="267"/>
      <c r="Z35" s="267"/>
      <c r="AA35" s="267"/>
      <c r="AB35" s="267"/>
      <c r="AC35" s="45"/>
      <c r="AD35" s="45"/>
      <c r="AE35" s="45"/>
      <c r="AF35" s="45"/>
      <c r="AG35" s="45"/>
      <c r="AH35" s="45"/>
      <c r="AI35" s="45"/>
      <c r="AJ35" s="45"/>
      <c r="AK35" s="268">
        <f>SUM(AK26:AK33)</f>
        <v>0</v>
      </c>
      <c r="AL35" s="267"/>
      <c r="AM35" s="267"/>
      <c r="AN35" s="267"/>
      <c r="AO35" s="269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49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50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51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52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51</v>
      </c>
      <c r="AI60" s="38"/>
      <c r="AJ60" s="38"/>
      <c r="AK60" s="38"/>
      <c r="AL60" s="38"/>
      <c r="AM60" s="52" t="s">
        <v>52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53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54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51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52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51</v>
      </c>
      <c r="AI75" s="38"/>
      <c r="AJ75" s="38"/>
      <c r="AK75" s="38"/>
      <c r="AL75" s="38"/>
      <c r="AM75" s="52" t="s">
        <v>52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55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12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394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15</v>
      </c>
      <c r="D85" s="63"/>
      <c r="E85" s="63"/>
      <c r="F85" s="63"/>
      <c r="G85" s="63"/>
      <c r="H85" s="63"/>
      <c r="I85" s="63"/>
      <c r="J85" s="63"/>
      <c r="K85" s="63"/>
      <c r="L85" s="270" t="str">
        <f>K6</f>
        <v>Mlýnský náhon na Otavě v ř.km 75,180 – oprava odbočení odlehčovacího ramene km 1,829</v>
      </c>
      <c r="M85" s="271"/>
      <c r="N85" s="271"/>
      <c r="O85" s="271"/>
      <c r="P85" s="271"/>
      <c r="Q85" s="271"/>
      <c r="R85" s="271"/>
      <c r="S85" s="271"/>
      <c r="T85" s="271"/>
      <c r="U85" s="271"/>
      <c r="V85" s="271"/>
      <c r="W85" s="271"/>
      <c r="X85" s="271"/>
      <c r="Y85" s="271"/>
      <c r="Z85" s="271"/>
      <c r="AA85" s="271"/>
      <c r="AB85" s="271"/>
      <c r="AC85" s="271"/>
      <c r="AD85" s="271"/>
      <c r="AE85" s="271"/>
      <c r="AF85" s="271"/>
      <c r="AG85" s="271"/>
      <c r="AH85" s="271"/>
      <c r="AI85" s="271"/>
      <c r="AJ85" s="271"/>
      <c r="AK85" s="271"/>
      <c r="AL85" s="271"/>
      <c r="AM85" s="271"/>
      <c r="AN85" s="271"/>
      <c r="AO85" s="271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19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Horažďovice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21</v>
      </c>
      <c r="AJ87" s="36"/>
      <c r="AK87" s="36"/>
      <c r="AL87" s="36"/>
      <c r="AM87" s="272" t="str">
        <f>IF(AN8="","",AN8)</f>
        <v>22. 2. 2022</v>
      </c>
      <c r="AN87" s="272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23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Město Horažďovice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273" t="str">
        <f>IF(E17="","",E17)</f>
        <v xml:space="preserve">Ing. Jiří Tägl </v>
      </c>
      <c r="AN89" s="274"/>
      <c r="AO89" s="274"/>
      <c r="AP89" s="274"/>
      <c r="AQ89" s="36"/>
      <c r="AR89" s="39"/>
      <c r="AS89" s="275" t="s">
        <v>56</v>
      </c>
      <c r="AT89" s="276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34</v>
      </c>
      <c r="AJ90" s="36"/>
      <c r="AK90" s="36"/>
      <c r="AL90" s="36"/>
      <c r="AM90" s="273" t="str">
        <f>IF(E20="","",E20)</f>
        <v xml:space="preserve">Ing. Jiří Tägl </v>
      </c>
      <c r="AN90" s="274"/>
      <c r="AO90" s="274"/>
      <c r="AP90" s="274"/>
      <c r="AQ90" s="36"/>
      <c r="AR90" s="39"/>
      <c r="AS90" s="277"/>
      <c r="AT90" s="278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79"/>
      <c r="AT91" s="280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81" t="s">
        <v>57</v>
      </c>
      <c r="D92" s="282"/>
      <c r="E92" s="282"/>
      <c r="F92" s="282"/>
      <c r="G92" s="282"/>
      <c r="H92" s="73"/>
      <c r="I92" s="283" t="s">
        <v>58</v>
      </c>
      <c r="J92" s="282"/>
      <c r="K92" s="282"/>
      <c r="L92" s="282"/>
      <c r="M92" s="282"/>
      <c r="N92" s="282"/>
      <c r="O92" s="282"/>
      <c r="P92" s="282"/>
      <c r="Q92" s="282"/>
      <c r="R92" s="282"/>
      <c r="S92" s="282"/>
      <c r="T92" s="282"/>
      <c r="U92" s="282"/>
      <c r="V92" s="282"/>
      <c r="W92" s="282"/>
      <c r="X92" s="282"/>
      <c r="Y92" s="282"/>
      <c r="Z92" s="282"/>
      <c r="AA92" s="282"/>
      <c r="AB92" s="282"/>
      <c r="AC92" s="282"/>
      <c r="AD92" s="282"/>
      <c r="AE92" s="282"/>
      <c r="AF92" s="282"/>
      <c r="AG92" s="284" t="s">
        <v>59</v>
      </c>
      <c r="AH92" s="282"/>
      <c r="AI92" s="282"/>
      <c r="AJ92" s="282"/>
      <c r="AK92" s="282"/>
      <c r="AL92" s="282"/>
      <c r="AM92" s="282"/>
      <c r="AN92" s="283" t="s">
        <v>60</v>
      </c>
      <c r="AO92" s="282"/>
      <c r="AP92" s="285"/>
      <c r="AQ92" s="74" t="s">
        <v>61</v>
      </c>
      <c r="AR92" s="39"/>
      <c r="AS92" s="75" t="s">
        <v>62</v>
      </c>
      <c r="AT92" s="76" t="s">
        <v>63</v>
      </c>
      <c r="AU92" s="76" t="s">
        <v>64</v>
      </c>
      <c r="AV92" s="76" t="s">
        <v>65</v>
      </c>
      <c r="AW92" s="76" t="s">
        <v>66</v>
      </c>
      <c r="AX92" s="76" t="s">
        <v>67</v>
      </c>
      <c r="AY92" s="76" t="s">
        <v>68</v>
      </c>
      <c r="AZ92" s="76" t="s">
        <v>69</v>
      </c>
      <c r="BA92" s="76" t="s">
        <v>70</v>
      </c>
      <c r="BB92" s="76" t="s">
        <v>71</v>
      </c>
      <c r="BC92" s="76" t="s">
        <v>72</v>
      </c>
      <c r="BD92" s="77" t="s">
        <v>73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74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89">
        <f>ROUND(SUM(AG95:AG97),2)</f>
        <v>0</v>
      </c>
      <c r="AH94" s="289"/>
      <c r="AI94" s="289"/>
      <c r="AJ94" s="289"/>
      <c r="AK94" s="289"/>
      <c r="AL94" s="289"/>
      <c r="AM94" s="289"/>
      <c r="AN94" s="290">
        <f>SUM(AG94,AT94)</f>
        <v>0</v>
      </c>
      <c r="AO94" s="290"/>
      <c r="AP94" s="290"/>
      <c r="AQ94" s="85" t="s">
        <v>1</v>
      </c>
      <c r="AR94" s="86"/>
      <c r="AS94" s="87">
        <f>ROUND(SUM(AS95:AS97),2)</f>
        <v>0</v>
      </c>
      <c r="AT94" s="88">
        <f>ROUND(SUM(AV94:AW94),2)</f>
        <v>0</v>
      </c>
      <c r="AU94" s="89">
        <f>ROUND(SUM(AU95:AU97),5)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ROUND(SUM(AZ95:AZ97),2)</f>
        <v>0</v>
      </c>
      <c r="BA94" s="88">
        <f>ROUND(SUM(BA95:BA97),2)</f>
        <v>0</v>
      </c>
      <c r="BB94" s="88">
        <f>ROUND(SUM(BB95:BB97),2)</f>
        <v>0</v>
      </c>
      <c r="BC94" s="88">
        <f>ROUND(SUM(BC95:BC97),2)</f>
        <v>0</v>
      </c>
      <c r="BD94" s="90">
        <f>ROUND(SUM(BD95:BD97),2)</f>
        <v>0</v>
      </c>
      <c r="BS94" s="91" t="s">
        <v>75</v>
      </c>
      <c r="BT94" s="91" t="s">
        <v>76</v>
      </c>
      <c r="BU94" s="92" t="s">
        <v>77</v>
      </c>
      <c r="BV94" s="91" t="s">
        <v>78</v>
      </c>
      <c r="BW94" s="91" t="s">
        <v>5</v>
      </c>
      <c r="BX94" s="91" t="s">
        <v>79</v>
      </c>
      <c r="CL94" s="91" t="s">
        <v>1</v>
      </c>
    </row>
    <row r="95" spans="1:91" s="7" customFormat="1" ht="24.75" customHeight="1">
      <c r="A95" s="93" t="s">
        <v>80</v>
      </c>
      <c r="B95" s="94"/>
      <c r="C95" s="95"/>
      <c r="D95" s="288" t="s">
        <v>81</v>
      </c>
      <c r="E95" s="288"/>
      <c r="F95" s="288"/>
      <c r="G95" s="288"/>
      <c r="H95" s="288"/>
      <c r="I95" s="96"/>
      <c r="J95" s="288" t="s">
        <v>82</v>
      </c>
      <c r="K95" s="288"/>
      <c r="L95" s="288"/>
      <c r="M95" s="288"/>
      <c r="N95" s="288"/>
      <c r="O95" s="288"/>
      <c r="P95" s="288"/>
      <c r="Q95" s="288"/>
      <c r="R95" s="288"/>
      <c r="S95" s="288"/>
      <c r="T95" s="288"/>
      <c r="U95" s="288"/>
      <c r="V95" s="288"/>
      <c r="W95" s="288"/>
      <c r="X95" s="288"/>
      <c r="Y95" s="288"/>
      <c r="Z95" s="288"/>
      <c r="AA95" s="288"/>
      <c r="AB95" s="288"/>
      <c r="AC95" s="288"/>
      <c r="AD95" s="288"/>
      <c r="AE95" s="288"/>
      <c r="AF95" s="288"/>
      <c r="AG95" s="286">
        <f>'01 - SO 01 OPRAVA ODBOČEN...'!J30</f>
        <v>0</v>
      </c>
      <c r="AH95" s="287"/>
      <c r="AI95" s="287"/>
      <c r="AJ95" s="287"/>
      <c r="AK95" s="287"/>
      <c r="AL95" s="287"/>
      <c r="AM95" s="287"/>
      <c r="AN95" s="286">
        <f>SUM(AG95,AT95)</f>
        <v>0</v>
      </c>
      <c r="AO95" s="287"/>
      <c r="AP95" s="287"/>
      <c r="AQ95" s="97" t="s">
        <v>83</v>
      </c>
      <c r="AR95" s="98"/>
      <c r="AS95" s="99">
        <v>0</v>
      </c>
      <c r="AT95" s="100">
        <f>ROUND(SUM(AV95:AW95),2)</f>
        <v>0</v>
      </c>
      <c r="AU95" s="101">
        <f>'01 - SO 01 OPRAVA ODBOČEN...'!P124</f>
        <v>0</v>
      </c>
      <c r="AV95" s="100">
        <f>'01 - SO 01 OPRAVA ODBOČEN...'!J33</f>
        <v>0</v>
      </c>
      <c r="AW95" s="100">
        <f>'01 - SO 01 OPRAVA ODBOČEN...'!J34</f>
        <v>0</v>
      </c>
      <c r="AX95" s="100">
        <f>'01 - SO 01 OPRAVA ODBOČEN...'!J35</f>
        <v>0</v>
      </c>
      <c r="AY95" s="100">
        <f>'01 - SO 01 OPRAVA ODBOČEN...'!J36</f>
        <v>0</v>
      </c>
      <c r="AZ95" s="100">
        <f>'01 - SO 01 OPRAVA ODBOČEN...'!F33</f>
        <v>0</v>
      </c>
      <c r="BA95" s="100">
        <f>'01 - SO 01 OPRAVA ODBOČEN...'!F34</f>
        <v>0</v>
      </c>
      <c r="BB95" s="100">
        <f>'01 - SO 01 OPRAVA ODBOČEN...'!F35</f>
        <v>0</v>
      </c>
      <c r="BC95" s="100">
        <f>'01 - SO 01 OPRAVA ODBOČEN...'!F36</f>
        <v>0</v>
      </c>
      <c r="BD95" s="102">
        <f>'01 - SO 01 OPRAVA ODBOČEN...'!F37</f>
        <v>0</v>
      </c>
      <c r="BT95" s="103" t="s">
        <v>84</v>
      </c>
      <c r="BV95" s="103" t="s">
        <v>78</v>
      </c>
      <c r="BW95" s="103" t="s">
        <v>85</v>
      </c>
      <c r="BX95" s="103" t="s">
        <v>5</v>
      </c>
      <c r="CL95" s="103" t="s">
        <v>1</v>
      </c>
      <c r="CM95" s="103" t="s">
        <v>86</v>
      </c>
    </row>
    <row r="96" spans="1:91" s="7" customFormat="1" ht="16.5" customHeight="1">
      <c r="A96" s="93" t="s">
        <v>80</v>
      </c>
      <c r="B96" s="94"/>
      <c r="C96" s="95"/>
      <c r="D96" s="288" t="s">
        <v>87</v>
      </c>
      <c r="E96" s="288"/>
      <c r="F96" s="288"/>
      <c r="G96" s="288"/>
      <c r="H96" s="288"/>
      <c r="I96" s="96"/>
      <c r="J96" s="288" t="s">
        <v>88</v>
      </c>
      <c r="K96" s="288"/>
      <c r="L96" s="288"/>
      <c r="M96" s="288"/>
      <c r="N96" s="288"/>
      <c r="O96" s="288"/>
      <c r="P96" s="288"/>
      <c r="Q96" s="288"/>
      <c r="R96" s="288"/>
      <c r="S96" s="288"/>
      <c r="T96" s="288"/>
      <c r="U96" s="288"/>
      <c r="V96" s="288"/>
      <c r="W96" s="288"/>
      <c r="X96" s="288"/>
      <c r="Y96" s="288"/>
      <c r="Z96" s="288"/>
      <c r="AA96" s="288"/>
      <c r="AB96" s="288"/>
      <c r="AC96" s="288"/>
      <c r="AD96" s="288"/>
      <c r="AE96" s="288"/>
      <c r="AF96" s="288"/>
      <c r="AG96" s="286">
        <f>'02 - PS 01 VÝMĚNA STAVIDEL'!J30</f>
        <v>0</v>
      </c>
      <c r="AH96" s="287"/>
      <c r="AI96" s="287"/>
      <c r="AJ96" s="287"/>
      <c r="AK96" s="287"/>
      <c r="AL96" s="287"/>
      <c r="AM96" s="287"/>
      <c r="AN96" s="286">
        <f>SUM(AG96,AT96)</f>
        <v>0</v>
      </c>
      <c r="AO96" s="287"/>
      <c r="AP96" s="287"/>
      <c r="AQ96" s="97" t="s">
        <v>83</v>
      </c>
      <c r="AR96" s="98"/>
      <c r="AS96" s="99">
        <v>0</v>
      </c>
      <c r="AT96" s="100">
        <f>ROUND(SUM(AV96:AW96),2)</f>
        <v>0</v>
      </c>
      <c r="AU96" s="101">
        <f>'02 - PS 01 VÝMĚNA STAVIDEL'!P118</f>
        <v>0</v>
      </c>
      <c r="AV96" s="100">
        <f>'02 - PS 01 VÝMĚNA STAVIDEL'!J33</f>
        <v>0</v>
      </c>
      <c r="AW96" s="100">
        <f>'02 - PS 01 VÝMĚNA STAVIDEL'!J34</f>
        <v>0</v>
      </c>
      <c r="AX96" s="100">
        <f>'02 - PS 01 VÝMĚNA STAVIDEL'!J35</f>
        <v>0</v>
      </c>
      <c r="AY96" s="100">
        <f>'02 - PS 01 VÝMĚNA STAVIDEL'!J36</f>
        <v>0</v>
      </c>
      <c r="AZ96" s="100">
        <f>'02 - PS 01 VÝMĚNA STAVIDEL'!F33</f>
        <v>0</v>
      </c>
      <c r="BA96" s="100">
        <f>'02 - PS 01 VÝMĚNA STAVIDEL'!F34</f>
        <v>0</v>
      </c>
      <c r="BB96" s="100">
        <f>'02 - PS 01 VÝMĚNA STAVIDEL'!F35</f>
        <v>0</v>
      </c>
      <c r="BC96" s="100">
        <f>'02 - PS 01 VÝMĚNA STAVIDEL'!F36</f>
        <v>0</v>
      </c>
      <c r="BD96" s="102">
        <f>'02 - PS 01 VÝMĚNA STAVIDEL'!F37</f>
        <v>0</v>
      </c>
      <c r="BT96" s="103" t="s">
        <v>84</v>
      </c>
      <c r="BV96" s="103" t="s">
        <v>78</v>
      </c>
      <c r="BW96" s="103" t="s">
        <v>89</v>
      </c>
      <c r="BX96" s="103" t="s">
        <v>5</v>
      </c>
      <c r="CL96" s="103" t="s">
        <v>1</v>
      </c>
      <c r="CM96" s="103" t="s">
        <v>86</v>
      </c>
    </row>
    <row r="97" spans="1:91" s="7" customFormat="1" ht="16.5" customHeight="1">
      <c r="A97" s="93" t="s">
        <v>80</v>
      </c>
      <c r="B97" s="94"/>
      <c r="C97" s="95"/>
      <c r="D97" s="288" t="s">
        <v>90</v>
      </c>
      <c r="E97" s="288"/>
      <c r="F97" s="288"/>
      <c r="G97" s="288"/>
      <c r="H97" s="288"/>
      <c r="I97" s="96"/>
      <c r="J97" s="288" t="s">
        <v>91</v>
      </c>
      <c r="K97" s="288"/>
      <c r="L97" s="288"/>
      <c r="M97" s="288"/>
      <c r="N97" s="288"/>
      <c r="O97" s="288"/>
      <c r="P97" s="288"/>
      <c r="Q97" s="288"/>
      <c r="R97" s="288"/>
      <c r="S97" s="288"/>
      <c r="T97" s="288"/>
      <c r="U97" s="288"/>
      <c r="V97" s="288"/>
      <c r="W97" s="288"/>
      <c r="X97" s="288"/>
      <c r="Y97" s="288"/>
      <c r="Z97" s="288"/>
      <c r="AA97" s="288"/>
      <c r="AB97" s="288"/>
      <c r="AC97" s="288"/>
      <c r="AD97" s="288"/>
      <c r="AE97" s="288"/>
      <c r="AF97" s="288"/>
      <c r="AG97" s="286">
        <f>'03 - Vedlejší ostatní nák...'!J30</f>
        <v>0</v>
      </c>
      <c r="AH97" s="287"/>
      <c r="AI97" s="287"/>
      <c r="AJ97" s="287"/>
      <c r="AK97" s="287"/>
      <c r="AL97" s="287"/>
      <c r="AM97" s="287"/>
      <c r="AN97" s="286">
        <f>SUM(AG97,AT97)</f>
        <v>0</v>
      </c>
      <c r="AO97" s="287"/>
      <c r="AP97" s="287"/>
      <c r="AQ97" s="97" t="s">
        <v>83</v>
      </c>
      <c r="AR97" s="98"/>
      <c r="AS97" s="104">
        <v>0</v>
      </c>
      <c r="AT97" s="105">
        <f>ROUND(SUM(AV97:AW97),2)</f>
        <v>0</v>
      </c>
      <c r="AU97" s="106">
        <f>'03 - Vedlejší ostatní nák...'!P117</f>
        <v>0</v>
      </c>
      <c r="AV97" s="105">
        <f>'03 - Vedlejší ostatní nák...'!J33</f>
        <v>0</v>
      </c>
      <c r="AW97" s="105">
        <f>'03 - Vedlejší ostatní nák...'!J34</f>
        <v>0</v>
      </c>
      <c r="AX97" s="105">
        <f>'03 - Vedlejší ostatní nák...'!J35</f>
        <v>0</v>
      </c>
      <c r="AY97" s="105">
        <f>'03 - Vedlejší ostatní nák...'!J36</f>
        <v>0</v>
      </c>
      <c r="AZ97" s="105">
        <f>'03 - Vedlejší ostatní nák...'!F33</f>
        <v>0</v>
      </c>
      <c r="BA97" s="105">
        <f>'03 - Vedlejší ostatní nák...'!F34</f>
        <v>0</v>
      </c>
      <c r="BB97" s="105">
        <f>'03 - Vedlejší ostatní nák...'!F35</f>
        <v>0</v>
      </c>
      <c r="BC97" s="105">
        <f>'03 - Vedlejší ostatní nák...'!F36</f>
        <v>0</v>
      </c>
      <c r="BD97" s="107">
        <f>'03 - Vedlejší ostatní nák...'!F37</f>
        <v>0</v>
      </c>
      <c r="BT97" s="103" t="s">
        <v>84</v>
      </c>
      <c r="BV97" s="103" t="s">
        <v>78</v>
      </c>
      <c r="BW97" s="103" t="s">
        <v>92</v>
      </c>
      <c r="BX97" s="103" t="s">
        <v>5</v>
      </c>
      <c r="CL97" s="103" t="s">
        <v>1</v>
      </c>
      <c r="CM97" s="103" t="s">
        <v>86</v>
      </c>
    </row>
    <row r="98" spans="1:57" s="2" customFormat="1" ht="30" customHeight="1">
      <c r="A98" s="34"/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9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  <row r="99" spans="1:57" s="2" customFormat="1" ht="6.95" customHeight="1">
      <c r="A99" s="34"/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39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</row>
  </sheetData>
  <sheetProtection algorithmName="SHA-512" hashValue="/tMx2W00cr5AKPSNa8asWXyRe7MZoJcNlaHHqeKsakavtKvWY8wrNLM+1TowPg20eLSgPCyzXQsePAs4LhJtlg==" saltValue="p4SefZzHFw+rxYP1N7U3JfxNdnHsQ9qgHE0tCWi65ql6SONZcxvPAiJTVRkX3G4LzKrPmG+LKHbgcT7D9t8KSg==" spinCount="100000" sheet="1" objects="1" scenarios="1" formatColumns="0" formatRows="0"/>
  <mergeCells count="50">
    <mergeCell ref="AR2:BE2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1 - SO 01 OPRAVA ODBOČEN...'!C2" display="/"/>
    <hyperlink ref="A96" location="'02 - PS 01 VÝMĚNA STAVIDEL'!C2" display="/"/>
    <hyperlink ref="A97" location="'03 - Vedlejší ostatní nák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7" t="s">
        <v>85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86</v>
      </c>
    </row>
    <row r="4" spans="2:46" s="1" customFormat="1" ht="24.95" customHeight="1">
      <c r="B4" s="20"/>
      <c r="D4" s="110" t="s">
        <v>93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15</v>
      </c>
      <c r="L6" s="20"/>
    </row>
    <row r="7" spans="2:12" s="1" customFormat="1" ht="16.5" customHeight="1">
      <c r="B7" s="20"/>
      <c r="E7" s="292" t="str">
        <f>'Rekapitulace stavby'!K6</f>
        <v>Mlýnský náhon na Otavě v ř.km 75,180 – oprava odbočení odlehčovacího ramene km 1,829</v>
      </c>
      <c r="F7" s="293"/>
      <c r="G7" s="293"/>
      <c r="H7" s="293"/>
      <c r="L7" s="20"/>
    </row>
    <row r="8" spans="1:31" s="2" customFormat="1" ht="12" customHeight="1">
      <c r="A8" s="34"/>
      <c r="B8" s="39"/>
      <c r="C8" s="34"/>
      <c r="D8" s="112" t="s">
        <v>94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4" t="s">
        <v>95</v>
      </c>
      <c r="F9" s="295"/>
      <c r="G9" s="295"/>
      <c r="H9" s="295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17</v>
      </c>
      <c r="E11" s="34"/>
      <c r="F11" s="113" t="s">
        <v>1</v>
      </c>
      <c r="G11" s="34"/>
      <c r="H11" s="34"/>
      <c r="I11" s="112" t="s">
        <v>18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19</v>
      </c>
      <c r="E12" s="34"/>
      <c r="F12" s="113" t="s">
        <v>20</v>
      </c>
      <c r="G12" s="34"/>
      <c r="H12" s="34"/>
      <c r="I12" s="112" t="s">
        <v>21</v>
      </c>
      <c r="J12" s="114" t="str">
        <f>'Rekapitulace stavby'!AN8</f>
        <v>22. 2. 2022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23</v>
      </c>
      <c r="E14" s="34"/>
      <c r="F14" s="34"/>
      <c r="G14" s="34"/>
      <c r="H14" s="34"/>
      <c r="I14" s="112" t="s">
        <v>24</v>
      </c>
      <c r="J14" s="113" t="s">
        <v>25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6" t="str">
        <f>'Rekapitulace stavby'!E14</f>
        <v>Vyplň údaj</v>
      </c>
      <c r="F18" s="297"/>
      <c r="G18" s="297"/>
      <c r="H18" s="297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24</v>
      </c>
      <c r="J20" s="113" t="s">
        <v>31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32</v>
      </c>
      <c r="F21" s="34"/>
      <c r="G21" s="34"/>
      <c r="H21" s="34"/>
      <c r="I21" s="112" t="s">
        <v>27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34</v>
      </c>
      <c r="E23" s="34"/>
      <c r="F23" s="34"/>
      <c r="G23" s="34"/>
      <c r="H23" s="34"/>
      <c r="I23" s="112" t="s">
        <v>24</v>
      </c>
      <c r="J23" s="113" t="s">
        <v>31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32</v>
      </c>
      <c r="F24" s="34"/>
      <c r="G24" s="34"/>
      <c r="H24" s="34"/>
      <c r="I24" s="112" t="s">
        <v>27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298" t="s">
        <v>1</v>
      </c>
      <c r="F27" s="298"/>
      <c r="G27" s="298"/>
      <c r="H27" s="298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36</v>
      </c>
      <c r="E30" s="34"/>
      <c r="F30" s="34"/>
      <c r="G30" s="34"/>
      <c r="H30" s="34"/>
      <c r="I30" s="34"/>
      <c r="J30" s="120">
        <f>ROUND(J124,2)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38</v>
      </c>
      <c r="G32" s="34"/>
      <c r="H32" s="34"/>
      <c r="I32" s="121" t="s">
        <v>37</v>
      </c>
      <c r="J32" s="121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40</v>
      </c>
      <c r="E33" s="112" t="s">
        <v>41</v>
      </c>
      <c r="F33" s="123">
        <f>ROUND((SUM(BE124:BE355)),2)</f>
        <v>0</v>
      </c>
      <c r="G33" s="34"/>
      <c r="H33" s="34"/>
      <c r="I33" s="124">
        <v>0.21</v>
      </c>
      <c r="J33" s="123">
        <f>ROUND(((SUM(BE124:BE355))*I33),2)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42</v>
      </c>
      <c r="F34" s="123">
        <f>ROUND((SUM(BF124:BF355)),2)</f>
        <v>0</v>
      </c>
      <c r="G34" s="34"/>
      <c r="H34" s="34"/>
      <c r="I34" s="124">
        <v>0.15</v>
      </c>
      <c r="J34" s="123">
        <f>ROUND(((SUM(BF124:BF355))*I34),2)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43</v>
      </c>
      <c r="F35" s="123">
        <f>ROUND((SUM(BG124:BG355)),2)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44</v>
      </c>
      <c r="F36" s="123">
        <f>ROUND((SUM(BH124:BH355)),2)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45</v>
      </c>
      <c r="F37" s="123">
        <f>ROUND((SUM(BI124:BI355)),2)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46</v>
      </c>
      <c r="E39" s="127"/>
      <c r="F39" s="127"/>
      <c r="G39" s="128" t="s">
        <v>47</v>
      </c>
      <c r="H39" s="129" t="s">
        <v>48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49</v>
      </c>
      <c r="E50" s="133"/>
      <c r="F50" s="133"/>
      <c r="G50" s="132" t="s">
        <v>50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51</v>
      </c>
      <c r="E61" s="135"/>
      <c r="F61" s="136" t="s">
        <v>52</v>
      </c>
      <c r="G61" s="134" t="s">
        <v>51</v>
      </c>
      <c r="H61" s="135"/>
      <c r="I61" s="135"/>
      <c r="J61" s="137" t="s">
        <v>52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53</v>
      </c>
      <c r="E65" s="138"/>
      <c r="F65" s="138"/>
      <c r="G65" s="132" t="s">
        <v>54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51</v>
      </c>
      <c r="E76" s="135"/>
      <c r="F76" s="136" t="s">
        <v>52</v>
      </c>
      <c r="G76" s="134" t="s">
        <v>51</v>
      </c>
      <c r="H76" s="135"/>
      <c r="I76" s="135"/>
      <c r="J76" s="137" t="s">
        <v>52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15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99" t="str">
        <f>E7</f>
        <v>Mlýnský náhon na Otavě v ř.km 75,180 – oprava odbočení odlehčovacího ramene km 1,829</v>
      </c>
      <c r="F85" s="300"/>
      <c r="G85" s="300"/>
      <c r="H85" s="300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94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0" t="str">
        <f>E9</f>
        <v>01 - SO 01 OPRAVA ODBOČENÍ ODLEHČOVACÍHO RAMENE KM 1,829</v>
      </c>
      <c r="F87" s="301"/>
      <c r="G87" s="301"/>
      <c r="H87" s="301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19</v>
      </c>
      <c r="D89" s="36"/>
      <c r="E89" s="36"/>
      <c r="F89" s="27" t="str">
        <f>F12</f>
        <v>Horažďovice</v>
      </c>
      <c r="G89" s="36"/>
      <c r="H89" s="36"/>
      <c r="I89" s="29" t="s">
        <v>21</v>
      </c>
      <c r="J89" s="66" t="str">
        <f>IF(J12="","",J12)</f>
        <v>22. 2. 2022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23</v>
      </c>
      <c r="D91" s="36"/>
      <c r="E91" s="36"/>
      <c r="F91" s="27" t="str">
        <f>E15</f>
        <v>Město Horažďovice</v>
      </c>
      <c r="G91" s="36"/>
      <c r="H91" s="36"/>
      <c r="I91" s="29" t="s">
        <v>30</v>
      </c>
      <c r="J91" s="32" t="str">
        <f>E21</f>
        <v xml:space="preserve">Ing. Jiří Tägl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34</v>
      </c>
      <c r="J92" s="32" t="str">
        <f>E24</f>
        <v xml:space="preserve">Ing. Jiří Tägl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97</v>
      </c>
      <c r="D94" s="144"/>
      <c r="E94" s="144"/>
      <c r="F94" s="144"/>
      <c r="G94" s="144"/>
      <c r="H94" s="144"/>
      <c r="I94" s="144"/>
      <c r="J94" s="145" t="s">
        <v>98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99</v>
      </c>
      <c r="D96" s="36"/>
      <c r="E96" s="36"/>
      <c r="F96" s="36"/>
      <c r="G96" s="36"/>
      <c r="H96" s="36"/>
      <c r="I96" s="36"/>
      <c r="J96" s="84">
        <f>J124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100</v>
      </c>
    </row>
    <row r="97" spans="2:12" s="9" customFormat="1" ht="24.95" customHeight="1">
      <c r="B97" s="147"/>
      <c r="C97" s="148"/>
      <c r="D97" s="149" t="s">
        <v>101</v>
      </c>
      <c r="E97" s="150"/>
      <c r="F97" s="150"/>
      <c r="G97" s="150"/>
      <c r="H97" s="150"/>
      <c r="I97" s="150"/>
      <c r="J97" s="151">
        <f>J125</f>
        <v>0</v>
      </c>
      <c r="K97" s="148"/>
      <c r="L97" s="152"/>
    </row>
    <row r="98" spans="2:12" s="10" customFormat="1" ht="19.9" customHeight="1">
      <c r="B98" s="153"/>
      <c r="C98" s="154"/>
      <c r="D98" s="155" t="s">
        <v>102</v>
      </c>
      <c r="E98" s="156"/>
      <c r="F98" s="156"/>
      <c r="G98" s="156"/>
      <c r="H98" s="156"/>
      <c r="I98" s="156"/>
      <c r="J98" s="157">
        <f>J126</f>
        <v>0</v>
      </c>
      <c r="K98" s="154"/>
      <c r="L98" s="158"/>
    </row>
    <row r="99" spans="2:12" s="10" customFormat="1" ht="19.9" customHeight="1">
      <c r="B99" s="153"/>
      <c r="C99" s="154"/>
      <c r="D99" s="155" t="s">
        <v>103</v>
      </c>
      <c r="E99" s="156"/>
      <c r="F99" s="156"/>
      <c r="G99" s="156"/>
      <c r="H99" s="156"/>
      <c r="I99" s="156"/>
      <c r="J99" s="157">
        <f>J201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104</v>
      </c>
      <c r="E100" s="156"/>
      <c r="F100" s="156"/>
      <c r="G100" s="156"/>
      <c r="H100" s="156"/>
      <c r="I100" s="156"/>
      <c r="J100" s="157">
        <f>J242</f>
        <v>0</v>
      </c>
      <c r="K100" s="154"/>
      <c r="L100" s="158"/>
    </row>
    <row r="101" spans="2:12" s="10" customFormat="1" ht="19.9" customHeight="1">
      <c r="B101" s="153"/>
      <c r="C101" s="154"/>
      <c r="D101" s="155" t="s">
        <v>105</v>
      </c>
      <c r="E101" s="156"/>
      <c r="F101" s="156"/>
      <c r="G101" s="156"/>
      <c r="H101" s="156"/>
      <c r="I101" s="156"/>
      <c r="J101" s="157">
        <f>J276</f>
        <v>0</v>
      </c>
      <c r="K101" s="154"/>
      <c r="L101" s="158"/>
    </row>
    <row r="102" spans="2:12" s="10" customFormat="1" ht="19.9" customHeight="1">
      <c r="B102" s="153"/>
      <c r="C102" s="154"/>
      <c r="D102" s="155" t="s">
        <v>106</v>
      </c>
      <c r="E102" s="156"/>
      <c r="F102" s="156"/>
      <c r="G102" s="156"/>
      <c r="H102" s="156"/>
      <c r="I102" s="156"/>
      <c r="J102" s="157">
        <f>J285</f>
        <v>0</v>
      </c>
      <c r="K102" s="154"/>
      <c r="L102" s="158"/>
    </row>
    <row r="103" spans="2:12" s="10" customFormat="1" ht="19.9" customHeight="1">
      <c r="B103" s="153"/>
      <c r="C103" s="154"/>
      <c r="D103" s="155" t="s">
        <v>107</v>
      </c>
      <c r="E103" s="156"/>
      <c r="F103" s="156"/>
      <c r="G103" s="156"/>
      <c r="H103" s="156"/>
      <c r="I103" s="156"/>
      <c r="J103" s="157">
        <f>J337</f>
        <v>0</v>
      </c>
      <c r="K103" s="154"/>
      <c r="L103" s="158"/>
    </row>
    <row r="104" spans="2:12" s="10" customFormat="1" ht="19.9" customHeight="1">
      <c r="B104" s="153"/>
      <c r="C104" s="154"/>
      <c r="D104" s="155" t="s">
        <v>108</v>
      </c>
      <c r="E104" s="156"/>
      <c r="F104" s="156"/>
      <c r="G104" s="156"/>
      <c r="H104" s="156"/>
      <c r="I104" s="156"/>
      <c r="J104" s="157">
        <f>J353</f>
        <v>0</v>
      </c>
      <c r="K104" s="154"/>
      <c r="L104" s="158"/>
    </row>
    <row r="105" spans="1:31" s="2" customFormat="1" ht="21.75" customHeight="1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10" spans="1:31" s="2" customFormat="1" ht="6.95" customHeight="1">
      <c r="A110" s="34"/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4.95" customHeight="1">
      <c r="A111" s="34"/>
      <c r="B111" s="35"/>
      <c r="C111" s="23" t="s">
        <v>109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15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299" t="str">
        <f>E7</f>
        <v>Mlýnský náhon na Otavě v ř.km 75,180 – oprava odbočení odlehčovacího ramene km 1,829</v>
      </c>
      <c r="F114" s="300"/>
      <c r="G114" s="300"/>
      <c r="H114" s="300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94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6.5" customHeight="1">
      <c r="A116" s="34"/>
      <c r="B116" s="35"/>
      <c r="C116" s="36"/>
      <c r="D116" s="36"/>
      <c r="E116" s="270" t="str">
        <f>E9</f>
        <v>01 - SO 01 OPRAVA ODBOČENÍ ODLEHČOVACÍHO RAMENE KM 1,829</v>
      </c>
      <c r="F116" s="301"/>
      <c r="G116" s="301"/>
      <c r="H116" s="301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19</v>
      </c>
      <c r="D118" s="36"/>
      <c r="E118" s="36"/>
      <c r="F118" s="27" t="str">
        <f>F12</f>
        <v>Horažďovice</v>
      </c>
      <c r="G118" s="36"/>
      <c r="H118" s="36"/>
      <c r="I118" s="29" t="s">
        <v>21</v>
      </c>
      <c r="J118" s="66" t="str">
        <f>IF(J12="","",J12)</f>
        <v>22. 2. 2022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2" customHeight="1">
      <c r="A120" s="34"/>
      <c r="B120" s="35"/>
      <c r="C120" s="29" t="s">
        <v>23</v>
      </c>
      <c r="D120" s="36"/>
      <c r="E120" s="36"/>
      <c r="F120" s="27" t="str">
        <f>E15</f>
        <v>Město Horažďovice</v>
      </c>
      <c r="G120" s="36"/>
      <c r="H120" s="36"/>
      <c r="I120" s="29" t="s">
        <v>30</v>
      </c>
      <c r="J120" s="32" t="str">
        <f>E21</f>
        <v xml:space="preserve">Ing. Jiří Tägl 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5.2" customHeight="1">
      <c r="A121" s="34"/>
      <c r="B121" s="35"/>
      <c r="C121" s="29" t="s">
        <v>28</v>
      </c>
      <c r="D121" s="36"/>
      <c r="E121" s="36"/>
      <c r="F121" s="27" t="str">
        <f>IF(E18="","",E18)</f>
        <v>Vyplň údaj</v>
      </c>
      <c r="G121" s="36"/>
      <c r="H121" s="36"/>
      <c r="I121" s="29" t="s">
        <v>34</v>
      </c>
      <c r="J121" s="32" t="str">
        <f>E24</f>
        <v xml:space="preserve">Ing. Jiří Tägl 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0.35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11" customFormat="1" ht="29.25" customHeight="1">
      <c r="A123" s="159"/>
      <c r="B123" s="160"/>
      <c r="C123" s="161" t="s">
        <v>110</v>
      </c>
      <c r="D123" s="162" t="s">
        <v>61</v>
      </c>
      <c r="E123" s="162" t="s">
        <v>57</v>
      </c>
      <c r="F123" s="162" t="s">
        <v>58</v>
      </c>
      <c r="G123" s="162" t="s">
        <v>111</v>
      </c>
      <c r="H123" s="162" t="s">
        <v>112</v>
      </c>
      <c r="I123" s="162" t="s">
        <v>113</v>
      </c>
      <c r="J123" s="162" t="s">
        <v>98</v>
      </c>
      <c r="K123" s="163" t="s">
        <v>114</v>
      </c>
      <c r="L123" s="164"/>
      <c r="M123" s="75" t="s">
        <v>1</v>
      </c>
      <c r="N123" s="76" t="s">
        <v>40</v>
      </c>
      <c r="O123" s="76" t="s">
        <v>115</v>
      </c>
      <c r="P123" s="76" t="s">
        <v>116</v>
      </c>
      <c r="Q123" s="76" t="s">
        <v>117</v>
      </c>
      <c r="R123" s="76" t="s">
        <v>118</v>
      </c>
      <c r="S123" s="76" t="s">
        <v>119</v>
      </c>
      <c r="T123" s="77" t="s">
        <v>120</v>
      </c>
      <c r="U123" s="159"/>
      <c r="V123" s="159"/>
      <c r="W123" s="159"/>
      <c r="X123" s="159"/>
      <c r="Y123" s="159"/>
      <c r="Z123" s="159"/>
      <c r="AA123" s="159"/>
      <c r="AB123" s="159"/>
      <c r="AC123" s="159"/>
      <c r="AD123" s="159"/>
      <c r="AE123" s="159"/>
    </row>
    <row r="124" spans="1:63" s="2" customFormat="1" ht="22.9" customHeight="1">
      <c r="A124" s="34"/>
      <c r="B124" s="35"/>
      <c r="C124" s="82" t="s">
        <v>121</v>
      </c>
      <c r="D124" s="36"/>
      <c r="E124" s="36"/>
      <c r="F124" s="36"/>
      <c r="G124" s="36"/>
      <c r="H124" s="36"/>
      <c r="I124" s="36"/>
      <c r="J124" s="165">
        <f>BK124</f>
        <v>0</v>
      </c>
      <c r="K124" s="36"/>
      <c r="L124" s="39"/>
      <c r="M124" s="78"/>
      <c r="N124" s="166"/>
      <c r="O124" s="79"/>
      <c r="P124" s="167">
        <f>P125</f>
        <v>0</v>
      </c>
      <c r="Q124" s="79"/>
      <c r="R124" s="167">
        <f>R125</f>
        <v>154.56333150000003</v>
      </c>
      <c r="S124" s="79"/>
      <c r="T124" s="168">
        <f>T125</f>
        <v>9.508299999999998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75</v>
      </c>
      <c r="AU124" s="17" t="s">
        <v>100</v>
      </c>
      <c r="BK124" s="169">
        <f>BK125</f>
        <v>0</v>
      </c>
    </row>
    <row r="125" spans="2:63" s="12" customFormat="1" ht="25.9" customHeight="1">
      <c r="B125" s="170"/>
      <c r="C125" s="171"/>
      <c r="D125" s="172" t="s">
        <v>75</v>
      </c>
      <c r="E125" s="173" t="s">
        <v>122</v>
      </c>
      <c r="F125" s="173" t="s">
        <v>123</v>
      </c>
      <c r="G125" s="171"/>
      <c r="H125" s="171"/>
      <c r="I125" s="174"/>
      <c r="J125" s="175">
        <f>BK125</f>
        <v>0</v>
      </c>
      <c r="K125" s="171"/>
      <c r="L125" s="176"/>
      <c r="M125" s="177"/>
      <c r="N125" s="178"/>
      <c r="O125" s="178"/>
      <c r="P125" s="179">
        <f>P126+P201+P242+P276+P285+P337+P353</f>
        <v>0</v>
      </c>
      <c r="Q125" s="178"/>
      <c r="R125" s="179">
        <f>R126+R201+R242+R276+R285+R337+R353</f>
        <v>154.56333150000003</v>
      </c>
      <c r="S125" s="178"/>
      <c r="T125" s="180">
        <f>T126+T201+T242+T276+T285+T337+T353</f>
        <v>9.508299999999998</v>
      </c>
      <c r="AR125" s="181" t="s">
        <v>84</v>
      </c>
      <c r="AT125" s="182" t="s">
        <v>75</v>
      </c>
      <c r="AU125" s="182" t="s">
        <v>76</v>
      </c>
      <c r="AY125" s="181" t="s">
        <v>124</v>
      </c>
      <c r="BK125" s="183">
        <f>BK126+BK201+BK242+BK276+BK285+BK337+BK353</f>
        <v>0</v>
      </c>
    </row>
    <row r="126" spans="2:63" s="12" customFormat="1" ht="22.9" customHeight="1">
      <c r="B126" s="170"/>
      <c r="C126" s="171"/>
      <c r="D126" s="172" t="s">
        <v>75</v>
      </c>
      <c r="E126" s="184" t="s">
        <v>84</v>
      </c>
      <c r="F126" s="184" t="s">
        <v>125</v>
      </c>
      <c r="G126" s="171"/>
      <c r="H126" s="171"/>
      <c r="I126" s="174"/>
      <c r="J126" s="185">
        <f>BK126</f>
        <v>0</v>
      </c>
      <c r="K126" s="171"/>
      <c r="L126" s="176"/>
      <c r="M126" s="177"/>
      <c r="N126" s="178"/>
      <c r="O126" s="178"/>
      <c r="P126" s="179">
        <f>SUM(P127:P200)</f>
        <v>0</v>
      </c>
      <c r="Q126" s="178"/>
      <c r="R126" s="179">
        <f>SUM(R127:R200)</f>
        <v>0.00094</v>
      </c>
      <c r="S126" s="178"/>
      <c r="T126" s="180">
        <f>SUM(T127:T200)</f>
        <v>7.528499999999999</v>
      </c>
      <c r="AR126" s="181" t="s">
        <v>84</v>
      </c>
      <c r="AT126" s="182" t="s">
        <v>75</v>
      </c>
      <c r="AU126" s="182" t="s">
        <v>84</v>
      </c>
      <c r="AY126" s="181" t="s">
        <v>124</v>
      </c>
      <c r="BK126" s="183">
        <f>SUM(BK127:BK200)</f>
        <v>0</v>
      </c>
    </row>
    <row r="127" spans="1:65" s="2" customFormat="1" ht="16.5" customHeight="1">
      <c r="A127" s="34"/>
      <c r="B127" s="35"/>
      <c r="C127" s="186" t="s">
        <v>84</v>
      </c>
      <c r="D127" s="186" t="s">
        <v>126</v>
      </c>
      <c r="E127" s="187" t="s">
        <v>127</v>
      </c>
      <c r="F127" s="188" t="s">
        <v>128</v>
      </c>
      <c r="G127" s="189" t="s">
        <v>129</v>
      </c>
      <c r="H127" s="190">
        <v>5</v>
      </c>
      <c r="I127" s="191"/>
      <c r="J127" s="190">
        <f>ROUND(I127*H127,2)</f>
        <v>0</v>
      </c>
      <c r="K127" s="188" t="s">
        <v>130</v>
      </c>
      <c r="L127" s="39"/>
      <c r="M127" s="192" t="s">
        <v>1</v>
      </c>
      <c r="N127" s="193" t="s">
        <v>41</v>
      </c>
      <c r="O127" s="71"/>
      <c r="P127" s="194">
        <f>O127*H127</f>
        <v>0</v>
      </c>
      <c r="Q127" s="194">
        <v>0</v>
      </c>
      <c r="R127" s="194">
        <f>Q127*H127</f>
        <v>0</v>
      </c>
      <c r="S127" s="194">
        <v>0</v>
      </c>
      <c r="T127" s="195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6" t="s">
        <v>131</v>
      </c>
      <c r="AT127" s="196" t="s">
        <v>126</v>
      </c>
      <c r="AU127" s="196" t="s">
        <v>86</v>
      </c>
      <c r="AY127" s="17" t="s">
        <v>124</v>
      </c>
      <c r="BE127" s="197">
        <f>IF(N127="základní",J127,0)</f>
        <v>0</v>
      </c>
      <c r="BF127" s="197">
        <f>IF(N127="snížená",J127,0)</f>
        <v>0</v>
      </c>
      <c r="BG127" s="197">
        <f>IF(N127="zákl. přenesená",J127,0)</f>
        <v>0</v>
      </c>
      <c r="BH127" s="197">
        <f>IF(N127="sníž. přenesená",J127,0)</f>
        <v>0</v>
      </c>
      <c r="BI127" s="197">
        <f>IF(N127="nulová",J127,0)</f>
        <v>0</v>
      </c>
      <c r="BJ127" s="17" t="s">
        <v>84</v>
      </c>
      <c r="BK127" s="197">
        <f>ROUND(I127*H127,2)</f>
        <v>0</v>
      </c>
      <c r="BL127" s="17" t="s">
        <v>131</v>
      </c>
      <c r="BM127" s="196" t="s">
        <v>132</v>
      </c>
    </row>
    <row r="128" spans="1:47" s="2" customFormat="1" ht="11.25">
      <c r="A128" s="34"/>
      <c r="B128" s="35"/>
      <c r="C128" s="36"/>
      <c r="D128" s="198" t="s">
        <v>133</v>
      </c>
      <c r="E128" s="36"/>
      <c r="F128" s="199" t="s">
        <v>134</v>
      </c>
      <c r="G128" s="36"/>
      <c r="H128" s="36"/>
      <c r="I128" s="200"/>
      <c r="J128" s="36"/>
      <c r="K128" s="36"/>
      <c r="L128" s="39"/>
      <c r="M128" s="201"/>
      <c r="N128" s="202"/>
      <c r="O128" s="71"/>
      <c r="P128" s="71"/>
      <c r="Q128" s="71"/>
      <c r="R128" s="71"/>
      <c r="S128" s="71"/>
      <c r="T128" s="72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133</v>
      </c>
      <c r="AU128" s="17" t="s">
        <v>86</v>
      </c>
    </row>
    <row r="129" spans="1:65" s="2" customFormat="1" ht="16.5" customHeight="1">
      <c r="A129" s="34"/>
      <c r="B129" s="35"/>
      <c r="C129" s="186" t="s">
        <v>86</v>
      </c>
      <c r="D129" s="186" t="s">
        <v>126</v>
      </c>
      <c r="E129" s="187" t="s">
        <v>135</v>
      </c>
      <c r="F129" s="188" t="s">
        <v>136</v>
      </c>
      <c r="G129" s="189" t="s">
        <v>129</v>
      </c>
      <c r="H129" s="190">
        <v>2</v>
      </c>
      <c r="I129" s="191"/>
      <c r="J129" s="190">
        <f>ROUND(I129*H129,2)</f>
        <v>0</v>
      </c>
      <c r="K129" s="188" t="s">
        <v>130</v>
      </c>
      <c r="L129" s="39"/>
      <c r="M129" s="192" t="s">
        <v>1</v>
      </c>
      <c r="N129" s="193" t="s">
        <v>41</v>
      </c>
      <c r="O129" s="71"/>
      <c r="P129" s="194">
        <f>O129*H129</f>
        <v>0</v>
      </c>
      <c r="Q129" s="194">
        <v>0</v>
      </c>
      <c r="R129" s="194">
        <f>Q129*H129</f>
        <v>0</v>
      </c>
      <c r="S129" s="194">
        <v>0</v>
      </c>
      <c r="T129" s="195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6" t="s">
        <v>131</v>
      </c>
      <c r="AT129" s="196" t="s">
        <v>126</v>
      </c>
      <c r="AU129" s="196" t="s">
        <v>86</v>
      </c>
      <c r="AY129" s="17" t="s">
        <v>124</v>
      </c>
      <c r="BE129" s="197">
        <f>IF(N129="základní",J129,0)</f>
        <v>0</v>
      </c>
      <c r="BF129" s="197">
        <f>IF(N129="snížená",J129,0)</f>
        <v>0</v>
      </c>
      <c r="BG129" s="197">
        <f>IF(N129="zákl. přenesená",J129,0)</f>
        <v>0</v>
      </c>
      <c r="BH129" s="197">
        <f>IF(N129="sníž. přenesená",J129,0)</f>
        <v>0</v>
      </c>
      <c r="BI129" s="197">
        <f>IF(N129="nulová",J129,0)</f>
        <v>0</v>
      </c>
      <c r="BJ129" s="17" t="s">
        <v>84</v>
      </c>
      <c r="BK129" s="197">
        <f>ROUND(I129*H129,2)</f>
        <v>0</v>
      </c>
      <c r="BL129" s="17" t="s">
        <v>131</v>
      </c>
      <c r="BM129" s="196" t="s">
        <v>137</v>
      </c>
    </row>
    <row r="130" spans="1:47" s="2" customFormat="1" ht="11.25">
      <c r="A130" s="34"/>
      <c r="B130" s="35"/>
      <c r="C130" s="36"/>
      <c r="D130" s="198" t="s">
        <v>133</v>
      </c>
      <c r="E130" s="36"/>
      <c r="F130" s="199" t="s">
        <v>138</v>
      </c>
      <c r="G130" s="36"/>
      <c r="H130" s="36"/>
      <c r="I130" s="200"/>
      <c r="J130" s="36"/>
      <c r="K130" s="36"/>
      <c r="L130" s="39"/>
      <c r="M130" s="201"/>
      <c r="N130" s="202"/>
      <c r="O130" s="71"/>
      <c r="P130" s="71"/>
      <c r="Q130" s="71"/>
      <c r="R130" s="71"/>
      <c r="S130" s="71"/>
      <c r="T130" s="72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133</v>
      </c>
      <c r="AU130" s="17" t="s">
        <v>86</v>
      </c>
    </row>
    <row r="131" spans="1:65" s="2" customFormat="1" ht="16.5" customHeight="1">
      <c r="A131" s="34"/>
      <c r="B131" s="35"/>
      <c r="C131" s="186" t="s">
        <v>139</v>
      </c>
      <c r="D131" s="186" t="s">
        <v>126</v>
      </c>
      <c r="E131" s="187" t="s">
        <v>140</v>
      </c>
      <c r="F131" s="188" t="s">
        <v>141</v>
      </c>
      <c r="G131" s="189" t="s">
        <v>129</v>
      </c>
      <c r="H131" s="190">
        <v>1</v>
      </c>
      <c r="I131" s="191"/>
      <c r="J131" s="190">
        <f>ROUND(I131*H131,2)</f>
        <v>0</v>
      </c>
      <c r="K131" s="188" t="s">
        <v>130</v>
      </c>
      <c r="L131" s="39"/>
      <c r="M131" s="192" t="s">
        <v>1</v>
      </c>
      <c r="N131" s="193" t="s">
        <v>41</v>
      </c>
      <c r="O131" s="71"/>
      <c r="P131" s="194">
        <f>O131*H131</f>
        <v>0</v>
      </c>
      <c r="Q131" s="194">
        <v>0</v>
      </c>
      <c r="R131" s="194">
        <f>Q131*H131</f>
        <v>0</v>
      </c>
      <c r="S131" s="194">
        <v>0</v>
      </c>
      <c r="T131" s="195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6" t="s">
        <v>131</v>
      </c>
      <c r="AT131" s="196" t="s">
        <v>126</v>
      </c>
      <c r="AU131" s="196" t="s">
        <v>86</v>
      </c>
      <c r="AY131" s="17" t="s">
        <v>124</v>
      </c>
      <c r="BE131" s="197">
        <f>IF(N131="základní",J131,0)</f>
        <v>0</v>
      </c>
      <c r="BF131" s="197">
        <f>IF(N131="snížená",J131,0)</f>
        <v>0</v>
      </c>
      <c r="BG131" s="197">
        <f>IF(N131="zákl. přenesená",J131,0)</f>
        <v>0</v>
      </c>
      <c r="BH131" s="197">
        <f>IF(N131="sníž. přenesená",J131,0)</f>
        <v>0</v>
      </c>
      <c r="BI131" s="197">
        <f>IF(N131="nulová",J131,0)</f>
        <v>0</v>
      </c>
      <c r="BJ131" s="17" t="s">
        <v>84</v>
      </c>
      <c r="BK131" s="197">
        <f>ROUND(I131*H131,2)</f>
        <v>0</v>
      </c>
      <c r="BL131" s="17" t="s">
        <v>131</v>
      </c>
      <c r="BM131" s="196" t="s">
        <v>142</v>
      </c>
    </row>
    <row r="132" spans="1:47" s="2" customFormat="1" ht="11.25">
      <c r="A132" s="34"/>
      <c r="B132" s="35"/>
      <c r="C132" s="36"/>
      <c r="D132" s="198" t="s">
        <v>133</v>
      </c>
      <c r="E132" s="36"/>
      <c r="F132" s="199" t="s">
        <v>143</v>
      </c>
      <c r="G132" s="36"/>
      <c r="H132" s="36"/>
      <c r="I132" s="200"/>
      <c r="J132" s="36"/>
      <c r="K132" s="36"/>
      <c r="L132" s="39"/>
      <c r="M132" s="201"/>
      <c r="N132" s="202"/>
      <c r="O132" s="71"/>
      <c r="P132" s="71"/>
      <c r="Q132" s="71"/>
      <c r="R132" s="71"/>
      <c r="S132" s="71"/>
      <c r="T132" s="72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133</v>
      </c>
      <c r="AU132" s="17" t="s">
        <v>86</v>
      </c>
    </row>
    <row r="133" spans="1:65" s="2" customFormat="1" ht="16.5" customHeight="1">
      <c r="A133" s="34"/>
      <c r="B133" s="35"/>
      <c r="C133" s="186" t="s">
        <v>131</v>
      </c>
      <c r="D133" s="186" t="s">
        <v>126</v>
      </c>
      <c r="E133" s="187" t="s">
        <v>144</v>
      </c>
      <c r="F133" s="188" t="s">
        <v>145</v>
      </c>
      <c r="G133" s="189" t="s">
        <v>129</v>
      </c>
      <c r="H133" s="190">
        <v>1</v>
      </c>
      <c r="I133" s="191"/>
      <c r="J133" s="190">
        <f>ROUND(I133*H133,2)</f>
        <v>0</v>
      </c>
      <c r="K133" s="188" t="s">
        <v>130</v>
      </c>
      <c r="L133" s="39"/>
      <c r="M133" s="192" t="s">
        <v>1</v>
      </c>
      <c r="N133" s="193" t="s">
        <v>41</v>
      </c>
      <c r="O133" s="71"/>
      <c r="P133" s="194">
        <f>O133*H133</f>
        <v>0</v>
      </c>
      <c r="Q133" s="194">
        <v>0</v>
      </c>
      <c r="R133" s="194">
        <f>Q133*H133</f>
        <v>0</v>
      </c>
      <c r="S133" s="194">
        <v>0</v>
      </c>
      <c r="T133" s="195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6" t="s">
        <v>131</v>
      </c>
      <c r="AT133" s="196" t="s">
        <v>126</v>
      </c>
      <c r="AU133" s="196" t="s">
        <v>86</v>
      </c>
      <c r="AY133" s="17" t="s">
        <v>124</v>
      </c>
      <c r="BE133" s="197">
        <f>IF(N133="základní",J133,0)</f>
        <v>0</v>
      </c>
      <c r="BF133" s="197">
        <f>IF(N133="snížená",J133,0)</f>
        <v>0</v>
      </c>
      <c r="BG133" s="197">
        <f>IF(N133="zákl. přenesená",J133,0)</f>
        <v>0</v>
      </c>
      <c r="BH133" s="197">
        <f>IF(N133="sníž. přenesená",J133,0)</f>
        <v>0</v>
      </c>
      <c r="BI133" s="197">
        <f>IF(N133="nulová",J133,0)</f>
        <v>0</v>
      </c>
      <c r="BJ133" s="17" t="s">
        <v>84</v>
      </c>
      <c r="BK133" s="197">
        <f>ROUND(I133*H133,2)</f>
        <v>0</v>
      </c>
      <c r="BL133" s="17" t="s">
        <v>131</v>
      </c>
      <c r="BM133" s="196" t="s">
        <v>146</v>
      </c>
    </row>
    <row r="134" spans="1:47" s="2" customFormat="1" ht="11.25">
      <c r="A134" s="34"/>
      <c r="B134" s="35"/>
      <c r="C134" s="36"/>
      <c r="D134" s="198" t="s">
        <v>133</v>
      </c>
      <c r="E134" s="36"/>
      <c r="F134" s="199" t="s">
        <v>147</v>
      </c>
      <c r="G134" s="36"/>
      <c r="H134" s="36"/>
      <c r="I134" s="200"/>
      <c r="J134" s="36"/>
      <c r="K134" s="36"/>
      <c r="L134" s="39"/>
      <c r="M134" s="201"/>
      <c r="N134" s="202"/>
      <c r="O134" s="71"/>
      <c r="P134" s="71"/>
      <c r="Q134" s="71"/>
      <c r="R134" s="71"/>
      <c r="S134" s="71"/>
      <c r="T134" s="72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133</v>
      </c>
      <c r="AU134" s="17" t="s">
        <v>86</v>
      </c>
    </row>
    <row r="135" spans="1:65" s="2" customFormat="1" ht="16.5" customHeight="1">
      <c r="A135" s="34"/>
      <c r="B135" s="35"/>
      <c r="C135" s="186" t="s">
        <v>148</v>
      </c>
      <c r="D135" s="186" t="s">
        <v>126</v>
      </c>
      <c r="E135" s="187" t="s">
        <v>149</v>
      </c>
      <c r="F135" s="188" t="s">
        <v>150</v>
      </c>
      <c r="G135" s="189" t="s">
        <v>129</v>
      </c>
      <c r="H135" s="190">
        <v>1</v>
      </c>
      <c r="I135" s="191"/>
      <c r="J135" s="190">
        <f>ROUND(I135*H135,2)</f>
        <v>0</v>
      </c>
      <c r="K135" s="188" t="s">
        <v>130</v>
      </c>
      <c r="L135" s="39"/>
      <c r="M135" s="192" t="s">
        <v>1</v>
      </c>
      <c r="N135" s="193" t="s">
        <v>41</v>
      </c>
      <c r="O135" s="71"/>
      <c r="P135" s="194">
        <f>O135*H135</f>
        <v>0</v>
      </c>
      <c r="Q135" s="194">
        <v>0</v>
      </c>
      <c r="R135" s="194">
        <f>Q135*H135</f>
        <v>0</v>
      </c>
      <c r="S135" s="194">
        <v>0</v>
      </c>
      <c r="T135" s="195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6" t="s">
        <v>131</v>
      </c>
      <c r="AT135" s="196" t="s">
        <v>126</v>
      </c>
      <c r="AU135" s="196" t="s">
        <v>86</v>
      </c>
      <c r="AY135" s="17" t="s">
        <v>124</v>
      </c>
      <c r="BE135" s="197">
        <f>IF(N135="základní",J135,0)</f>
        <v>0</v>
      </c>
      <c r="BF135" s="197">
        <f>IF(N135="snížená",J135,0)</f>
        <v>0</v>
      </c>
      <c r="BG135" s="197">
        <f>IF(N135="zákl. přenesená",J135,0)</f>
        <v>0</v>
      </c>
      <c r="BH135" s="197">
        <f>IF(N135="sníž. přenesená",J135,0)</f>
        <v>0</v>
      </c>
      <c r="BI135" s="197">
        <f>IF(N135="nulová",J135,0)</f>
        <v>0</v>
      </c>
      <c r="BJ135" s="17" t="s">
        <v>84</v>
      </c>
      <c r="BK135" s="197">
        <f>ROUND(I135*H135,2)</f>
        <v>0</v>
      </c>
      <c r="BL135" s="17" t="s">
        <v>131</v>
      </c>
      <c r="BM135" s="196" t="s">
        <v>151</v>
      </c>
    </row>
    <row r="136" spans="1:47" s="2" customFormat="1" ht="11.25">
      <c r="A136" s="34"/>
      <c r="B136" s="35"/>
      <c r="C136" s="36"/>
      <c r="D136" s="198" t="s">
        <v>133</v>
      </c>
      <c r="E136" s="36"/>
      <c r="F136" s="199" t="s">
        <v>152</v>
      </c>
      <c r="G136" s="36"/>
      <c r="H136" s="36"/>
      <c r="I136" s="200"/>
      <c r="J136" s="36"/>
      <c r="K136" s="36"/>
      <c r="L136" s="39"/>
      <c r="M136" s="201"/>
      <c r="N136" s="202"/>
      <c r="O136" s="71"/>
      <c r="P136" s="71"/>
      <c r="Q136" s="71"/>
      <c r="R136" s="71"/>
      <c r="S136" s="71"/>
      <c r="T136" s="72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133</v>
      </c>
      <c r="AU136" s="17" t="s">
        <v>86</v>
      </c>
    </row>
    <row r="137" spans="1:65" s="2" customFormat="1" ht="16.5" customHeight="1">
      <c r="A137" s="34"/>
      <c r="B137" s="35"/>
      <c r="C137" s="186" t="s">
        <v>153</v>
      </c>
      <c r="D137" s="186" t="s">
        <v>126</v>
      </c>
      <c r="E137" s="187" t="s">
        <v>154</v>
      </c>
      <c r="F137" s="188" t="s">
        <v>155</v>
      </c>
      <c r="G137" s="189" t="s">
        <v>156</v>
      </c>
      <c r="H137" s="190">
        <v>6.3</v>
      </c>
      <c r="I137" s="191"/>
      <c r="J137" s="190">
        <f>ROUND(I137*H137,2)</f>
        <v>0</v>
      </c>
      <c r="K137" s="188" t="s">
        <v>130</v>
      </c>
      <c r="L137" s="39"/>
      <c r="M137" s="192" t="s">
        <v>1</v>
      </c>
      <c r="N137" s="193" t="s">
        <v>41</v>
      </c>
      <c r="O137" s="71"/>
      <c r="P137" s="194">
        <f>O137*H137</f>
        <v>0</v>
      </c>
      <c r="Q137" s="194">
        <v>0</v>
      </c>
      <c r="R137" s="194">
        <f>Q137*H137</f>
        <v>0</v>
      </c>
      <c r="S137" s="194">
        <v>0.625</v>
      </c>
      <c r="T137" s="195">
        <f>S137*H137</f>
        <v>3.9375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6" t="s">
        <v>131</v>
      </c>
      <c r="AT137" s="196" t="s">
        <v>126</v>
      </c>
      <c r="AU137" s="196" t="s">
        <v>86</v>
      </c>
      <c r="AY137" s="17" t="s">
        <v>124</v>
      </c>
      <c r="BE137" s="197">
        <f>IF(N137="základní",J137,0)</f>
        <v>0</v>
      </c>
      <c r="BF137" s="197">
        <f>IF(N137="snížená",J137,0)</f>
        <v>0</v>
      </c>
      <c r="BG137" s="197">
        <f>IF(N137="zákl. přenesená",J137,0)</f>
        <v>0</v>
      </c>
      <c r="BH137" s="197">
        <f>IF(N137="sníž. přenesená",J137,0)</f>
        <v>0</v>
      </c>
      <c r="BI137" s="197">
        <f>IF(N137="nulová",J137,0)</f>
        <v>0</v>
      </c>
      <c r="BJ137" s="17" t="s">
        <v>84</v>
      </c>
      <c r="BK137" s="197">
        <f>ROUND(I137*H137,2)</f>
        <v>0</v>
      </c>
      <c r="BL137" s="17" t="s">
        <v>131</v>
      </c>
      <c r="BM137" s="196" t="s">
        <v>157</v>
      </c>
    </row>
    <row r="138" spans="1:47" s="2" customFormat="1" ht="19.5">
      <c r="A138" s="34"/>
      <c r="B138" s="35"/>
      <c r="C138" s="36"/>
      <c r="D138" s="198" t="s">
        <v>133</v>
      </c>
      <c r="E138" s="36"/>
      <c r="F138" s="199" t="s">
        <v>158</v>
      </c>
      <c r="G138" s="36"/>
      <c r="H138" s="36"/>
      <c r="I138" s="200"/>
      <c r="J138" s="36"/>
      <c r="K138" s="36"/>
      <c r="L138" s="39"/>
      <c r="M138" s="201"/>
      <c r="N138" s="202"/>
      <c r="O138" s="71"/>
      <c r="P138" s="71"/>
      <c r="Q138" s="71"/>
      <c r="R138" s="71"/>
      <c r="S138" s="71"/>
      <c r="T138" s="72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133</v>
      </c>
      <c r="AU138" s="17" t="s">
        <v>86</v>
      </c>
    </row>
    <row r="139" spans="2:51" s="13" customFormat="1" ht="11.25">
      <c r="B139" s="203"/>
      <c r="C139" s="204"/>
      <c r="D139" s="198" t="s">
        <v>159</v>
      </c>
      <c r="E139" s="205" t="s">
        <v>1</v>
      </c>
      <c r="F139" s="206" t="s">
        <v>160</v>
      </c>
      <c r="G139" s="204"/>
      <c r="H139" s="207">
        <v>6.3</v>
      </c>
      <c r="I139" s="208"/>
      <c r="J139" s="204"/>
      <c r="K139" s="204"/>
      <c r="L139" s="209"/>
      <c r="M139" s="210"/>
      <c r="N139" s="211"/>
      <c r="O139" s="211"/>
      <c r="P139" s="211"/>
      <c r="Q139" s="211"/>
      <c r="R139" s="211"/>
      <c r="S139" s="211"/>
      <c r="T139" s="212"/>
      <c r="AT139" s="213" t="s">
        <v>159</v>
      </c>
      <c r="AU139" s="213" t="s">
        <v>86</v>
      </c>
      <c r="AV139" s="13" t="s">
        <v>86</v>
      </c>
      <c r="AW139" s="13" t="s">
        <v>33</v>
      </c>
      <c r="AX139" s="13" t="s">
        <v>84</v>
      </c>
      <c r="AY139" s="213" t="s">
        <v>124</v>
      </c>
    </row>
    <row r="140" spans="1:65" s="2" customFormat="1" ht="16.5" customHeight="1">
      <c r="A140" s="34"/>
      <c r="B140" s="35"/>
      <c r="C140" s="186" t="s">
        <v>161</v>
      </c>
      <c r="D140" s="186" t="s">
        <v>126</v>
      </c>
      <c r="E140" s="187" t="s">
        <v>162</v>
      </c>
      <c r="F140" s="188" t="s">
        <v>163</v>
      </c>
      <c r="G140" s="189" t="s">
        <v>164</v>
      </c>
      <c r="H140" s="190">
        <v>1.89</v>
      </c>
      <c r="I140" s="191"/>
      <c r="J140" s="190">
        <f>ROUND(I140*H140,2)</f>
        <v>0</v>
      </c>
      <c r="K140" s="188" t="s">
        <v>130</v>
      </c>
      <c r="L140" s="39"/>
      <c r="M140" s="192" t="s">
        <v>1</v>
      </c>
      <c r="N140" s="193" t="s">
        <v>41</v>
      </c>
      <c r="O140" s="71"/>
      <c r="P140" s="194">
        <f>O140*H140</f>
        <v>0</v>
      </c>
      <c r="Q140" s="194">
        <v>0</v>
      </c>
      <c r="R140" s="194">
        <f>Q140*H140</f>
        <v>0</v>
      </c>
      <c r="S140" s="194">
        <v>1.9</v>
      </c>
      <c r="T140" s="195">
        <f>S140*H140</f>
        <v>3.5909999999999997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6" t="s">
        <v>131</v>
      </c>
      <c r="AT140" s="196" t="s">
        <v>126</v>
      </c>
      <c r="AU140" s="196" t="s">
        <v>86</v>
      </c>
      <c r="AY140" s="17" t="s">
        <v>124</v>
      </c>
      <c r="BE140" s="197">
        <f>IF(N140="základní",J140,0)</f>
        <v>0</v>
      </c>
      <c r="BF140" s="197">
        <f>IF(N140="snížená",J140,0)</f>
        <v>0</v>
      </c>
      <c r="BG140" s="197">
        <f>IF(N140="zákl. přenesená",J140,0)</f>
        <v>0</v>
      </c>
      <c r="BH140" s="197">
        <f>IF(N140="sníž. přenesená",J140,0)</f>
        <v>0</v>
      </c>
      <c r="BI140" s="197">
        <f>IF(N140="nulová",J140,0)</f>
        <v>0</v>
      </c>
      <c r="BJ140" s="17" t="s">
        <v>84</v>
      </c>
      <c r="BK140" s="197">
        <f>ROUND(I140*H140,2)</f>
        <v>0</v>
      </c>
      <c r="BL140" s="17" t="s">
        <v>131</v>
      </c>
      <c r="BM140" s="196" t="s">
        <v>165</v>
      </c>
    </row>
    <row r="141" spans="1:47" s="2" customFormat="1" ht="19.5">
      <c r="A141" s="34"/>
      <c r="B141" s="35"/>
      <c r="C141" s="36"/>
      <c r="D141" s="198" t="s">
        <v>133</v>
      </c>
      <c r="E141" s="36"/>
      <c r="F141" s="199" t="s">
        <v>166</v>
      </c>
      <c r="G141" s="36"/>
      <c r="H141" s="36"/>
      <c r="I141" s="200"/>
      <c r="J141" s="36"/>
      <c r="K141" s="36"/>
      <c r="L141" s="39"/>
      <c r="M141" s="201"/>
      <c r="N141" s="202"/>
      <c r="O141" s="71"/>
      <c r="P141" s="71"/>
      <c r="Q141" s="71"/>
      <c r="R141" s="71"/>
      <c r="S141" s="71"/>
      <c r="T141" s="72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133</v>
      </c>
      <c r="AU141" s="17" t="s">
        <v>86</v>
      </c>
    </row>
    <row r="142" spans="2:51" s="13" customFormat="1" ht="11.25">
      <c r="B142" s="203"/>
      <c r="C142" s="204"/>
      <c r="D142" s="198" t="s">
        <v>159</v>
      </c>
      <c r="E142" s="205" t="s">
        <v>1</v>
      </c>
      <c r="F142" s="206" t="s">
        <v>167</v>
      </c>
      <c r="G142" s="204"/>
      <c r="H142" s="207">
        <v>1.89</v>
      </c>
      <c r="I142" s="208"/>
      <c r="J142" s="204"/>
      <c r="K142" s="204"/>
      <c r="L142" s="209"/>
      <c r="M142" s="210"/>
      <c r="N142" s="211"/>
      <c r="O142" s="211"/>
      <c r="P142" s="211"/>
      <c r="Q142" s="211"/>
      <c r="R142" s="211"/>
      <c r="S142" s="211"/>
      <c r="T142" s="212"/>
      <c r="AT142" s="213" t="s">
        <v>159</v>
      </c>
      <c r="AU142" s="213" t="s">
        <v>86</v>
      </c>
      <c r="AV142" s="13" t="s">
        <v>86</v>
      </c>
      <c r="AW142" s="13" t="s">
        <v>33</v>
      </c>
      <c r="AX142" s="13" t="s">
        <v>84</v>
      </c>
      <c r="AY142" s="213" t="s">
        <v>124</v>
      </c>
    </row>
    <row r="143" spans="1:65" s="2" customFormat="1" ht="16.5" customHeight="1">
      <c r="A143" s="34"/>
      <c r="B143" s="35"/>
      <c r="C143" s="186" t="s">
        <v>168</v>
      </c>
      <c r="D143" s="186" t="s">
        <v>126</v>
      </c>
      <c r="E143" s="187" t="s">
        <v>169</v>
      </c>
      <c r="F143" s="188" t="s">
        <v>170</v>
      </c>
      <c r="G143" s="189" t="s">
        <v>164</v>
      </c>
      <c r="H143" s="190">
        <v>14.41</v>
      </c>
      <c r="I143" s="191"/>
      <c r="J143" s="190">
        <f>ROUND(I143*H143,2)</f>
        <v>0</v>
      </c>
      <c r="K143" s="188" t="s">
        <v>130</v>
      </c>
      <c r="L143" s="39"/>
      <c r="M143" s="192" t="s">
        <v>1</v>
      </c>
      <c r="N143" s="193" t="s">
        <v>41</v>
      </c>
      <c r="O143" s="71"/>
      <c r="P143" s="194">
        <f>O143*H143</f>
        <v>0</v>
      </c>
      <c r="Q143" s="194">
        <v>0</v>
      </c>
      <c r="R143" s="194">
        <f>Q143*H143</f>
        <v>0</v>
      </c>
      <c r="S143" s="194">
        <v>0</v>
      </c>
      <c r="T143" s="195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6" t="s">
        <v>131</v>
      </c>
      <c r="AT143" s="196" t="s">
        <v>126</v>
      </c>
      <c r="AU143" s="196" t="s">
        <v>86</v>
      </c>
      <c r="AY143" s="17" t="s">
        <v>124</v>
      </c>
      <c r="BE143" s="197">
        <f>IF(N143="základní",J143,0)</f>
        <v>0</v>
      </c>
      <c r="BF143" s="197">
        <f>IF(N143="snížená",J143,0)</f>
        <v>0</v>
      </c>
      <c r="BG143" s="197">
        <f>IF(N143="zákl. přenesená",J143,0)</f>
        <v>0</v>
      </c>
      <c r="BH143" s="197">
        <f>IF(N143="sníž. přenesená",J143,0)</f>
        <v>0</v>
      </c>
      <c r="BI143" s="197">
        <f>IF(N143="nulová",J143,0)</f>
        <v>0</v>
      </c>
      <c r="BJ143" s="17" t="s">
        <v>84</v>
      </c>
      <c r="BK143" s="197">
        <f>ROUND(I143*H143,2)</f>
        <v>0</v>
      </c>
      <c r="BL143" s="17" t="s">
        <v>131</v>
      </c>
      <c r="BM143" s="196" t="s">
        <v>171</v>
      </c>
    </row>
    <row r="144" spans="1:47" s="2" customFormat="1" ht="19.5">
      <c r="A144" s="34"/>
      <c r="B144" s="35"/>
      <c r="C144" s="36"/>
      <c r="D144" s="198" t="s">
        <v>133</v>
      </c>
      <c r="E144" s="36"/>
      <c r="F144" s="199" t="s">
        <v>172</v>
      </c>
      <c r="G144" s="36"/>
      <c r="H144" s="36"/>
      <c r="I144" s="200"/>
      <c r="J144" s="36"/>
      <c r="K144" s="36"/>
      <c r="L144" s="39"/>
      <c r="M144" s="201"/>
      <c r="N144" s="202"/>
      <c r="O144" s="71"/>
      <c r="P144" s="71"/>
      <c r="Q144" s="71"/>
      <c r="R144" s="71"/>
      <c r="S144" s="71"/>
      <c r="T144" s="72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7" t="s">
        <v>133</v>
      </c>
      <c r="AU144" s="17" t="s">
        <v>86</v>
      </c>
    </row>
    <row r="145" spans="2:51" s="13" customFormat="1" ht="11.25">
      <c r="B145" s="203"/>
      <c r="C145" s="204"/>
      <c r="D145" s="198" t="s">
        <v>159</v>
      </c>
      <c r="E145" s="205" t="s">
        <v>1</v>
      </c>
      <c r="F145" s="206" t="s">
        <v>173</v>
      </c>
      <c r="G145" s="204"/>
      <c r="H145" s="207">
        <v>14.41</v>
      </c>
      <c r="I145" s="208"/>
      <c r="J145" s="204"/>
      <c r="K145" s="204"/>
      <c r="L145" s="209"/>
      <c r="M145" s="210"/>
      <c r="N145" s="211"/>
      <c r="O145" s="211"/>
      <c r="P145" s="211"/>
      <c r="Q145" s="211"/>
      <c r="R145" s="211"/>
      <c r="S145" s="211"/>
      <c r="T145" s="212"/>
      <c r="AT145" s="213" t="s">
        <v>159</v>
      </c>
      <c r="AU145" s="213" t="s">
        <v>86</v>
      </c>
      <c r="AV145" s="13" t="s">
        <v>86</v>
      </c>
      <c r="AW145" s="13" t="s">
        <v>33</v>
      </c>
      <c r="AX145" s="13" t="s">
        <v>84</v>
      </c>
      <c r="AY145" s="213" t="s">
        <v>124</v>
      </c>
    </row>
    <row r="146" spans="1:65" s="2" customFormat="1" ht="16.5" customHeight="1">
      <c r="A146" s="34"/>
      <c r="B146" s="35"/>
      <c r="C146" s="186" t="s">
        <v>174</v>
      </c>
      <c r="D146" s="186" t="s">
        <v>126</v>
      </c>
      <c r="E146" s="187" t="s">
        <v>175</v>
      </c>
      <c r="F146" s="188" t="s">
        <v>176</v>
      </c>
      <c r="G146" s="189" t="s">
        <v>156</v>
      </c>
      <c r="H146" s="190">
        <v>47</v>
      </c>
      <c r="I146" s="191"/>
      <c r="J146" s="190">
        <f>ROUND(I146*H146,2)</f>
        <v>0</v>
      </c>
      <c r="K146" s="188" t="s">
        <v>130</v>
      </c>
      <c r="L146" s="39"/>
      <c r="M146" s="192" t="s">
        <v>1</v>
      </c>
      <c r="N146" s="193" t="s">
        <v>41</v>
      </c>
      <c r="O146" s="71"/>
      <c r="P146" s="194">
        <f>O146*H146</f>
        <v>0</v>
      </c>
      <c r="Q146" s="194">
        <v>0</v>
      </c>
      <c r="R146" s="194">
        <f>Q146*H146</f>
        <v>0</v>
      </c>
      <c r="S146" s="194">
        <v>0</v>
      </c>
      <c r="T146" s="195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6" t="s">
        <v>131</v>
      </c>
      <c r="AT146" s="196" t="s">
        <v>126</v>
      </c>
      <c r="AU146" s="196" t="s">
        <v>86</v>
      </c>
      <c r="AY146" s="17" t="s">
        <v>124</v>
      </c>
      <c r="BE146" s="197">
        <f>IF(N146="základní",J146,0)</f>
        <v>0</v>
      </c>
      <c r="BF146" s="197">
        <f>IF(N146="snížená",J146,0)</f>
        <v>0</v>
      </c>
      <c r="BG146" s="197">
        <f>IF(N146="zákl. přenesená",J146,0)</f>
        <v>0</v>
      </c>
      <c r="BH146" s="197">
        <f>IF(N146="sníž. přenesená",J146,0)</f>
        <v>0</v>
      </c>
      <c r="BI146" s="197">
        <f>IF(N146="nulová",J146,0)</f>
        <v>0</v>
      </c>
      <c r="BJ146" s="17" t="s">
        <v>84</v>
      </c>
      <c r="BK146" s="197">
        <f>ROUND(I146*H146,2)</f>
        <v>0</v>
      </c>
      <c r="BL146" s="17" t="s">
        <v>131</v>
      </c>
      <c r="BM146" s="196" t="s">
        <v>177</v>
      </c>
    </row>
    <row r="147" spans="1:47" s="2" customFormat="1" ht="11.25">
      <c r="A147" s="34"/>
      <c r="B147" s="35"/>
      <c r="C147" s="36"/>
      <c r="D147" s="198" t="s">
        <v>133</v>
      </c>
      <c r="E147" s="36"/>
      <c r="F147" s="199" t="s">
        <v>178</v>
      </c>
      <c r="G147" s="36"/>
      <c r="H147" s="36"/>
      <c r="I147" s="200"/>
      <c r="J147" s="36"/>
      <c r="K147" s="36"/>
      <c r="L147" s="39"/>
      <c r="M147" s="201"/>
      <c r="N147" s="202"/>
      <c r="O147" s="71"/>
      <c r="P147" s="71"/>
      <c r="Q147" s="71"/>
      <c r="R147" s="71"/>
      <c r="S147" s="71"/>
      <c r="T147" s="72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133</v>
      </c>
      <c r="AU147" s="17" t="s">
        <v>86</v>
      </c>
    </row>
    <row r="148" spans="2:51" s="13" customFormat="1" ht="11.25">
      <c r="B148" s="203"/>
      <c r="C148" s="204"/>
      <c r="D148" s="198" t="s">
        <v>159</v>
      </c>
      <c r="E148" s="205" t="s">
        <v>1</v>
      </c>
      <c r="F148" s="206" t="s">
        <v>179</v>
      </c>
      <c r="G148" s="204"/>
      <c r="H148" s="207">
        <v>47</v>
      </c>
      <c r="I148" s="208"/>
      <c r="J148" s="204"/>
      <c r="K148" s="204"/>
      <c r="L148" s="209"/>
      <c r="M148" s="210"/>
      <c r="N148" s="211"/>
      <c r="O148" s="211"/>
      <c r="P148" s="211"/>
      <c r="Q148" s="211"/>
      <c r="R148" s="211"/>
      <c r="S148" s="211"/>
      <c r="T148" s="212"/>
      <c r="AT148" s="213" t="s">
        <v>159</v>
      </c>
      <c r="AU148" s="213" t="s">
        <v>86</v>
      </c>
      <c r="AV148" s="13" t="s">
        <v>86</v>
      </c>
      <c r="AW148" s="13" t="s">
        <v>33</v>
      </c>
      <c r="AX148" s="13" t="s">
        <v>84</v>
      </c>
      <c r="AY148" s="213" t="s">
        <v>124</v>
      </c>
    </row>
    <row r="149" spans="1:65" s="2" customFormat="1" ht="16.5" customHeight="1">
      <c r="A149" s="34"/>
      <c r="B149" s="35"/>
      <c r="C149" s="186" t="s">
        <v>180</v>
      </c>
      <c r="D149" s="186" t="s">
        <v>126</v>
      </c>
      <c r="E149" s="187" t="s">
        <v>181</v>
      </c>
      <c r="F149" s="188" t="s">
        <v>182</v>
      </c>
      <c r="G149" s="189" t="s">
        <v>164</v>
      </c>
      <c r="H149" s="190">
        <v>109.89</v>
      </c>
      <c r="I149" s="191"/>
      <c r="J149" s="190">
        <f>ROUND(I149*H149,2)</f>
        <v>0</v>
      </c>
      <c r="K149" s="188" t="s">
        <v>130</v>
      </c>
      <c r="L149" s="39"/>
      <c r="M149" s="192" t="s">
        <v>1</v>
      </c>
      <c r="N149" s="193" t="s">
        <v>41</v>
      </c>
      <c r="O149" s="71"/>
      <c r="P149" s="194">
        <f>O149*H149</f>
        <v>0</v>
      </c>
      <c r="Q149" s="194">
        <v>0</v>
      </c>
      <c r="R149" s="194">
        <f>Q149*H149</f>
        <v>0</v>
      </c>
      <c r="S149" s="194">
        <v>0</v>
      </c>
      <c r="T149" s="195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6" t="s">
        <v>131</v>
      </c>
      <c r="AT149" s="196" t="s">
        <v>126</v>
      </c>
      <c r="AU149" s="196" t="s">
        <v>86</v>
      </c>
      <c r="AY149" s="17" t="s">
        <v>124</v>
      </c>
      <c r="BE149" s="197">
        <f>IF(N149="základní",J149,0)</f>
        <v>0</v>
      </c>
      <c r="BF149" s="197">
        <f>IF(N149="snížená",J149,0)</f>
        <v>0</v>
      </c>
      <c r="BG149" s="197">
        <f>IF(N149="zákl. přenesená",J149,0)</f>
        <v>0</v>
      </c>
      <c r="BH149" s="197">
        <f>IF(N149="sníž. přenesená",J149,0)</f>
        <v>0</v>
      </c>
      <c r="BI149" s="197">
        <f>IF(N149="nulová",J149,0)</f>
        <v>0</v>
      </c>
      <c r="BJ149" s="17" t="s">
        <v>84</v>
      </c>
      <c r="BK149" s="197">
        <f>ROUND(I149*H149,2)</f>
        <v>0</v>
      </c>
      <c r="BL149" s="17" t="s">
        <v>131</v>
      </c>
      <c r="BM149" s="196" t="s">
        <v>183</v>
      </c>
    </row>
    <row r="150" spans="1:47" s="2" customFormat="1" ht="19.5">
      <c r="A150" s="34"/>
      <c r="B150" s="35"/>
      <c r="C150" s="36"/>
      <c r="D150" s="198" t="s">
        <v>133</v>
      </c>
      <c r="E150" s="36"/>
      <c r="F150" s="199" t="s">
        <v>184</v>
      </c>
      <c r="G150" s="36"/>
      <c r="H150" s="36"/>
      <c r="I150" s="200"/>
      <c r="J150" s="36"/>
      <c r="K150" s="36"/>
      <c r="L150" s="39"/>
      <c r="M150" s="201"/>
      <c r="N150" s="202"/>
      <c r="O150" s="71"/>
      <c r="P150" s="71"/>
      <c r="Q150" s="71"/>
      <c r="R150" s="71"/>
      <c r="S150" s="71"/>
      <c r="T150" s="72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133</v>
      </c>
      <c r="AU150" s="17" t="s">
        <v>86</v>
      </c>
    </row>
    <row r="151" spans="2:51" s="13" customFormat="1" ht="11.25">
      <c r="B151" s="203"/>
      <c r="C151" s="204"/>
      <c r="D151" s="198" t="s">
        <v>159</v>
      </c>
      <c r="E151" s="205" t="s">
        <v>1</v>
      </c>
      <c r="F151" s="206" t="s">
        <v>185</v>
      </c>
      <c r="G151" s="204"/>
      <c r="H151" s="207">
        <v>54.75</v>
      </c>
      <c r="I151" s="208"/>
      <c r="J151" s="204"/>
      <c r="K151" s="204"/>
      <c r="L151" s="209"/>
      <c r="M151" s="210"/>
      <c r="N151" s="211"/>
      <c r="O151" s="211"/>
      <c r="P151" s="211"/>
      <c r="Q151" s="211"/>
      <c r="R151" s="211"/>
      <c r="S151" s="211"/>
      <c r="T151" s="212"/>
      <c r="AT151" s="213" t="s">
        <v>159</v>
      </c>
      <c r="AU151" s="213" t="s">
        <v>86</v>
      </c>
      <c r="AV151" s="13" t="s">
        <v>86</v>
      </c>
      <c r="AW151" s="13" t="s">
        <v>33</v>
      </c>
      <c r="AX151" s="13" t="s">
        <v>76</v>
      </c>
      <c r="AY151" s="213" t="s">
        <v>124</v>
      </c>
    </row>
    <row r="152" spans="2:51" s="13" customFormat="1" ht="11.25">
      <c r="B152" s="203"/>
      <c r="C152" s="204"/>
      <c r="D152" s="198" t="s">
        <v>159</v>
      </c>
      <c r="E152" s="205" t="s">
        <v>1</v>
      </c>
      <c r="F152" s="206" t="s">
        <v>186</v>
      </c>
      <c r="G152" s="204"/>
      <c r="H152" s="207">
        <v>3.6</v>
      </c>
      <c r="I152" s="208"/>
      <c r="J152" s="204"/>
      <c r="K152" s="204"/>
      <c r="L152" s="209"/>
      <c r="M152" s="210"/>
      <c r="N152" s="211"/>
      <c r="O152" s="211"/>
      <c r="P152" s="211"/>
      <c r="Q152" s="211"/>
      <c r="R152" s="211"/>
      <c r="S152" s="211"/>
      <c r="T152" s="212"/>
      <c r="AT152" s="213" t="s">
        <v>159</v>
      </c>
      <c r="AU152" s="213" t="s">
        <v>86</v>
      </c>
      <c r="AV152" s="13" t="s">
        <v>86</v>
      </c>
      <c r="AW152" s="13" t="s">
        <v>33</v>
      </c>
      <c r="AX152" s="13" t="s">
        <v>76</v>
      </c>
      <c r="AY152" s="213" t="s">
        <v>124</v>
      </c>
    </row>
    <row r="153" spans="2:51" s="13" customFormat="1" ht="11.25">
      <c r="B153" s="203"/>
      <c r="C153" s="204"/>
      <c r="D153" s="198" t="s">
        <v>159</v>
      </c>
      <c r="E153" s="205" t="s">
        <v>1</v>
      </c>
      <c r="F153" s="206" t="s">
        <v>187</v>
      </c>
      <c r="G153" s="204"/>
      <c r="H153" s="207">
        <v>4.9</v>
      </c>
      <c r="I153" s="208"/>
      <c r="J153" s="204"/>
      <c r="K153" s="204"/>
      <c r="L153" s="209"/>
      <c r="M153" s="210"/>
      <c r="N153" s="211"/>
      <c r="O153" s="211"/>
      <c r="P153" s="211"/>
      <c r="Q153" s="211"/>
      <c r="R153" s="211"/>
      <c r="S153" s="211"/>
      <c r="T153" s="212"/>
      <c r="AT153" s="213" t="s">
        <v>159</v>
      </c>
      <c r="AU153" s="213" t="s">
        <v>86</v>
      </c>
      <c r="AV153" s="13" t="s">
        <v>86</v>
      </c>
      <c r="AW153" s="13" t="s">
        <v>33</v>
      </c>
      <c r="AX153" s="13" t="s">
        <v>76</v>
      </c>
      <c r="AY153" s="213" t="s">
        <v>124</v>
      </c>
    </row>
    <row r="154" spans="2:51" s="13" customFormat="1" ht="11.25">
      <c r="B154" s="203"/>
      <c r="C154" s="204"/>
      <c r="D154" s="198" t="s">
        <v>159</v>
      </c>
      <c r="E154" s="205" t="s">
        <v>1</v>
      </c>
      <c r="F154" s="206" t="s">
        <v>188</v>
      </c>
      <c r="G154" s="204"/>
      <c r="H154" s="207">
        <v>7.2</v>
      </c>
      <c r="I154" s="208"/>
      <c r="J154" s="204"/>
      <c r="K154" s="204"/>
      <c r="L154" s="209"/>
      <c r="M154" s="210"/>
      <c r="N154" s="211"/>
      <c r="O154" s="211"/>
      <c r="P154" s="211"/>
      <c r="Q154" s="211"/>
      <c r="R154" s="211"/>
      <c r="S154" s="211"/>
      <c r="T154" s="212"/>
      <c r="AT154" s="213" t="s">
        <v>159</v>
      </c>
      <c r="AU154" s="213" t="s">
        <v>86</v>
      </c>
      <c r="AV154" s="13" t="s">
        <v>86</v>
      </c>
      <c r="AW154" s="13" t="s">
        <v>33</v>
      </c>
      <c r="AX154" s="13" t="s">
        <v>76</v>
      </c>
      <c r="AY154" s="213" t="s">
        <v>124</v>
      </c>
    </row>
    <row r="155" spans="2:51" s="13" customFormat="1" ht="11.25">
      <c r="B155" s="203"/>
      <c r="C155" s="204"/>
      <c r="D155" s="198" t="s">
        <v>159</v>
      </c>
      <c r="E155" s="205" t="s">
        <v>1</v>
      </c>
      <c r="F155" s="206" t="s">
        <v>189</v>
      </c>
      <c r="G155" s="204"/>
      <c r="H155" s="207">
        <v>14.41</v>
      </c>
      <c r="I155" s="208"/>
      <c r="J155" s="204"/>
      <c r="K155" s="204"/>
      <c r="L155" s="209"/>
      <c r="M155" s="210"/>
      <c r="N155" s="211"/>
      <c r="O155" s="211"/>
      <c r="P155" s="211"/>
      <c r="Q155" s="211"/>
      <c r="R155" s="211"/>
      <c r="S155" s="211"/>
      <c r="T155" s="212"/>
      <c r="AT155" s="213" t="s">
        <v>159</v>
      </c>
      <c r="AU155" s="213" t="s">
        <v>86</v>
      </c>
      <c r="AV155" s="13" t="s">
        <v>86</v>
      </c>
      <c r="AW155" s="13" t="s">
        <v>33</v>
      </c>
      <c r="AX155" s="13" t="s">
        <v>76</v>
      </c>
      <c r="AY155" s="213" t="s">
        <v>124</v>
      </c>
    </row>
    <row r="156" spans="2:51" s="13" customFormat="1" ht="11.25">
      <c r="B156" s="203"/>
      <c r="C156" s="204"/>
      <c r="D156" s="198" t="s">
        <v>159</v>
      </c>
      <c r="E156" s="205" t="s">
        <v>1</v>
      </c>
      <c r="F156" s="206" t="s">
        <v>190</v>
      </c>
      <c r="G156" s="204"/>
      <c r="H156" s="207">
        <v>25.03</v>
      </c>
      <c r="I156" s="208"/>
      <c r="J156" s="204"/>
      <c r="K156" s="204"/>
      <c r="L156" s="209"/>
      <c r="M156" s="210"/>
      <c r="N156" s="211"/>
      <c r="O156" s="211"/>
      <c r="P156" s="211"/>
      <c r="Q156" s="211"/>
      <c r="R156" s="211"/>
      <c r="S156" s="211"/>
      <c r="T156" s="212"/>
      <c r="AT156" s="213" t="s">
        <v>159</v>
      </c>
      <c r="AU156" s="213" t="s">
        <v>86</v>
      </c>
      <c r="AV156" s="13" t="s">
        <v>86</v>
      </c>
      <c r="AW156" s="13" t="s">
        <v>33</v>
      </c>
      <c r="AX156" s="13" t="s">
        <v>76</v>
      </c>
      <c r="AY156" s="213" t="s">
        <v>124</v>
      </c>
    </row>
    <row r="157" spans="2:51" s="14" customFormat="1" ht="11.25">
      <c r="B157" s="214"/>
      <c r="C157" s="215"/>
      <c r="D157" s="198" t="s">
        <v>159</v>
      </c>
      <c r="E157" s="216" t="s">
        <v>1</v>
      </c>
      <c r="F157" s="217" t="s">
        <v>191</v>
      </c>
      <c r="G157" s="215"/>
      <c r="H157" s="218">
        <v>109.89</v>
      </c>
      <c r="I157" s="219"/>
      <c r="J157" s="215"/>
      <c r="K157" s="215"/>
      <c r="L157" s="220"/>
      <c r="M157" s="221"/>
      <c r="N157" s="222"/>
      <c r="O157" s="222"/>
      <c r="P157" s="222"/>
      <c r="Q157" s="222"/>
      <c r="R157" s="222"/>
      <c r="S157" s="222"/>
      <c r="T157" s="223"/>
      <c r="AT157" s="224" t="s">
        <v>159</v>
      </c>
      <c r="AU157" s="224" t="s">
        <v>86</v>
      </c>
      <c r="AV157" s="14" t="s">
        <v>131</v>
      </c>
      <c r="AW157" s="14" t="s">
        <v>33</v>
      </c>
      <c r="AX157" s="14" t="s">
        <v>84</v>
      </c>
      <c r="AY157" s="224" t="s">
        <v>124</v>
      </c>
    </row>
    <row r="158" spans="1:65" s="2" customFormat="1" ht="16.5" customHeight="1">
      <c r="A158" s="34"/>
      <c r="B158" s="35"/>
      <c r="C158" s="186" t="s">
        <v>192</v>
      </c>
      <c r="D158" s="186" t="s">
        <v>126</v>
      </c>
      <c r="E158" s="187" t="s">
        <v>193</v>
      </c>
      <c r="F158" s="188" t="s">
        <v>194</v>
      </c>
      <c r="G158" s="189" t="s">
        <v>164</v>
      </c>
      <c r="H158" s="190">
        <v>28.82</v>
      </c>
      <c r="I158" s="191"/>
      <c r="J158" s="190">
        <f>ROUND(I158*H158,2)</f>
        <v>0</v>
      </c>
      <c r="K158" s="188" t="s">
        <v>130</v>
      </c>
      <c r="L158" s="39"/>
      <c r="M158" s="192" t="s">
        <v>1</v>
      </c>
      <c r="N158" s="193" t="s">
        <v>41</v>
      </c>
      <c r="O158" s="71"/>
      <c r="P158" s="194">
        <f>O158*H158</f>
        <v>0</v>
      </c>
      <c r="Q158" s="194">
        <v>0</v>
      </c>
      <c r="R158" s="194">
        <f>Q158*H158</f>
        <v>0</v>
      </c>
      <c r="S158" s="194">
        <v>0</v>
      </c>
      <c r="T158" s="195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6" t="s">
        <v>131</v>
      </c>
      <c r="AT158" s="196" t="s">
        <v>126</v>
      </c>
      <c r="AU158" s="196" t="s">
        <v>86</v>
      </c>
      <c r="AY158" s="17" t="s">
        <v>124</v>
      </c>
      <c r="BE158" s="197">
        <f>IF(N158="základní",J158,0)</f>
        <v>0</v>
      </c>
      <c r="BF158" s="197">
        <f>IF(N158="snížená",J158,0)</f>
        <v>0</v>
      </c>
      <c r="BG158" s="197">
        <f>IF(N158="zákl. přenesená",J158,0)</f>
        <v>0</v>
      </c>
      <c r="BH158" s="197">
        <f>IF(N158="sníž. přenesená",J158,0)</f>
        <v>0</v>
      </c>
      <c r="BI158" s="197">
        <f>IF(N158="nulová",J158,0)</f>
        <v>0</v>
      </c>
      <c r="BJ158" s="17" t="s">
        <v>84</v>
      </c>
      <c r="BK158" s="197">
        <f>ROUND(I158*H158,2)</f>
        <v>0</v>
      </c>
      <c r="BL158" s="17" t="s">
        <v>131</v>
      </c>
      <c r="BM158" s="196" t="s">
        <v>195</v>
      </c>
    </row>
    <row r="159" spans="1:47" s="2" customFormat="1" ht="19.5">
      <c r="A159" s="34"/>
      <c r="B159" s="35"/>
      <c r="C159" s="36"/>
      <c r="D159" s="198" t="s">
        <v>133</v>
      </c>
      <c r="E159" s="36"/>
      <c r="F159" s="199" t="s">
        <v>196</v>
      </c>
      <c r="G159" s="36"/>
      <c r="H159" s="36"/>
      <c r="I159" s="200"/>
      <c r="J159" s="36"/>
      <c r="K159" s="36"/>
      <c r="L159" s="39"/>
      <c r="M159" s="201"/>
      <c r="N159" s="202"/>
      <c r="O159" s="71"/>
      <c r="P159" s="71"/>
      <c r="Q159" s="71"/>
      <c r="R159" s="71"/>
      <c r="S159" s="71"/>
      <c r="T159" s="72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133</v>
      </c>
      <c r="AU159" s="17" t="s">
        <v>86</v>
      </c>
    </row>
    <row r="160" spans="2:51" s="13" customFormat="1" ht="11.25">
      <c r="B160" s="203"/>
      <c r="C160" s="204"/>
      <c r="D160" s="198" t="s">
        <v>159</v>
      </c>
      <c r="E160" s="205" t="s">
        <v>1</v>
      </c>
      <c r="F160" s="206" t="s">
        <v>197</v>
      </c>
      <c r="G160" s="204"/>
      <c r="H160" s="207">
        <v>28.82</v>
      </c>
      <c r="I160" s="208"/>
      <c r="J160" s="204"/>
      <c r="K160" s="204"/>
      <c r="L160" s="209"/>
      <c r="M160" s="210"/>
      <c r="N160" s="211"/>
      <c r="O160" s="211"/>
      <c r="P160" s="211"/>
      <c r="Q160" s="211"/>
      <c r="R160" s="211"/>
      <c r="S160" s="211"/>
      <c r="T160" s="212"/>
      <c r="AT160" s="213" t="s">
        <v>159</v>
      </c>
      <c r="AU160" s="213" t="s">
        <v>86</v>
      </c>
      <c r="AV160" s="13" t="s">
        <v>86</v>
      </c>
      <c r="AW160" s="13" t="s">
        <v>33</v>
      </c>
      <c r="AX160" s="13" t="s">
        <v>84</v>
      </c>
      <c r="AY160" s="213" t="s">
        <v>124</v>
      </c>
    </row>
    <row r="161" spans="1:65" s="2" customFormat="1" ht="16.5" customHeight="1">
      <c r="A161" s="34"/>
      <c r="B161" s="35"/>
      <c r="C161" s="186" t="s">
        <v>198</v>
      </c>
      <c r="D161" s="186" t="s">
        <v>126</v>
      </c>
      <c r="E161" s="187" t="s">
        <v>199</v>
      </c>
      <c r="F161" s="188" t="s">
        <v>200</v>
      </c>
      <c r="G161" s="189" t="s">
        <v>164</v>
      </c>
      <c r="H161" s="190">
        <v>12.46</v>
      </c>
      <c r="I161" s="191"/>
      <c r="J161" s="190">
        <f>ROUND(I161*H161,2)</f>
        <v>0</v>
      </c>
      <c r="K161" s="188" t="s">
        <v>130</v>
      </c>
      <c r="L161" s="39"/>
      <c r="M161" s="192" t="s">
        <v>1</v>
      </c>
      <c r="N161" s="193" t="s">
        <v>41</v>
      </c>
      <c r="O161" s="71"/>
      <c r="P161" s="194">
        <f>O161*H161</f>
        <v>0</v>
      </c>
      <c r="Q161" s="194">
        <v>0</v>
      </c>
      <c r="R161" s="194">
        <f>Q161*H161</f>
        <v>0</v>
      </c>
      <c r="S161" s="194">
        <v>0</v>
      </c>
      <c r="T161" s="195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6" t="s">
        <v>131</v>
      </c>
      <c r="AT161" s="196" t="s">
        <v>126</v>
      </c>
      <c r="AU161" s="196" t="s">
        <v>86</v>
      </c>
      <c r="AY161" s="17" t="s">
        <v>124</v>
      </c>
      <c r="BE161" s="197">
        <f>IF(N161="základní",J161,0)</f>
        <v>0</v>
      </c>
      <c r="BF161" s="197">
        <f>IF(N161="snížená",J161,0)</f>
        <v>0</v>
      </c>
      <c r="BG161" s="197">
        <f>IF(N161="zákl. přenesená",J161,0)</f>
        <v>0</v>
      </c>
      <c r="BH161" s="197">
        <f>IF(N161="sníž. přenesená",J161,0)</f>
        <v>0</v>
      </c>
      <c r="BI161" s="197">
        <f>IF(N161="nulová",J161,0)</f>
        <v>0</v>
      </c>
      <c r="BJ161" s="17" t="s">
        <v>84</v>
      </c>
      <c r="BK161" s="197">
        <f>ROUND(I161*H161,2)</f>
        <v>0</v>
      </c>
      <c r="BL161" s="17" t="s">
        <v>131</v>
      </c>
      <c r="BM161" s="196" t="s">
        <v>201</v>
      </c>
    </row>
    <row r="162" spans="1:47" s="2" customFormat="1" ht="19.5">
      <c r="A162" s="34"/>
      <c r="B162" s="35"/>
      <c r="C162" s="36"/>
      <c r="D162" s="198" t="s">
        <v>133</v>
      </c>
      <c r="E162" s="36"/>
      <c r="F162" s="199" t="s">
        <v>202</v>
      </c>
      <c r="G162" s="36"/>
      <c r="H162" s="36"/>
      <c r="I162" s="200"/>
      <c r="J162" s="36"/>
      <c r="K162" s="36"/>
      <c r="L162" s="39"/>
      <c r="M162" s="201"/>
      <c r="N162" s="202"/>
      <c r="O162" s="71"/>
      <c r="P162" s="71"/>
      <c r="Q162" s="71"/>
      <c r="R162" s="71"/>
      <c r="S162" s="71"/>
      <c r="T162" s="72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7" t="s">
        <v>133</v>
      </c>
      <c r="AU162" s="17" t="s">
        <v>86</v>
      </c>
    </row>
    <row r="163" spans="2:51" s="13" customFormat="1" ht="11.25">
      <c r="B163" s="203"/>
      <c r="C163" s="204"/>
      <c r="D163" s="198" t="s">
        <v>159</v>
      </c>
      <c r="E163" s="205" t="s">
        <v>1</v>
      </c>
      <c r="F163" s="206" t="s">
        <v>203</v>
      </c>
      <c r="G163" s="204"/>
      <c r="H163" s="207">
        <v>12.46</v>
      </c>
      <c r="I163" s="208"/>
      <c r="J163" s="204"/>
      <c r="K163" s="204"/>
      <c r="L163" s="209"/>
      <c r="M163" s="210"/>
      <c r="N163" s="211"/>
      <c r="O163" s="211"/>
      <c r="P163" s="211"/>
      <c r="Q163" s="211"/>
      <c r="R163" s="211"/>
      <c r="S163" s="211"/>
      <c r="T163" s="212"/>
      <c r="AT163" s="213" t="s">
        <v>159</v>
      </c>
      <c r="AU163" s="213" t="s">
        <v>86</v>
      </c>
      <c r="AV163" s="13" t="s">
        <v>86</v>
      </c>
      <c r="AW163" s="13" t="s">
        <v>33</v>
      </c>
      <c r="AX163" s="13" t="s">
        <v>84</v>
      </c>
      <c r="AY163" s="213" t="s">
        <v>124</v>
      </c>
    </row>
    <row r="164" spans="1:65" s="2" customFormat="1" ht="16.5" customHeight="1">
      <c r="A164" s="34"/>
      <c r="B164" s="35"/>
      <c r="C164" s="186" t="s">
        <v>204</v>
      </c>
      <c r="D164" s="186" t="s">
        <v>126</v>
      </c>
      <c r="E164" s="187" t="s">
        <v>205</v>
      </c>
      <c r="F164" s="188" t="s">
        <v>206</v>
      </c>
      <c r="G164" s="189" t="s">
        <v>164</v>
      </c>
      <c r="H164" s="190">
        <v>2.16</v>
      </c>
      <c r="I164" s="191"/>
      <c r="J164" s="190">
        <f>ROUND(I164*H164,2)</f>
        <v>0</v>
      </c>
      <c r="K164" s="188" t="s">
        <v>130</v>
      </c>
      <c r="L164" s="39"/>
      <c r="M164" s="192" t="s">
        <v>1</v>
      </c>
      <c r="N164" s="193" t="s">
        <v>41</v>
      </c>
      <c r="O164" s="71"/>
      <c r="P164" s="194">
        <f>O164*H164</f>
        <v>0</v>
      </c>
      <c r="Q164" s="194">
        <v>0</v>
      </c>
      <c r="R164" s="194">
        <f>Q164*H164</f>
        <v>0</v>
      </c>
      <c r="S164" s="194">
        <v>0</v>
      </c>
      <c r="T164" s="195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6" t="s">
        <v>131</v>
      </c>
      <c r="AT164" s="196" t="s">
        <v>126</v>
      </c>
      <c r="AU164" s="196" t="s">
        <v>86</v>
      </c>
      <c r="AY164" s="17" t="s">
        <v>124</v>
      </c>
      <c r="BE164" s="197">
        <f>IF(N164="základní",J164,0)</f>
        <v>0</v>
      </c>
      <c r="BF164" s="197">
        <f>IF(N164="snížená",J164,0)</f>
        <v>0</v>
      </c>
      <c r="BG164" s="197">
        <f>IF(N164="zákl. přenesená",J164,0)</f>
        <v>0</v>
      </c>
      <c r="BH164" s="197">
        <f>IF(N164="sníž. přenesená",J164,0)</f>
        <v>0</v>
      </c>
      <c r="BI164" s="197">
        <f>IF(N164="nulová",J164,0)</f>
        <v>0</v>
      </c>
      <c r="BJ164" s="17" t="s">
        <v>84</v>
      </c>
      <c r="BK164" s="197">
        <f>ROUND(I164*H164,2)</f>
        <v>0</v>
      </c>
      <c r="BL164" s="17" t="s">
        <v>131</v>
      </c>
      <c r="BM164" s="196" t="s">
        <v>207</v>
      </c>
    </row>
    <row r="165" spans="1:47" s="2" customFormat="1" ht="19.5">
      <c r="A165" s="34"/>
      <c r="B165" s="35"/>
      <c r="C165" s="36"/>
      <c r="D165" s="198" t="s">
        <v>133</v>
      </c>
      <c r="E165" s="36"/>
      <c r="F165" s="199" t="s">
        <v>208</v>
      </c>
      <c r="G165" s="36"/>
      <c r="H165" s="36"/>
      <c r="I165" s="200"/>
      <c r="J165" s="36"/>
      <c r="K165" s="36"/>
      <c r="L165" s="39"/>
      <c r="M165" s="201"/>
      <c r="N165" s="202"/>
      <c r="O165" s="71"/>
      <c r="P165" s="71"/>
      <c r="Q165" s="71"/>
      <c r="R165" s="71"/>
      <c r="S165" s="71"/>
      <c r="T165" s="72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133</v>
      </c>
      <c r="AU165" s="17" t="s">
        <v>86</v>
      </c>
    </row>
    <row r="166" spans="2:51" s="13" customFormat="1" ht="11.25">
      <c r="B166" s="203"/>
      <c r="C166" s="204"/>
      <c r="D166" s="198" t="s">
        <v>159</v>
      </c>
      <c r="E166" s="205" t="s">
        <v>1</v>
      </c>
      <c r="F166" s="206" t="s">
        <v>209</v>
      </c>
      <c r="G166" s="204"/>
      <c r="H166" s="207">
        <v>2.16</v>
      </c>
      <c r="I166" s="208"/>
      <c r="J166" s="204"/>
      <c r="K166" s="204"/>
      <c r="L166" s="209"/>
      <c r="M166" s="210"/>
      <c r="N166" s="211"/>
      <c r="O166" s="211"/>
      <c r="P166" s="211"/>
      <c r="Q166" s="211"/>
      <c r="R166" s="211"/>
      <c r="S166" s="211"/>
      <c r="T166" s="212"/>
      <c r="AT166" s="213" t="s">
        <v>159</v>
      </c>
      <c r="AU166" s="213" t="s">
        <v>86</v>
      </c>
      <c r="AV166" s="13" t="s">
        <v>86</v>
      </c>
      <c r="AW166" s="13" t="s">
        <v>33</v>
      </c>
      <c r="AX166" s="13" t="s">
        <v>84</v>
      </c>
      <c r="AY166" s="213" t="s">
        <v>124</v>
      </c>
    </row>
    <row r="167" spans="1:65" s="2" customFormat="1" ht="16.5" customHeight="1">
      <c r="A167" s="34"/>
      <c r="B167" s="35"/>
      <c r="C167" s="186" t="s">
        <v>210</v>
      </c>
      <c r="D167" s="186" t="s">
        <v>126</v>
      </c>
      <c r="E167" s="187" t="s">
        <v>211</v>
      </c>
      <c r="F167" s="188" t="s">
        <v>212</v>
      </c>
      <c r="G167" s="189" t="s">
        <v>156</v>
      </c>
      <c r="H167" s="190">
        <v>34</v>
      </c>
      <c r="I167" s="191"/>
      <c r="J167" s="190">
        <f>ROUND(I167*H167,2)</f>
        <v>0</v>
      </c>
      <c r="K167" s="188" t="s">
        <v>130</v>
      </c>
      <c r="L167" s="39"/>
      <c r="M167" s="192" t="s">
        <v>1</v>
      </c>
      <c r="N167" s="193" t="s">
        <v>41</v>
      </c>
      <c r="O167" s="71"/>
      <c r="P167" s="194">
        <f>O167*H167</f>
        <v>0</v>
      </c>
      <c r="Q167" s="194">
        <v>0</v>
      </c>
      <c r="R167" s="194">
        <f>Q167*H167</f>
        <v>0</v>
      </c>
      <c r="S167" s="194">
        <v>0</v>
      </c>
      <c r="T167" s="195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6" t="s">
        <v>131</v>
      </c>
      <c r="AT167" s="196" t="s">
        <v>126</v>
      </c>
      <c r="AU167" s="196" t="s">
        <v>86</v>
      </c>
      <c r="AY167" s="17" t="s">
        <v>124</v>
      </c>
      <c r="BE167" s="197">
        <f>IF(N167="základní",J167,0)</f>
        <v>0</v>
      </c>
      <c r="BF167" s="197">
        <f>IF(N167="snížená",J167,0)</f>
        <v>0</v>
      </c>
      <c r="BG167" s="197">
        <f>IF(N167="zákl. přenesená",J167,0)</f>
        <v>0</v>
      </c>
      <c r="BH167" s="197">
        <f>IF(N167="sníž. přenesená",J167,0)</f>
        <v>0</v>
      </c>
      <c r="BI167" s="197">
        <f>IF(N167="nulová",J167,0)</f>
        <v>0</v>
      </c>
      <c r="BJ167" s="17" t="s">
        <v>84</v>
      </c>
      <c r="BK167" s="197">
        <f>ROUND(I167*H167,2)</f>
        <v>0</v>
      </c>
      <c r="BL167" s="17" t="s">
        <v>131</v>
      </c>
      <c r="BM167" s="196" t="s">
        <v>213</v>
      </c>
    </row>
    <row r="168" spans="1:47" s="2" customFormat="1" ht="11.25">
      <c r="A168" s="34"/>
      <c r="B168" s="35"/>
      <c r="C168" s="36"/>
      <c r="D168" s="198" t="s">
        <v>133</v>
      </c>
      <c r="E168" s="36"/>
      <c r="F168" s="199" t="s">
        <v>214</v>
      </c>
      <c r="G168" s="36"/>
      <c r="H168" s="36"/>
      <c r="I168" s="200"/>
      <c r="J168" s="36"/>
      <c r="K168" s="36"/>
      <c r="L168" s="39"/>
      <c r="M168" s="201"/>
      <c r="N168" s="202"/>
      <c r="O168" s="71"/>
      <c r="P168" s="71"/>
      <c r="Q168" s="71"/>
      <c r="R168" s="71"/>
      <c r="S168" s="71"/>
      <c r="T168" s="72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133</v>
      </c>
      <c r="AU168" s="17" t="s">
        <v>86</v>
      </c>
    </row>
    <row r="169" spans="2:51" s="13" customFormat="1" ht="11.25">
      <c r="B169" s="203"/>
      <c r="C169" s="204"/>
      <c r="D169" s="198" t="s">
        <v>159</v>
      </c>
      <c r="E169" s="205" t="s">
        <v>1</v>
      </c>
      <c r="F169" s="206" t="s">
        <v>215</v>
      </c>
      <c r="G169" s="204"/>
      <c r="H169" s="207">
        <v>30</v>
      </c>
      <c r="I169" s="208"/>
      <c r="J169" s="204"/>
      <c r="K169" s="204"/>
      <c r="L169" s="209"/>
      <c r="M169" s="210"/>
      <c r="N169" s="211"/>
      <c r="O169" s="211"/>
      <c r="P169" s="211"/>
      <c r="Q169" s="211"/>
      <c r="R169" s="211"/>
      <c r="S169" s="211"/>
      <c r="T169" s="212"/>
      <c r="AT169" s="213" t="s">
        <v>159</v>
      </c>
      <c r="AU169" s="213" t="s">
        <v>86</v>
      </c>
      <c r="AV169" s="13" t="s">
        <v>86</v>
      </c>
      <c r="AW169" s="13" t="s">
        <v>33</v>
      </c>
      <c r="AX169" s="13" t="s">
        <v>76</v>
      </c>
      <c r="AY169" s="213" t="s">
        <v>124</v>
      </c>
    </row>
    <row r="170" spans="2:51" s="13" customFormat="1" ht="11.25">
      <c r="B170" s="203"/>
      <c r="C170" s="204"/>
      <c r="D170" s="198" t="s">
        <v>159</v>
      </c>
      <c r="E170" s="205" t="s">
        <v>1</v>
      </c>
      <c r="F170" s="206" t="s">
        <v>216</v>
      </c>
      <c r="G170" s="204"/>
      <c r="H170" s="207">
        <v>4</v>
      </c>
      <c r="I170" s="208"/>
      <c r="J170" s="204"/>
      <c r="K170" s="204"/>
      <c r="L170" s="209"/>
      <c r="M170" s="210"/>
      <c r="N170" s="211"/>
      <c r="O170" s="211"/>
      <c r="P170" s="211"/>
      <c r="Q170" s="211"/>
      <c r="R170" s="211"/>
      <c r="S170" s="211"/>
      <c r="T170" s="212"/>
      <c r="AT170" s="213" t="s">
        <v>159</v>
      </c>
      <c r="AU170" s="213" t="s">
        <v>86</v>
      </c>
      <c r="AV170" s="13" t="s">
        <v>86</v>
      </c>
      <c r="AW170" s="13" t="s">
        <v>33</v>
      </c>
      <c r="AX170" s="13" t="s">
        <v>76</v>
      </c>
      <c r="AY170" s="213" t="s">
        <v>124</v>
      </c>
    </row>
    <row r="171" spans="2:51" s="14" customFormat="1" ht="11.25">
      <c r="B171" s="214"/>
      <c r="C171" s="215"/>
      <c r="D171" s="198" t="s">
        <v>159</v>
      </c>
      <c r="E171" s="216" t="s">
        <v>1</v>
      </c>
      <c r="F171" s="217" t="s">
        <v>191</v>
      </c>
      <c r="G171" s="215"/>
      <c r="H171" s="218">
        <v>34</v>
      </c>
      <c r="I171" s="219"/>
      <c r="J171" s="215"/>
      <c r="K171" s="215"/>
      <c r="L171" s="220"/>
      <c r="M171" s="221"/>
      <c r="N171" s="222"/>
      <c r="O171" s="222"/>
      <c r="P171" s="222"/>
      <c r="Q171" s="222"/>
      <c r="R171" s="222"/>
      <c r="S171" s="222"/>
      <c r="T171" s="223"/>
      <c r="AT171" s="224" t="s">
        <v>159</v>
      </c>
      <c r="AU171" s="224" t="s">
        <v>86</v>
      </c>
      <c r="AV171" s="14" t="s">
        <v>131</v>
      </c>
      <c r="AW171" s="14" t="s">
        <v>33</v>
      </c>
      <c r="AX171" s="14" t="s">
        <v>84</v>
      </c>
      <c r="AY171" s="224" t="s">
        <v>124</v>
      </c>
    </row>
    <row r="172" spans="1:65" s="2" customFormat="1" ht="16.5" customHeight="1">
      <c r="A172" s="34"/>
      <c r="B172" s="35"/>
      <c r="C172" s="186" t="s">
        <v>8</v>
      </c>
      <c r="D172" s="186" t="s">
        <v>126</v>
      </c>
      <c r="E172" s="187" t="s">
        <v>217</v>
      </c>
      <c r="F172" s="188" t="s">
        <v>218</v>
      </c>
      <c r="G172" s="189" t="s">
        <v>164</v>
      </c>
      <c r="H172" s="190">
        <v>54.99</v>
      </c>
      <c r="I172" s="191"/>
      <c r="J172" s="190">
        <f>ROUND(I172*H172,2)</f>
        <v>0</v>
      </c>
      <c r="K172" s="188" t="s">
        <v>130</v>
      </c>
      <c r="L172" s="39"/>
      <c r="M172" s="192" t="s">
        <v>1</v>
      </c>
      <c r="N172" s="193" t="s">
        <v>41</v>
      </c>
      <c r="O172" s="71"/>
      <c r="P172" s="194">
        <f>O172*H172</f>
        <v>0</v>
      </c>
      <c r="Q172" s="194">
        <v>0</v>
      </c>
      <c r="R172" s="194">
        <f>Q172*H172</f>
        <v>0</v>
      </c>
      <c r="S172" s="194">
        <v>0</v>
      </c>
      <c r="T172" s="195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6" t="s">
        <v>131</v>
      </c>
      <c r="AT172" s="196" t="s">
        <v>126</v>
      </c>
      <c r="AU172" s="196" t="s">
        <v>86</v>
      </c>
      <c r="AY172" s="17" t="s">
        <v>124</v>
      </c>
      <c r="BE172" s="197">
        <f>IF(N172="základní",J172,0)</f>
        <v>0</v>
      </c>
      <c r="BF172" s="197">
        <f>IF(N172="snížená",J172,0)</f>
        <v>0</v>
      </c>
      <c r="BG172" s="197">
        <f>IF(N172="zákl. přenesená",J172,0)</f>
        <v>0</v>
      </c>
      <c r="BH172" s="197">
        <f>IF(N172="sníž. přenesená",J172,0)</f>
        <v>0</v>
      </c>
      <c r="BI172" s="197">
        <f>IF(N172="nulová",J172,0)</f>
        <v>0</v>
      </c>
      <c r="BJ172" s="17" t="s">
        <v>84</v>
      </c>
      <c r="BK172" s="197">
        <f>ROUND(I172*H172,2)</f>
        <v>0</v>
      </c>
      <c r="BL172" s="17" t="s">
        <v>131</v>
      </c>
      <c r="BM172" s="196" t="s">
        <v>219</v>
      </c>
    </row>
    <row r="173" spans="1:47" s="2" customFormat="1" ht="19.5">
      <c r="A173" s="34"/>
      <c r="B173" s="35"/>
      <c r="C173" s="36"/>
      <c r="D173" s="198" t="s">
        <v>133</v>
      </c>
      <c r="E173" s="36"/>
      <c r="F173" s="199" t="s">
        <v>220</v>
      </c>
      <c r="G173" s="36"/>
      <c r="H173" s="36"/>
      <c r="I173" s="200"/>
      <c r="J173" s="36"/>
      <c r="K173" s="36"/>
      <c r="L173" s="39"/>
      <c r="M173" s="201"/>
      <c r="N173" s="202"/>
      <c r="O173" s="71"/>
      <c r="P173" s="71"/>
      <c r="Q173" s="71"/>
      <c r="R173" s="71"/>
      <c r="S173" s="71"/>
      <c r="T173" s="72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133</v>
      </c>
      <c r="AU173" s="17" t="s">
        <v>86</v>
      </c>
    </row>
    <row r="174" spans="2:51" s="13" customFormat="1" ht="11.25">
      <c r="B174" s="203"/>
      <c r="C174" s="204"/>
      <c r="D174" s="198" t="s">
        <v>159</v>
      </c>
      <c r="E174" s="205" t="s">
        <v>1</v>
      </c>
      <c r="F174" s="206" t="s">
        <v>221</v>
      </c>
      <c r="G174" s="204"/>
      <c r="H174" s="207">
        <v>51.75</v>
      </c>
      <c r="I174" s="208"/>
      <c r="J174" s="204"/>
      <c r="K174" s="204"/>
      <c r="L174" s="209"/>
      <c r="M174" s="210"/>
      <c r="N174" s="211"/>
      <c r="O174" s="211"/>
      <c r="P174" s="211"/>
      <c r="Q174" s="211"/>
      <c r="R174" s="211"/>
      <c r="S174" s="211"/>
      <c r="T174" s="212"/>
      <c r="AT174" s="213" t="s">
        <v>159</v>
      </c>
      <c r="AU174" s="213" t="s">
        <v>86</v>
      </c>
      <c r="AV174" s="13" t="s">
        <v>86</v>
      </c>
      <c r="AW174" s="13" t="s">
        <v>33</v>
      </c>
      <c r="AX174" s="13" t="s">
        <v>76</v>
      </c>
      <c r="AY174" s="213" t="s">
        <v>124</v>
      </c>
    </row>
    <row r="175" spans="2:51" s="13" customFormat="1" ht="11.25">
      <c r="B175" s="203"/>
      <c r="C175" s="204"/>
      <c r="D175" s="198" t="s">
        <v>159</v>
      </c>
      <c r="E175" s="205" t="s">
        <v>1</v>
      </c>
      <c r="F175" s="206" t="s">
        <v>222</v>
      </c>
      <c r="G175" s="204"/>
      <c r="H175" s="207">
        <v>3.24</v>
      </c>
      <c r="I175" s="208"/>
      <c r="J175" s="204"/>
      <c r="K175" s="204"/>
      <c r="L175" s="209"/>
      <c r="M175" s="210"/>
      <c r="N175" s="211"/>
      <c r="O175" s="211"/>
      <c r="P175" s="211"/>
      <c r="Q175" s="211"/>
      <c r="R175" s="211"/>
      <c r="S175" s="211"/>
      <c r="T175" s="212"/>
      <c r="AT175" s="213" t="s">
        <v>159</v>
      </c>
      <c r="AU175" s="213" t="s">
        <v>86</v>
      </c>
      <c r="AV175" s="13" t="s">
        <v>86</v>
      </c>
      <c r="AW175" s="13" t="s">
        <v>33</v>
      </c>
      <c r="AX175" s="13" t="s">
        <v>76</v>
      </c>
      <c r="AY175" s="213" t="s">
        <v>124</v>
      </c>
    </row>
    <row r="176" spans="2:51" s="14" customFormat="1" ht="11.25">
      <c r="B176" s="214"/>
      <c r="C176" s="215"/>
      <c r="D176" s="198" t="s">
        <v>159</v>
      </c>
      <c r="E176" s="216" t="s">
        <v>1</v>
      </c>
      <c r="F176" s="217" t="s">
        <v>191</v>
      </c>
      <c r="G176" s="215"/>
      <c r="H176" s="218">
        <v>54.99</v>
      </c>
      <c r="I176" s="219"/>
      <c r="J176" s="215"/>
      <c r="K176" s="215"/>
      <c r="L176" s="220"/>
      <c r="M176" s="221"/>
      <c r="N176" s="222"/>
      <c r="O176" s="222"/>
      <c r="P176" s="222"/>
      <c r="Q176" s="222"/>
      <c r="R176" s="222"/>
      <c r="S176" s="222"/>
      <c r="T176" s="223"/>
      <c r="AT176" s="224" t="s">
        <v>159</v>
      </c>
      <c r="AU176" s="224" t="s">
        <v>86</v>
      </c>
      <c r="AV176" s="14" t="s">
        <v>131</v>
      </c>
      <c r="AW176" s="14" t="s">
        <v>33</v>
      </c>
      <c r="AX176" s="14" t="s">
        <v>84</v>
      </c>
      <c r="AY176" s="224" t="s">
        <v>124</v>
      </c>
    </row>
    <row r="177" spans="1:65" s="2" customFormat="1" ht="16.5" customHeight="1">
      <c r="A177" s="34"/>
      <c r="B177" s="35"/>
      <c r="C177" s="186" t="s">
        <v>223</v>
      </c>
      <c r="D177" s="186" t="s">
        <v>126</v>
      </c>
      <c r="E177" s="187" t="s">
        <v>224</v>
      </c>
      <c r="F177" s="188" t="s">
        <v>225</v>
      </c>
      <c r="G177" s="189" t="s">
        <v>156</v>
      </c>
      <c r="H177" s="190">
        <v>47</v>
      </c>
      <c r="I177" s="191"/>
      <c r="J177" s="190">
        <f>ROUND(I177*H177,2)</f>
        <v>0</v>
      </c>
      <c r="K177" s="188" t="s">
        <v>130</v>
      </c>
      <c r="L177" s="39"/>
      <c r="M177" s="192" t="s">
        <v>1</v>
      </c>
      <c r="N177" s="193" t="s">
        <v>41</v>
      </c>
      <c r="O177" s="71"/>
      <c r="P177" s="194">
        <f>O177*H177</f>
        <v>0</v>
      </c>
      <c r="Q177" s="194">
        <v>0</v>
      </c>
      <c r="R177" s="194">
        <f>Q177*H177</f>
        <v>0</v>
      </c>
      <c r="S177" s="194">
        <v>0</v>
      </c>
      <c r="T177" s="195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6" t="s">
        <v>131</v>
      </c>
      <c r="AT177" s="196" t="s">
        <v>126</v>
      </c>
      <c r="AU177" s="196" t="s">
        <v>86</v>
      </c>
      <c r="AY177" s="17" t="s">
        <v>124</v>
      </c>
      <c r="BE177" s="197">
        <f>IF(N177="základní",J177,0)</f>
        <v>0</v>
      </c>
      <c r="BF177" s="197">
        <f>IF(N177="snížená",J177,0)</f>
        <v>0</v>
      </c>
      <c r="BG177" s="197">
        <f>IF(N177="zákl. přenesená",J177,0)</f>
        <v>0</v>
      </c>
      <c r="BH177" s="197">
        <f>IF(N177="sníž. přenesená",J177,0)</f>
        <v>0</v>
      </c>
      <c r="BI177" s="197">
        <f>IF(N177="nulová",J177,0)</f>
        <v>0</v>
      </c>
      <c r="BJ177" s="17" t="s">
        <v>84</v>
      </c>
      <c r="BK177" s="197">
        <f>ROUND(I177*H177,2)</f>
        <v>0</v>
      </c>
      <c r="BL177" s="17" t="s">
        <v>131</v>
      </c>
      <c r="BM177" s="196" t="s">
        <v>226</v>
      </c>
    </row>
    <row r="178" spans="1:47" s="2" customFormat="1" ht="11.25">
      <c r="A178" s="34"/>
      <c r="B178" s="35"/>
      <c r="C178" s="36"/>
      <c r="D178" s="198" t="s">
        <v>133</v>
      </c>
      <c r="E178" s="36"/>
      <c r="F178" s="199" t="s">
        <v>227</v>
      </c>
      <c r="G178" s="36"/>
      <c r="H178" s="36"/>
      <c r="I178" s="200"/>
      <c r="J178" s="36"/>
      <c r="K178" s="36"/>
      <c r="L178" s="39"/>
      <c r="M178" s="201"/>
      <c r="N178" s="202"/>
      <c r="O178" s="71"/>
      <c r="P178" s="71"/>
      <c r="Q178" s="71"/>
      <c r="R178" s="71"/>
      <c r="S178" s="71"/>
      <c r="T178" s="72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T178" s="17" t="s">
        <v>133</v>
      </c>
      <c r="AU178" s="17" t="s">
        <v>86</v>
      </c>
    </row>
    <row r="179" spans="1:65" s="2" customFormat="1" ht="16.5" customHeight="1">
      <c r="A179" s="34"/>
      <c r="B179" s="35"/>
      <c r="C179" s="186" t="s">
        <v>228</v>
      </c>
      <c r="D179" s="186" t="s">
        <v>126</v>
      </c>
      <c r="E179" s="187" t="s">
        <v>229</v>
      </c>
      <c r="F179" s="188" t="s">
        <v>230</v>
      </c>
      <c r="G179" s="189" t="s">
        <v>156</v>
      </c>
      <c r="H179" s="190">
        <v>47</v>
      </c>
      <c r="I179" s="191"/>
      <c r="J179" s="190">
        <f>ROUND(I179*H179,2)</f>
        <v>0</v>
      </c>
      <c r="K179" s="188" t="s">
        <v>130</v>
      </c>
      <c r="L179" s="39"/>
      <c r="M179" s="192" t="s">
        <v>1</v>
      </c>
      <c r="N179" s="193" t="s">
        <v>41</v>
      </c>
      <c r="O179" s="71"/>
      <c r="P179" s="194">
        <f>O179*H179</f>
        <v>0</v>
      </c>
      <c r="Q179" s="194">
        <v>0</v>
      </c>
      <c r="R179" s="194">
        <f>Q179*H179</f>
        <v>0</v>
      </c>
      <c r="S179" s="194">
        <v>0</v>
      </c>
      <c r="T179" s="195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6" t="s">
        <v>131</v>
      </c>
      <c r="AT179" s="196" t="s">
        <v>126</v>
      </c>
      <c r="AU179" s="196" t="s">
        <v>86</v>
      </c>
      <c r="AY179" s="17" t="s">
        <v>124</v>
      </c>
      <c r="BE179" s="197">
        <f>IF(N179="základní",J179,0)</f>
        <v>0</v>
      </c>
      <c r="BF179" s="197">
        <f>IF(N179="snížená",J179,0)</f>
        <v>0</v>
      </c>
      <c r="BG179" s="197">
        <f>IF(N179="zákl. přenesená",J179,0)</f>
        <v>0</v>
      </c>
      <c r="BH179" s="197">
        <f>IF(N179="sníž. přenesená",J179,0)</f>
        <v>0</v>
      </c>
      <c r="BI179" s="197">
        <f>IF(N179="nulová",J179,0)</f>
        <v>0</v>
      </c>
      <c r="BJ179" s="17" t="s">
        <v>84</v>
      </c>
      <c r="BK179" s="197">
        <f>ROUND(I179*H179,2)</f>
        <v>0</v>
      </c>
      <c r="BL179" s="17" t="s">
        <v>131</v>
      </c>
      <c r="BM179" s="196" t="s">
        <v>231</v>
      </c>
    </row>
    <row r="180" spans="1:47" s="2" customFormat="1" ht="11.25">
      <c r="A180" s="34"/>
      <c r="B180" s="35"/>
      <c r="C180" s="36"/>
      <c r="D180" s="198" t="s">
        <v>133</v>
      </c>
      <c r="E180" s="36"/>
      <c r="F180" s="199" t="s">
        <v>232</v>
      </c>
      <c r="G180" s="36"/>
      <c r="H180" s="36"/>
      <c r="I180" s="200"/>
      <c r="J180" s="36"/>
      <c r="K180" s="36"/>
      <c r="L180" s="39"/>
      <c r="M180" s="201"/>
      <c r="N180" s="202"/>
      <c r="O180" s="71"/>
      <c r="P180" s="71"/>
      <c r="Q180" s="71"/>
      <c r="R180" s="71"/>
      <c r="S180" s="71"/>
      <c r="T180" s="72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7" t="s">
        <v>133</v>
      </c>
      <c r="AU180" s="17" t="s">
        <v>86</v>
      </c>
    </row>
    <row r="181" spans="1:65" s="2" customFormat="1" ht="16.5" customHeight="1">
      <c r="A181" s="34"/>
      <c r="B181" s="35"/>
      <c r="C181" s="225" t="s">
        <v>233</v>
      </c>
      <c r="D181" s="225" t="s">
        <v>234</v>
      </c>
      <c r="E181" s="226" t="s">
        <v>235</v>
      </c>
      <c r="F181" s="227" t="s">
        <v>236</v>
      </c>
      <c r="G181" s="228" t="s">
        <v>237</v>
      </c>
      <c r="H181" s="229">
        <v>0.94</v>
      </c>
      <c r="I181" s="230"/>
      <c r="J181" s="229">
        <f>ROUND(I181*H181,2)</f>
        <v>0</v>
      </c>
      <c r="K181" s="227" t="s">
        <v>130</v>
      </c>
      <c r="L181" s="231"/>
      <c r="M181" s="232" t="s">
        <v>1</v>
      </c>
      <c r="N181" s="233" t="s">
        <v>41</v>
      </c>
      <c r="O181" s="71"/>
      <c r="P181" s="194">
        <f>O181*H181</f>
        <v>0</v>
      </c>
      <c r="Q181" s="194">
        <v>0.001</v>
      </c>
      <c r="R181" s="194">
        <f>Q181*H181</f>
        <v>0.00094</v>
      </c>
      <c r="S181" s="194">
        <v>0</v>
      </c>
      <c r="T181" s="195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6" t="s">
        <v>168</v>
      </c>
      <c r="AT181" s="196" t="s">
        <v>234</v>
      </c>
      <c r="AU181" s="196" t="s">
        <v>86</v>
      </c>
      <c r="AY181" s="17" t="s">
        <v>124</v>
      </c>
      <c r="BE181" s="197">
        <f>IF(N181="základní",J181,0)</f>
        <v>0</v>
      </c>
      <c r="BF181" s="197">
        <f>IF(N181="snížená",J181,0)</f>
        <v>0</v>
      </c>
      <c r="BG181" s="197">
        <f>IF(N181="zákl. přenesená",J181,0)</f>
        <v>0</v>
      </c>
      <c r="BH181" s="197">
        <f>IF(N181="sníž. přenesená",J181,0)</f>
        <v>0</v>
      </c>
      <c r="BI181" s="197">
        <f>IF(N181="nulová",J181,0)</f>
        <v>0</v>
      </c>
      <c r="BJ181" s="17" t="s">
        <v>84</v>
      </c>
      <c r="BK181" s="197">
        <f>ROUND(I181*H181,2)</f>
        <v>0</v>
      </c>
      <c r="BL181" s="17" t="s">
        <v>131</v>
      </c>
      <c r="BM181" s="196" t="s">
        <v>238</v>
      </c>
    </row>
    <row r="182" spans="1:47" s="2" customFormat="1" ht="11.25">
      <c r="A182" s="34"/>
      <c r="B182" s="35"/>
      <c r="C182" s="36"/>
      <c r="D182" s="198" t="s">
        <v>133</v>
      </c>
      <c r="E182" s="36"/>
      <c r="F182" s="199" t="s">
        <v>236</v>
      </c>
      <c r="G182" s="36"/>
      <c r="H182" s="36"/>
      <c r="I182" s="200"/>
      <c r="J182" s="36"/>
      <c r="K182" s="36"/>
      <c r="L182" s="39"/>
      <c r="M182" s="201"/>
      <c r="N182" s="202"/>
      <c r="O182" s="71"/>
      <c r="P182" s="71"/>
      <c r="Q182" s="71"/>
      <c r="R182" s="71"/>
      <c r="S182" s="71"/>
      <c r="T182" s="72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7" t="s">
        <v>133</v>
      </c>
      <c r="AU182" s="17" t="s">
        <v>86</v>
      </c>
    </row>
    <row r="183" spans="2:51" s="13" customFormat="1" ht="11.25">
      <c r="B183" s="203"/>
      <c r="C183" s="204"/>
      <c r="D183" s="198" t="s">
        <v>159</v>
      </c>
      <c r="E183" s="204"/>
      <c r="F183" s="206" t="s">
        <v>239</v>
      </c>
      <c r="G183" s="204"/>
      <c r="H183" s="207">
        <v>0.94</v>
      </c>
      <c r="I183" s="208"/>
      <c r="J183" s="204"/>
      <c r="K183" s="204"/>
      <c r="L183" s="209"/>
      <c r="M183" s="210"/>
      <c r="N183" s="211"/>
      <c r="O183" s="211"/>
      <c r="P183" s="211"/>
      <c r="Q183" s="211"/>
      <c r="R183" s="211"/>
      <c r="S183" s="211"/>
      <c r="T183" s="212"/>
      <c r="AT183" s="213" t="s">
        <v>159</v>
      </c>
      <c r="AU183" s="213" t="s">
        <v>86</v>
      </c>
      <c r="AV183" s="13" t="s">
        <v>86</v>
      </c>
      <c r="AW183" s="13" t="s">
        <v>4</v>
      </c>
      <c r="AX183" s="13" t="s">
        <v>84</v>
      </c>
      <c r="AY183" s="213" t="s">
        <v>124</v>
      </c>
    </row>
    <row r="184" spans="1:65" s="2" customFormat="1" ht="16.5" customHeight="1">
      <c r="A184" s="34"/>
      <c r="B184" s="35"/>
      <c r="C184" s="186" t="s">
        <v>240</v>
      </c>
      <c r="D184" s="186" t="s">
        <v>126</v>
      </c>
      <c r="E184" s="187" t="s">
        <v>241</v>
      </c>
      <c r="F184" s="188" t="s">
        <v>242</v>
      </c>
      <c r="G184" s="189" t="s">
        <v>243</v>
      </c>
      <c r="H184" s="190">
        <v>1</v>
      </c>
      <c r="I184" s="191"/>
      <c r="J184" s="190">
        <f>ROUND(I184*H184,2)</f>
        <v>0</v>
      </c>
      <c r="K184" s="188" t="s">
        <v>1</v>
      </c>
      <c r="L184" s="39"/>
      <c r="M184" s="192" t="s">
        <v>1</v>
      </c>
      <c r="N184" s="193" t="s">
        <v>41</v>
      </c>
      <c r="O184" s="71"/>
      <c r="P184" s="194">
        <f>O184*H184</f>
        <v>0</v>
      </c>
      <c r="Q184" s="194">
        <v>0</v>
      </c>
      <c r="R184" s="194">
        <f>Q184*H184</f>
        <v>0</v>
      </c>
      <c r="S184" s="194">
        <v>0</v>
      </c>
      <c r="T184" s="195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6" t="s">
        <v>131</v>
      </c>
      <c r="AT184" s="196" t="s">
        <v>126</v>
      </c>
      <c r="AU184" s="196" t="s">
        <v>86</v>
      </c>
      <c r="AY184" s="17" t="s">
        <v>124</v>
      </c>
      <c r="BE184" s="197">
        <f>IF(N184="základní",J184,0)</f>
        <v>0</v>
      </c>
      <c r="BF184" s="197">
        <f>IF(N184="snížená",J184,0)</f>
        <v>0</v>
      </c>
      <c r="BG184" s="197">
        <f>IF(N184="zákl. přenesená",J184,0)</f>
        <v>0</v>
      </c>
      <c r="BH184" s="197">
        <f>IF(N184="sníž. přenesená",J184,0)</f>
        <v>0</v>
      </c>
      <c r="BI184" s="197">
        <f>IF(N184="nulová",J184,0)</f>
        <v>0</v>
      </c>
      <c r="BJ184" s="17" t="s">
        <v>84</v>
      </c>
      <c r="BK184" s="197">
        <f>ROUND(I184*H184,2)</f>
        <v>0</v>
      </c>
      <c r="BL184" s="17" t="s">
        <v>131</v>
      </c>
      <c r="BM184" s="196" t="s">
        <v>244</v>
      </c>
    </row>
    <row r="185" spans="1:47" s="2" customFormat="1" ht="11.25">
      <c r="A185" s="34"/>
      <c r="B185" s="35"/>
      <c r="C185" s="36"/>
      <c r="D185" s="198" t="s">
        <v>133</v>
      </c>
      <c r="E185" s="36"/>
      <c r="F185" s="199" t="s">
        <v>245</v>
      </c>
      <c r="G185" s="36"/>
      <c r="H185" s="36"/>
      <c r="I185" s="200"/>
      <c r="J185" s="36"/>
      <c r="K185" s="36"/>
      <c r="L185" s="39"/>
      <c r="M185" s="201"/>
      <c r="N185" s="202"/>
      <c r="O185" s="71"/>
      <c r="P185" s="71"/>
      <c r="Q185" s="71"/>
      <c r="R185" s="71"/>
      <c r="S185" s="71"/>
      <c r="T185" s="72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7" t="s">
        <v>133</v>
      </c>
      <c r="AU185" s="17" t="s">
        <v>86</v>
      </c>
    </row>
    <row r="186" spans="2:51" s="15" customFormat="1" ht="11.25">
      <c r="B186" s="234"/>
      <c r="C186" s="235"/>
      <c r="D186" s="198" t="s">
        <v>159</v>
      </c>
      <c r="E186" s="236" t="s">
        <v>1</v>
      </c>
      <c r="F186" s="237" t="s">
        <v>246</v>
      </c>
      <c r="G186" s="235"/>
      <c r="H186" s="236" t="s">
        <v>1</v>
      </c>
      <c r="I186" s="238"/>
      <c r="J186" s="235"/>
      <c r="K186" s="235"/>
      <c r="L186" s="239"/>
      <c r="M186" s="240"/>
      <c r="N186" s="241"/>
      <c r="O186" s="241"/>
      <c r="P186" s="241"/>
      <c r="Q186" s="241"/>
      <c r="R186" s="241"/>
      <c r="S186" s="241"/>
      <c r="T186" s="242"/>
      <c r="AT186" s="243" t="s">
        <v>159</v>
      </c>
      <c r="AU186" s="243" t="s">
        <v>86</v>
      </c>
      <c r="AV186" s="15" t="s">
        <v>84</v>
      </c>
      <c r="AW186" s="15" t="s">
        <v>33</v>
      </c>
      <c r="AX186" s="15" t="s">
        <v>76</v>
      </c>
      <c r="AY186" s="243" t="s">
        <v>124</v>
      </c>
    </row>
    <row r="187" spans="2:51" s="15" customFormat="1" ht="22.5">
      <c r="B187" s="234"/>
      <c r="C187" s="235"/>
      <c r="D187" s="198" t="s">
        <v>159</v>
      </c>
      <c r="E187" s="236" t="s">
        <v>1</v>
      </c>
      <c r="F187" s="237" t="s">
        <v>247</v>
      </c>
      <c r="G187" s="235"/>
      <c r="H187" s="236" t="s">
        <v>1</v>
      </c>
      <c r="I187" s="238"/>
      <c r="J187" s="235"/>
      <c r="K187" s="235"/>
      <c r="L187" s="239"/>
      <c r="M187" s="240"/>
      <c r="N187" s="241"/>
      <c r="O187" s="241"/>
      <c r="P187" s="241"/>
      <c r="Q187" s="241"/>
      <c r="R187" s="241"/>
      <c r="S187" s="241"/>
      <c r="T187" s="242"/>
      <c r="AT187" s="243" t="s">
        <v>159</v>
      </c>
      <c r="AU187" s="243" t="s">
        <v>86</v>
      </c>
      <c r="AV187" s="15" t="s">
        <v>84</v>
      </c>
      <c r="AW187" s="15" t="s">
        <v>33</v>
      </c>
      <c r="AX187" s="15" t="s">
        <v>76</v>
      </c>
      <c r="AY187" s="243" t="s">
        <v>124</v>
      </c>
    </row>
    <row r="188" spans="2:51" s="15" customFormat="1" ht="22.5">
      <c r="B188" s="234"/>
      <c r="C188" s="235"/>
      <c r="D188" s="198" t="s">
        <v>159</v>
      </c>
      <c r="E188" s="236" t="s">
        <v>1</v>
      </c>
      <c r="F188" s="237" t="s">
        <v>248</v>
      </c>
      <c r="G188" s="235"/>
      <c r="H188" s="236" t="s">
        <v>1</v>
      </c>
      <c r="I188" s="238"/>
      <c r="J188" s="235"/>
      <c r="K188" s="235"/>
      <c r="L188" s="239"/>
      <c r="M188" s="240"/>
      <c r="N188" s="241"/>
      <c r="O188" s="241"/>
      <c r="P188" s="241"/>
      <c r="Q188" s="241"/>
      <c r="R188" s="241"/>
      <c r="S188" s="241"/>
      <c r="T188" s="242"/>
      <c r="AT188" s="243" t="s">
        <v>159</v>
      </c>
      <c r="AU188" s="243" t="s">
        <v>86</v>
      </c>
      <c r="AV188" s="15" t="s">
        <v>84</v>
      </c>
      <c r="AW188" s="15" t="s">
        <v>33</v>
      </c>
      <c r="AX188" s="15" t="s">
        <v>76</v>
      </c>
      <c r="AY188" s="243" t="s">
        <v>124</v>
      </c>
    </row>
    <row r="189" spans="2:51" s="15" customFormat="1" ht="22.5">
      <c r="B189" s="234"/>
      <c r="C189" s="235"/>
      <c r="D189" s="198" t="s">
        <v>159</v>
      </c>
      <c r="E189" s="236" t="s">
        <v>1</v>
      </c>
      <c r="F189" s="237" t="s">
        <v>249</v>
      </c>
      <c r="G189" s="235"/>
      <c r="H189" s="236" t="s">
        <v>1</v>
      </c>
      <c r="I189" s="238"/>
      <c r="J189" s="235"/>
      <c r="K189" s="235"/>
      <c r="L189" s="239"/>
      <c r="M189" s="240"/>
      <c r="N189" s="241"/>
      <c r="O189" s="241"/>
      <c r="P189" s="241"/>
      <c r="Q189" s="241"/>
      <c r="R189" s="241"/>
      <c r="S189" s="241"/>
      <c r="T189" s="242"/>
      <c r="AT189" s="243" t="s">
        <v>159</v>
      </c>
      <c r="AU189" s="243" t="s">
        <v>86</v>
      </c>
      <c r="AV189" s="15" t="s">
        <v>84</v>
      </c>
      <c r="AW189" s="15" t="s">
        <v>33</v>
      </c>
      <c r="AX189" s="15" t="s">
        <v>76</v>
      </c>
      <c r="AY189" s="243" t="s">
        <v>124</v>
      </c>
    </row>
    <row r="190" spans="2:51" s="15" customFormat="1" ht="22.5">
      <c r="B190" s="234"/>
      <c r="C190" s="235"/>
      <c r="D190" s="198" t="s">
        <v>159</v>
      </c>
      <c r="E190" s="236" t="s">
        <v>1</v>
      </c>
      <c r="F190" s="237" t="s">
        <v>250</v>
      </c>
      <c r="G190" s="235"/>
      <c r="H190" s="236" t="s">
        <v>1</v>
      </c>
      <c r="I190" s="238"/>
      <c r="J190" s="235"/>
      <c r="K190" s="235"/>
      <c r="L190" s="239"/>
      <c r="M190" s="240"/>
      <c r="N190" s="241"/>
      <c r="O190" s="241"/>
      <c r="P190" s="241"/>
      <c r="Q190" s="241"/>
      <c r="R190" s="241"/>
      <c r="S190" s="241"/>
      <c r="T190" s="242"/>
      <c r="AT190" s="243" t="s">
        <v>159</v>
      </c>
      <c r="AU190" s="243" t="s">
        <v>86</v>
      </c>
      <c r="AV190" s="15" t="s">
        <v>84</v>
      </c>
      <c r="AW190" s="15" t="s">
        <v>33</v>
      </c>
      <c r="AX190" s="15" t="s">
        <v>76</v>
      </c>
      <c r="AY190" s="243" t="s">
        <v>124</v>
      </c>
    </row>
    <row r="191" spans="2:51" s="15" customFormat="1" ht="22.5">
      <c r="B191" s="234"/>
      <c r="C191" s="235"/>
      <c r="D191" s="198" t="s">
        <v>159</v>
      </c>
      <c r="E191" s="236" t="s">
        <v>1</v>
      </c>
      <c r="F191" s="237" t="s">
        <v>251</v>
      </c>
      <c r="G191" s="235"/>
      <c r="H191" s="236" t="s">
        <v>1</v>
      </c>
      <c r="I191" s="238"/>
      <c r="J191" s="235"/>
      <c r="K191" s="235"/>
      <c r="L191" s="239"/>
      <c r="M191" s="240"/>
      <c r="N191" s="241"/>
      <c r="O191" s="241"/>
      <c r="P191" s="241"/>
      <c r="Q191" s="241"/>
      <c r="R191" s="241"/>
      <c r="S191" s="241"/>
      <c r="T191" s="242"/>
      <c r="AT191" s="243" t="s">
        <v>159</v>
      </c>
      <c r="AU191" s="243" t="s">
        <v>86</v>
      </c>
      <c r="AV191" s="15" t="s">
        <v>84</v>
      </c>
      <c r="AW191" s="15" t="s">
        <v>33</v>
      </c>
      <c r="AX191" s="15" t="s">
        <v>76</v>
      </c>
      <c r="AY191" s="243" t="s">
        <v>124</v>
      </c>
    </row>
    <row r="192" spans="2:51" s="15" customFormat="1" ht="11.25">
      <c r="B192" s="234"/>
      <c r="C192" s="235"/>
      <c r="D192" s="198" t="s">
        <v>159</v>
      </c>
      <c r="E192" s="236" t="s">
        <v>1</v>
      </c>
      <c r="F192" s="237" t="s">
        <v>252</v>
      </c>
      <c r="G192" s="235"/>
      <c r="H192" s="236" t="s">
        <v>1</v>
      </c>
      <c r="I192" s="238"/>
      <c r="J192" s="235"/>
      <c r="K192" s="235"/>
      <c r="L192" s="239"/>
      <c r="M192" s="240"/>
      <c r="N192" s="241"/>
      <c r="O192" s="241"/>
      <c r="P192" s="241"/>
      <c r="Q192" s="241"/>
      <c r="R192" s="241"/>
      <c r="S192" s="241"/>
      <c r="T192" s="242"/>
      <c r="AT192" s="243" t="s">
        <v>159</v>
      </c>
      <c r="AU192" s="243" t="s">
        <v>86</v>
      </c>
      <c r="AV192" s="15" t="s">
        <v>84</v>
      </c>
      <c r="AW192" s="15" t="s">
        <v>33</v>
      </c>
      <c r="AX192" s="15" t="s">
        <v>76</v>
      </c>
      <c r="AY192" s="243" t="s">
        <v>124</v>
      </c>
    </row>
    <row r="193" spans="2:51" s="15" customFormat="1" ht="11.25">
      <c r="B193" s="234"/>
      <c r="C193" s="235"/>
      <c r="D193" s="198" t="s">
        <v>159</v>
      </c>
      <c r="E193" s="236" t="s">
        <v>1</v>
      </c>
      <c r="F193" s="237" t="s">
        <v>253</v>
      </c>
      <c r="G193" s="235"/>
      <c r="H193" s="236" t="s">
        <v>1</v>
      </c>
      <c r="I193" s="238"/>
      <c r="J193" s="235"/>
      <c r="K193" s="235"/>
      <c r="L193" s="239"/>
      <c r="M193" s="240"/>
      <c r="N193" s="241"/>
      <c r="O193" s="241"/>
      <c r="P193" s="241"/>
      <c r="Q193" s="241"/>
      <c r="R193" s="241"/>
      <c r="S193" s="241"/>
      <c r="T193" s="242"/>
      <c r="AT193" s="243" t="s">
        <v>159</v>
      </c>
      <c r="AU193" s="243" t="s">
        <v>86</v>
      </c>
      <c r="AV193" s="15" t="s">
        <v>84</v>
      </c>
      <c r="AW193" s="15" t="s">
        <v>33</v>
      </c>
      <c r="AX193" s="15" t="s">
        <v>76</v>
      </c>
      <c r="AY193" s="243" t="s">
        <v>124</v>
      </c>
    </row>
    <row r="194" spans="2:51" s="15" customFormat="1" ht="11.25">
      <c r="B194" s="234"/>
      <c r="C194" s="235"/>
      <c r="D194" s="198" t="s">
        <v>159</v>
      </c>
      <c r="E194" s="236" t="s">
        <v>1</v>
      </c>
      <c r="F194" s="237" t="s">
        <v>254</v>
      </c>
      <c r="G194" s="235"/>
      <c r="H194" s="236" t="s">
        <v>1</v>
      </c>
      <c r="I194" s="238"/>
      <c r="J194" s="235"/>
      <c r="K194" s="235"/>
      <c r="L194" s="239"/>
      <c r="M194" s="240"/>
      <c r="N194" s="241"/>
      <c r="O194" s="241"/>
      <c r="P194" s="241"/>
      <c r="Q194" s="241"/>
      <c r="R194" s="241"/>
      <c r="S194" s="241"/>
      <c r="T194" s="242"/>
      <c r="AT194" s="243" t="s">
        <v>159</v>
      </c>
      <c r="AU194" s="243" t="s">
        <v>86</v>
      </c>
      <c r="AV194" s="15" t="s">
        <v>84</v>
      </c>
      <c r="AW194" s="15" t="s">
        <v>33</v>
      </c>
      <c r="AX194" s="15" t="s">
        <v>76</v>
      </c>
      <c r="AY194" s="243" t="s">
        <v>124</v>
      </c>
    </row>
    <row r="195" spans="2:51" s="13" customFormat="1" ht="11.25">
      <c r="B195" s="203"/>
      <c r="C195" s="204"/>
      <c r="D195" s="198" t="s">
        <v>159</v>
      </c>
      <c r="E195" s="205" t="s">
        <v>1</v>
      </c>
      <c r="F195" s="206" t="s">
        <v>84</v>
      </c>
      <c r="G195" s="204"/>
      <c r="H195" s="207">
        <v>1</v>
      </c>
      <c r="I195" s="208"/>
      <c r="J195" s="204"/>
      <c r="K195" s="204"/>
      <c r="L195" s="209"/>
      <c r="M195" s="210"/>
      <c r="N195" s="211"/>
      <c r="O195" s="211"/>
      <c r="P195" s="211"/>
      <c r="Q195" s="211"/>
      <c r="R195" s="211"/>
      <c r="S195" s="211"/>
      <c r="T195" s="212"/>
      <c r="AT195" s="213" t="s">
        <v>159</v>
      </c>
      <c r="AU195" s="213" t="s">
        <v>86</v>
      </c>
      <c r="AV195" s="13" t="s">
        <v>86</v>
      </c>
      <c r="AW195" s="13" t="s">
        <v>33</v>
      </c>
      <c r="AX195" s="13" t="s">
        <v>84</v>
      </c>
      <c r="AY195" s="213" t="s">
        <v>124</v>
      </c>
    </row>
    <row r="196" spans="1:65" s="2" customFormat="1" ht="21.75" customHeight="1">
      <c r="A196" s="34"/>
      <c r="B196" s="35"/>
      <c r="C196" s="186" t="s">
        <v>255</v>
      </c>
      <c r="D196" s="186" t="s">
        <v>126</v>
      </c>
      <c r="E196" s="187" t="s">
        <v>256</v>
      </c>
      <c r="F196" s="188" t="s">
        <v>257</v>
      </c>
      <c r="G196" s="189" t="s">
        <v>164</v>
      </c>
      <c r="H196" s="190">
        <v>59.25</v>
      </c>
      <c r="I196" s="191"/>
      <c r="J196" s="190">
        <f>ROUND(I196*H196,2)</f>
        <v>0</v>
      </c>
      <c r="K196" s="188" t="s">
        <v>1</v>
      </c>
      <c r="L196" s="39"/>
      <c r="M196" s="192" t="s">
        <v>1</v>
      </c>
      <c r="N196" s="193" t="s">
        <v>41</v>
      </c>
      <c r="O196" s="71"/>
      <c r="P196" s="194">
        <f>O196*H196</f>
        <v>0</v>
      </c>
      <c r="Q196" s="194">
        <v>0</v>
      </c>
      <c r="R196" s="194">
        <f>Q196*H196</f>
        <v>0</v>
      </c>
      <c r="S196" s="194">
        <v>0</v>
      </c>
      <c r="T196" s="195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6" t="s">
        <v>131</v>
      </c>
      <c r="AT196" s="196" t="s">
        <v>126</v>
      </c>
      <c r="AU196" s="196" t="s">
        <v>86</v>
      </c>
      <c r="AY196" s="17" t="s">
        <v>124</v>
      </c>
      <c r="BE196" s="197">
        <f>IF(N196="základní",J196,0)</f>
        <v>0</v>
      </c>
      <c r="BF196" s="197">
        <f>IF(N196="snížená",J196,0)</f>
        <v>0</v>
      </c>
      <c r="BG196" s="197">
        <f>IF(N196="zákl. přenesená",J196,0)</f>
        <v>0</v>
      </c>
      <c r="BH196" s="197">
        <f>IF(N196="sníž. přenesená",J196,0)</f>
        <v>0</v>
      </c>
      <c r="BI196" s="197">
        <f>IF(N196="nulová",J196,0)</f>
        <v>0</v>
      </c>
      <c r="BJ196" s="17" t="s">
        <v>84</v>
      </c>
      <c r="BK196" s="197">
        <f>ROUND(I196*H196,2)</f>
        <v>0</v>
      </c>
      <c r="BL196" s="17" t="s">
        <v>131</v>
      </c>
      <c r="BM196" s="196" t="s">
        <v>258</v>
      </c>
    </row>
    <row r="197" spans="1:47" s="2" customFormat="1" ht="11.25">
      <c r="A197" s="34"/>
      <c r="B197" s="35"/>
      <c r="C197" s="36"/>
      <c r="D197" s="198" t="s">
        <v>133</v>
      </c>
      <c r="E197" s="36"/>
      <c r="F197" s="199" t="s">
        <v>259</v>
      </c>
      <c r="G197" s="36"/>
      <c r="H197" s="36"/>
      <c r="I197" s="200"/>
      <c r="J197" s="36"/>
      <c r="K197" s="36"/>
      <c r="L197" s="39"/>
      <c r="M197" s="201"/>
      <c r="N197" s="202"/>
      <c r="O197" s="71"/>
      <c r="P197" s="71"/>
      <c r="Q197" s="71"/>
      <c r="R197" s="71"/>
      <c r="S197" s="71"/>
      <c r="T197" s="72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7" t="s">
        <v>133</v>
      </c>
      <c r="AU197" s="17" t="s">
        <v>86</v>
      </c>
    </row>
    <row r="198" spans="2:51" s="15" customFormat="1" ht="22.5">
      <c r="B198" s="234"/>
      <c r="C198" s="235"/>
      <c r="D198" s="198" t="s">
        <v>159</v>
      </c>
      <c r="E198" s="236" t="s">
        <v>1</v>
      </c>
      <c r="F198" s="237" t="s">
        <v>260</v>
      </c>
      <c r="G198" s="235"/>
      <c r="H198" s="236" t="s">
        <v>1</v>
      </c>
      <c r="I198" s="238"/>
      <c r="J198" s="235"/>
      <c r="K198" s="235"/>
      <c r="L198" s="239"/>
      <c r="M198" s="240"/>
      <c r="N198" s="241"/>
      <c r="O198" s="241"/>
      <c r="P198" s="241"/>
      <c r="Q198" s="241"/>
      <c r="R198" s="241"/>
      <c r="S198" s="241"/>
      <c r="T198" s="242"/>
      <c r="AT198" s="243" t="s">
        <v>159</v>
      </c>
      <c r="AU198" s="243" t="s">
        <v>86</v>
      </c>
      <c r="AV198" s="15" t="s">
        <v>84</v>
      </c>
      <c r="AW198" s="15" t="s">
        <v>33</v>
      </c>
      <c r="AX198" s="15" t="s">
        <v>76</v>
      </c>
      <c r="AY198" s="243" t="s">
        <v>124</v>
      </c>
    </row>
    <row r="199" spans="2:51" s="15" customFormat="1" ht="11.25">
      <c r="B199" s="234"/>
      <c r="C199" s="235"/>
      <c r="D199" s="198" t="s">
        <v>159</v>
      </c>
      <c r="E199" s="236" t="s">
        <v>1</v>
      </c>
      <c r="F199" s="237" t="s">
        <v>261</v>
      </c>
      <c r="G199" s="235"/>
      <c r="H199" s="236" t="s">
        <v>1</v>
      </c>
      <c r="I199" s="238"/>
      <c r="J199" s="235"/>
      <c r="K199" s="235"/>
      <c r="L199" s="239"/>
      <c r="M199" s="240"/>
      <c r="N199" s="241"/>
      <c r="O199" s="241"/>
      <c r="P199" s="241"/>
      <c r="Q199" s="241"/>
      <c r="R199" s="241"/>
      <c r="S199" s="241"/>
      <c r="T199" s="242"/>
      <c r="AT199" s="243" t="s">
        <v>159</v>
      </c>
      <c r="AU199" s="243" t="s">
        <v>86</v>
      </c>
      <c r="AV199" s="15" t="s">
        <v>84</v>
      </c>
      <c r="AW199" s="15" t="s">
        <v>33</v>
      </c>
      <c r="AX199" s="15" t="s">
        <v>76</v>
      </c>
      <c r="AY199" s="243" t="s">
        <v>124</v>
      </c>
    </row>
    <row r="200" spans="2:51" s="13" customFormat="1" ht="11.25">
      <c r="B200" s="203"/>
      <c r="C200" s="204"/>
      <c r="D200" s="198" t="s">
        <v>159</v>
      </c>
      <c r="E200" s="205" t="s">
        <v>1</v>
      </c>
      <c r="F200" s="206" t="s">
        <v>262</v>
      </c>
      <c r="G200" s="204"/>
      <c r="H200" s="207">
        <v>59.25</v>
      </c>
      <c r="I200" s="208"/>
      <c r="J200" s="204"/>
      <c r="K200" s="204"/>
      <c r="L200" s="209"/>
      <c r="M200" s="210"/>
      <c r="N200" s="211"/>
      <c r="O200" s="211"/>
      <c r="P200" s="211"/>
      <c r="Q200" s="211"/>
      <c r="R200" s="211"/>
      <c r="S200" s="211"/>
      <c r="T200" s="212"/>
      <c r="AT200" s="213" t="s">
        <v>159</v>
      </c>
      <c r="AU200" s="213" t="s">
        <v>86</v>
      </c>
      <c r="AV200" s="13" t="s">
        <v>86</v>
      </c>
      <c r="AW200" s="13" t="s">
        <v>33</v>
      </c>
      <c r="AX200" s="13" t="s">
        <v>84</v>
      </c>
      <c r="AY200" s="213" t="s">
        <v>124</v>
      </c>
    </row>
    <row r="201" spans="2:63" s="12" customFormat="1" ht="22.9" customHeight="1">
      <c r="B201" s="170"/>
      <c r="C201" s="171"/>
      <c r="D201" s="172" t="s">
        <v>75</v>
      </c>
      <c r="E201" s="184" t="s">
        <v>139</v>
      </c>
      <c r="F201" s="184" t="s">
        <v>263</v>
      </c>
      <c r="G201" s="171"/>
      <c r="H201" s="171"/>
      <c r="I201" s="174"/>
      <c r="J201" s="185">
        <f>BK201</f>
        <v>0</v>
      </c>
      <c r="K201" s="171"/>
      <c r="L201" s="176"/>
      <c r="M201" s="177"/>
      <c r="N201" s="178"/>
      <c r="O201" s="178"/>
      <c r="P201" s="179">
        <f>SUM(P202:P241)</f>
        <v>0</v>
      </c>
      <c r="Q201" s="178"/>
      <c r="R201" s="179">
        <f>SUM(R202:R241)</f>
        <v>43.5932362</v>
      </c>
      <c r="S201" s="178"/>
      <c r="T201" s="180">
        <f>SUM(T202:T241)</f>
        <v>0</v>
      </c>
      <c r="AR201" s="181" t="s">
        <v>84</v>
      </c>
      <c r="AT201" s="182" t="s">
        <v>75</v>
      </c>
      <c r="AU201" s="182" t="s">
        <v>84</v>
      </c>
      <c r="AY201" s="181" t="s">
        <v>124</v>
      </c>
      <c r="BK201" s="183">
        <f>SUM(BK202:BK241)</f>
        <v>0</v>
      </c>
    </row>
    <row r="202" spans="1:65" s="2" customFormat="1" ht="16.5" customHeight="1">
      <c r="A202" s="34"/>
      <c r="B202" s="35"/>
      <c r="C202" s="186" t="s">
        <v>7</v>
      </c>
      <c r="D202" s="186" t="s">
        <v>126</v>
      </c>
      <c r="E202" s="187" t="s">
        <v>264</v>
      </c>
      <c r="F202" s="188" t="s">
        <v>265</v>
      </c>
      <c r="G202" s="189" t="s">
        <v>164</v>
      </c>
      <c r="H202" s="190">
        <v>12.98</v>
      </c>
      <c r="I202" s="191"/>
      <c r="J202" s="190">
        <f>ROUND(I202*H202,2)</f>
        <v>0</v>
      </c>
      <c r="K202" s="188" t="s">
        <v>130</v>
      </c>
      <c r="L202" s="39"/>
      <c r="M202" s="192" t="s">
        <v>1</v>
      </c>
      <c r="N202" s="193" t="s">
        <v>41</v>
      </c>
      <c r="O202" s="71"/>
      <c r="P202" s="194">
        <f>O202*H202</f>
        <v>0</v>
      </c>
      <c r="Q202" s="194">
        <v>0.75702</v>
      </c>
      <c r="R202" s="194">
        <f>Q202*H202</f>
        <v>9.8261196</v>
      </c>
      <c r="S202" s="194">
        <v>0</v>
      </c>
      <c r="T202" s="195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6" t="s">
        <v>131</v>
      </c>
      <c r="AT202" s="196" t="s">
        <v>126</v>
      </c>
      <c r="AU202" s="196" t="s">
        <v>86</v>
      </c>
      <c r="AY202" s="17" t="s">
        <v>124</v>
      </c>
      <c r="BE202" s="197">
        <f>IF(N202="základní",J202,0)</f>
        <v>0</v>
      </c>
      <c r="BF202" s="197">
        <f>IF(N202="snížená",J202,0)</f>
        <v>0</v>
      </c>
      <c r="BG202" s="197">
        <f>IF(N202="zákl. přenesená",J202,0)</f>
        <v>0</v>
      </c>
      <c r="BH202" s="197">
        <f>IF(N202="sníž. přenesená",J202,0)</f>
        <v>0</v>
      </c>
      <c r="BI202" s="197">
        <f>IF(N202="nulová",J202,0)</f>
        <v>0</v>
      </c>
      <c r="BJ202" s="17" t="s">
        <v>84</v>
      </c>
      <c r="BK202" s="197">
        <f>ROUND(I202*H202,2)</f>
        <v>0</v>
      </c>
      <c r="BL202" s="17" t="s">
        <v>131</v>
      </c>
      <c r="BM202" s="196" t="s">
        <v>266</v>
      </c>
    </row>
    <row r="203" spans="1:47" s="2" customFormat="1" ht="39">
      <c r="A203" s="34"/>
      <c r="B203" s="35"/>
      <c r="C203" s="36"/>
      <c r="D203" s="198" t="s">
        <v>133</v>
      </c>
      <c r="E203" s="36"/>
      <c r="F203" s="199" t="s">
        <v>267</v>
      </c>
      <c r="G203" s="36"/>
      <c r="H203" s="36"/>
      <c r="I203" s="200"/>
      <c r="J203" s="36"/>
      <c r="K203" s="36"/>
      <c r="L203" s="39"/>
      <c r="M203" s="201"/>
      <c r="N203" s="202"/>
      <c r="O203" s="71"/>
      <c r="P203" s="71"/>
      <c r="Q203" s="71"/>
      <c r="R203" s="71"/>
      <c r="S203" s="71"/>
      <c r="T203" s="72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7" t="s">
        <v>133</v>
      </c>
      <c r="AU203" s="17" t="s">
        <v>86</v>
      </c>
    </row>
    <row r="204" spans="2:51" s="15" customFormat="1" ht="11.25">
      <c r="B204" s="234"/>
      <c r="C204" s="235"/>
      <c r="D204" s="198" t="s">
        <v>159</v>
      </c>
      <c r="E204" s="236" t="s">
        <v>1</v>
      </c>
      <c r="F204" s="237" t="s">
        <v>268</v>
      </c>
      <c r="G204" s="235"/>
      <c r="H204" s="236" t="s">
        <v>1</v>
      </c>
      <c r="I204" s="238"/>
      <c r="J204" s="235"/>
      <c r="K204" s="235"/>
      <c r="L204" s="239"/>
      <c r="M204" s="240"/>
      <c r="N204" s="241"/>
      <c r="O204" s="241"/>
      <c r="P204" s="241"/>
      <c r="Q204" s="241"/>
      <c r="R204" s="241"/>
      <c r="S204" s="241"/>
      <c r="T204" s="242"/>
      <c r="AT204" s="243" t="s">
        <v>159</v>
      </c>
      <c r="AU204" s="243" t="s">
        <v>86</v>
      </c>
      <c r="AV204" s="15" t="s">
        <v>84</v>
      </c>
      <c r="AW204" s="15" t="s">
        <v>33</v>
      </c>
      <c r="AX204" s="15" t="s">
        <v>76</v>
      </c>
      <c r="AY204" s="243" t="s">
        <v>124</v>
      </c>
    </row>
    <row r="205" spans="2:51" s="13" customFormat="1" ht="11.25">
      <c r="B205" s="203"/>
      <c r="C205" s="204"/>
      <c r="D205" s="198" t="s">
        <v>159</v>
      </c>
      <c r="E205" s="205" t="s">
        <v>1</v>
      </c>
      <c r="F205" s="206" t="s">
        <v>269</v>
      </c>
      <c r="G205" s="204"/>
      <c r="H205" s="207">
        <v>12.98</v>
      </c>
      <c r="I205" s="208"/>
      <c r="J205" s="204"/>
      <c r="K205" s="204"/>
      <c r="L205" s="209"/>
      <c r="M205" s="210"/>
      <c r="N205" s="211"/>
      <c r="O205" s="211"/>
      <c r="P205" s="211"/>
      <c r="Q205" s="211"/>
      <c r="R205" s="211"/>
      <c r="S205" s="211"/>
      <c r="T205" s="212"/>
      <c r="AT205" s="213" t="s">
        <v>159</v>
      </c>
      <c r="AU205" s="213" t="s">
        <v>86</v>
      </c>
      <c r="AV205" s="13" t="s">
        <v>86</v>
      </c>
      <c r="AW205" s="13" t="s">
        <v>33</v>
      </c>
      <c r="AX205" s="13" t="s">
        <v>84</v>
      </c>
      <c r="AY205" s="213" t="s">
        <v>124</v>
      </c>
    </row>
    <row r="206" spans="1:65" s="2" customFormat="1" ht="16.5" customHeight="1">
      <c r="A206" s="34"/>
      <c r="B206" s="35"/>
      <c r="C206" s="186" t="s">
        <v>270</v>
      </c>
      <c r="D206" s="186" t="s">
        <v>126</v>
      </c>
      <c r="E206" s="187" t="s">
        <v>271</v>
      </c>
      <c r="F206" s="188" t="s">
        <v>272</v>
      </c>
      <c r="G206" s="189" t="s">
        <v>164</v>
      </c>
      <c r="H206" s="190">
        <v>3.74</v>
      </c>
      <c r="I206" s="191"/>
      <c r="J206" s="190">
        <f>ROUND(I206*H206,2)</f>
        <v>0</v>
      </c>
      <c r="K206" s="188" t="s">
        <v>130</v>
      </c>
      <c r="L206" s="39"/>
      <c r="M206" s="192" t="s">
        <v>1</v>
      </c>
      <c r="N206" s="193" t="s">
        <v>41</v>
      </c>
      <c r="O206" s="71"/>
      <c r="P206" s="194">
        <f>O206*H206</f>
        <v>0</v>
      </c>
      <c r="Q206" s="194">
        <v>2.8968</v>
      </c>
      <c r="R206" s="194">
        <f>Q206*H206</f>
        <v>10.834032</v>
      </c>
      <c r="S206" s="194">
        <v>0</v>
      </c>
      <c r="T206" s="195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6" t="s">
        <v>131</v>
      </c>
      <c r="AT206" s="196" t="s">
        <v>126</v>
      </c>
      <c r="AU206" s="196" t="s">
        <v>86</v>
      </c>
      <c r="AY206" s="17" t="s">
        <v>124</v>
      </c>
      <c r="BE206" s="197">
        <f>IF(N206="základní",J206,0)</f>
        <v>0</v>
      </c>
      <c r="BF206" s="197">
        <f>IF(N206="snížená",J206,0)</f>
        <v>0</v>
      </c>
      <c r="BG206" s="197">
        <f>IF(N206="zákl. přenesená",J206,0)</f>
        <v>0</v>
      </c>
      <c r="BH206" s="197">
        <f>IF(N206="sníž. přenesená",J206,0)</f>
        <v>0</v>
      </c>
      <c r="BI206" s="197">
        <f>IF(N206="nulová",J206,0)</f>
        <v>0</v>
      </c>
      <c r="BJ206" s="17" t="s">
        <v>84</v>
      </c>
      <c r="BK206" s="197">
        <f>ROUND(I206*H206,2)</f>
        <v>0</v>
      </c>
      <c r="BL206" s="17" t="s">
        <v>131</v>
      </c>
      <c r="BM206" s="196" t="s">
        <v>273</v>
      </c>
    </row>
    <row r="207" spans="1:47" s="2" customFormat="1" ht="29.25">
      <c r="A207" s="34"/>
      <c r="B207" s="35"/>
      <c r="C207" s="36"/>
      <c r="D207" s="198" t="s">
        <v>133</v>
      </c>
      <c r="E207" s="36"/>
      <c r="F207" s="199" t="s">
        <v>274</v>
      </c>
      <c r="G207" s="36"/>
      <c r="H207" s="36"/>
      <c r="I207" s="200"/>
      <c r="J207" s="36"/>
      <c r="K207" s="36"/>
      <c r="L207" s="39"/>
      <c r="M207" s="201"/>
      <c r="N207" s="202"/>
      <c r="O207" s="71"/>
      <c r="P207" s="71"/>
      <c r="Q207" s="71"/>
      <c r="R207" s="71"/>
      <c r="S207" s="71"/>
      <c r="T207" s="72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T207" s="17" t="s">
        <v>133</v>
      </c>
      <c r="AU207" s="17" t="s">
        <v>86</v>
      </c>
    </row>
    <row r="208" spans="2:51" s="15" customFormat="1" ht="11.25">
      <c r="B208" s="234"/>
      <c r="C208" s="235"/>
      <c r="D208" s="198" t="s">
        <v>159</v>
      </c>
      <c r="E208" s="236" t="s">
        <v>1</v>
      </c>
      <c r="F208" s="237" t="s">
        <v>275</v>
      </c>
      <c r="G208" s="235"/>
      <c r="H208" s="236" t="s">
        <v>1</v>
      </c>
      <c r="I208" s="238"/>
      <c r="J208" s="235"/>
      <c r="K208" s="235"/>
      <c r="L208" s="239"/>
      <c r="M208" s="240"/>
      <c r="N208" s="241"/>
      <c r="O208" s="241"/>
      <c r="P208" s="241"/>
      <c r="Q208" s="241"/>
      <c r="R208" s="241"/>
      <c r="S208" s="241"/>
      <c r="T208" s="242"/>
      <c r="AT208" s="243" t="s">
        <v>159</v>
      </c>
      <c r="AU208" s="243" t="s">
        <v>86</v>
      </c>
      <c r="AV208" s="15" t="s">
        <v>84</v>
      </c>
      <c r="AW208" s="15" t="s">
        <v>33</v>
      </c>
      <c r="AX208" s="15" t="s">
        <v>76</v>
      </c>
      <c r="AY208" s="243" t="s">
        <v>124</v>
      </c>
    </row>
    <row r="209" spans="2:51" s="13" customFormat="1" ht="11.25">
      <c r="B209" s="203"/>
      <c r="C209" s="204"/>
      <c r="D209" s="198" t="s">
        <v>159</v>
      </c>
      <c r="E209" s="205" t="s">
        <v>1</v>
      </c>
      <c r="F209" s="206" t="s">
        <v>276</v>
      </c>
      <c r="G209" s="204"/>
      <c r="H209" s="207">
        <v>3.74</v>
      </c>
      <c r="I209" s="208"/>
      <c r="J209" s="204"/>
      <c r="K209" s="204"/>
      <c r="L209" s="209"/>
      <c r="M209" s="210"/>
      <c r="N209" s="211"/>
      <c r="O209" s="211"/>
      <c r="P209" s="211"/>
      <c r="Q209" s="211"/>
      <c r="R209" s="211"/>
      <c r="S209" s="211"/>
      <c r="T209" s="212"/>
      <c r="AT209" s="213" t="s">
        <v>159</v>
      </c>
      <c r="AU209" s="213" t="s">
        <v>86</v>
      </c>
      <c r="AV209" s="13" t="s">
        <v>86</v>
      </c>
      <c r="AW209" s="13" t="s">
        <v>33</v>
      </c>
      <c r="AX209" s="13" t="s">
        <v>84</v>
      </c>
      <c r="AY209" s="213" t="s">
        <v>124</v>
      </c>
    </row>
    <row r="210" spans="1:65" s="2" customFormat="1" ht="16.5" customHeight="1">
      <c r="A210" s="34"/>
      <c r="B210" s="35"/>
      <c r="C210" s="186" t="s">
        <v>277</v>
      </c>
      <c r="D210" s="186" t="s">
        <v>126</v>
      </c>
      <c r="E210" s="187" t="s">
        <v>278</v>
      </c>
      <c r="F210" s="188" t="s">
        <v>279</v>
      </c>
      <c r="G210" s="189" t="s">
        <v>164</v>
      </c>
      <c r="H210" s="190">
        <v>6.38</v>
      </c>
      <c r="I210" s="191"/>
      <c r="J210" s="190">
        <f>ROUND(I210*H210,2)</f>
        <v>0</v>
      </c>
      <c r="K210" s="188" t="s">
        <v>130</v>
      </c>
      <c r="L210" s="39"/>
      <c r="M210" s="192" t="s">
        <v>1</v>
      </c>
      <c r="N210" s="193" t="s">
        <v>41</v>
      </c>
      <c r="O210" s="71"/>
      <c r="P210" s="194">
        <f>O210*H210</f>
        <v>0</v>
      </c>
      <c r="Q210" s="194">
        <v>3.11388</v>
      </c>
      <c r="R210" s="194">
        <f>Q210*H210</f>
        <v>19.8665544</v>
      </c>
      <c r="S210" s="194">
        <v>0</v>
      </c>
      <c r="T210" s="195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6" t="s">
        <v>131</v>
      </c>
      <c r="AT210" s="196" t="s">
        <v>126</v>
      </c>
      <c r="AU210" s="196" t="s">
        <v>86</v>
      </c>
      <c r="AY210" s="17" t="s">
        <v>124</v>
      </c>
      <c r="BE210" s="197">
        <f>IF(N210="základní",J210,0)</f>
        <v>0</v>
      </c>
      <c r="BF210" s="197">
        <f>IF(N210="snížená",J210,0)</f>
        <v>0</v>
      </c>
      <c r="BG210" s="197">
        <f>IF(N210="zákl. přenesená",J210,0)</f>
        <v>0</v>
      </c>
      <c r="BH210" s="197">
        <f>IF(N210="sníž. přenesená",J210,0)</f>
        <v>0</v>
      </c>
      <c r="BI210" s="197">
        <f>IF(N210="nulová",J210,0)</f>
        <v>0</v>
      </c>
      <c r="BJ210" s="17" t="s">
        <v>84</v>
      </c>
      <c r="BK210" s="197">
        <f>ROUND(I210*H210,2)</f>
        <v>0</v>
      </c>
      <c r="BL210" s="17" t="s">
        <v>131</v>
      </c>
      <c r="BM210" s="196" t="s">
        <v>280</v>
      </c>
    </row>
    <row r="211" spans="1:47" s="2" customFormat="1" ht="29.25">
      <c r="A211" s="34"/>
      <c r="B211" s="35"/>
      <c r="C211" s="36"/>
      <c r="D211" s="198" t="s">
        <v>133</v>
      </c>
      <c r="E211" s="36"/>
      <c r="F211" s="199" t="s">
        <v>281</v>
      </c>
      <c r="G211" s="36"/>
      <c r="H211" s="36"/>
      <c r="I211" s="200"/>
      <c r="J211" s="36"/>
      <c r="K211" s="36"/>
      <c r="L211" s="39"/>
      <c r="M211" s="201"/>
      <c r="N211" s="202"/>
      <c r="O211" s="71"/>
      <c r="P211" s="71"/>
      <c r="Q211" s="71"/>
      <c r="R211" s="71"/>
      <c r="S211" s="71"/>
      <c r="T211" s="72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T211" s="17" t="s">
        <v>133</v>
      </c>
      <c r="AU211" s="17" t="s">
        <v>86</v>
      </c>
    </row>
    <row r="212" spans="2:51" s="13" customFormat="1" ht="11.25">
      <c r="B212" s="203"/>
      <c r="C212" s="204"/>
      <c r="D212" s="198" t="s">
        <v>159</v>
      </c>
      <c r="E212" s="205" t="s">
        <v>1</v>
      </c>
      <c r="F212" s="206" t="s">
        <v>282</v>
      </c>
      <c r="G212" s="204"/>
      <c r="H212" s="207">
        <v>6.38</v>
      </c>
      <c r="I212" s="208"/>
      <c r="J212" s="204"/>
      <c r="K212" s="204"/>
      <c r="L212" s="209"/>
      <c r="M212" s="210"/>
      <c r="N212" s="211"/>
      <c r="O212" s="211"/>
      <c r="P212" s="211"/>
      <c r="Q212" s="211"/>
      <c r="R212" s="211"/>
      <c r="S212" s="211"/>
      <c r="T212" s="212"/>
      <c r="AT212" s="213" t="s">
        <v>159</v>
      </c>
      <c r="AU212" s="213" t="s">
        <v>86</v>
      </c>
      <c r="AV212" s="13" t="s">
        <v>86</v>
      </c>
      <c r="AW212" s="13" t="s">
        <v>33</v>
      </c>
      <c r="AX212" s="13" t="s">
        <v>84</v>
      </c>
      <c r="AY212" s="213" t="s">
        <v>124</v>
      </c>
    </row>
    <row r="213" spans="1:65" s="2" customFormat="1" ht="16.5" customHeight="1">
      <c r="A213" s="34"/>
      <c r="B213" s="35"/>
      <c r="C213" s="186" t="s">
        <v>283</v>
      </c>
      <c r="D213" s="186" t="s">
        <v>126</v>
      </c>
      <c r="E213" s="187" t="s">
        <v>284</v>
      </c>
      <c r="F213" s="188" t="s">
        <v>285</v>
      </c>
      <c r="G213" s="189" t="s">
        <v>164</v>
      </c>
      <c r="H213" s="190">
        <v>29.6</v>
      </c>
      <c r="I213" s="191"/>
      <c r="J213" s="190">
        <f>ROUND(I213*H213,2)</f>
        <v>0</v>
      </c>
      <c r="K213" s="188" t="s">
        <v>130</v>
      </c>
      <c r="L213" s="39"/>
      <c r="M213" s="192" t="s">
        <v>1</v>
      </c>
      <c r="N213" s="193" t="s">
        <v>41</v>
      </c>
      <c r="O213" s="71"/>
      <c r="P213" s="194">
        <f>O213*H213</f>
        <v>0</v>
      </c>
      <c r="Q213" s="194">
        <v>0</v>
      </c>
      <c r="R213" s="194">
        <f>Q213*H213</f>
        <v>0</v>
      </c>
      <c r="S213" s="194">
        <v>0</v>
      </c>
      <c r="T213" s="195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96" t="s">
        <v>131</v>
      </c>
      <c r="AT213" s="196" t="s">
        <v>126</v>
      </c>
      <c r="AU213" s="196" t="s">
        <v>86</v>
      </c>
      <c r="AY213" s="17" t="s">
        <v>124</v>
      </c>
      <c r="BE213" s="197">
        <f>IF(N213="základní",J213,0)</f>
        <v>0</v>
      </c>
      <c r="BF213" s="197">
        <f>IF(N213="snížená",J213,0)</f>
        <v>0</v>
      </c>
      <c r="BG213" s="197">
        <f>IF(N213="zákl. přenesená",J213,0)</f>
        <v>0</v>
      </c>
      <c r="BH213" s="197">
        <f>IF(N213="sníž. přenesená",J213,0)</f>
        <v>0</v>
      </c>
      <c r="BI213" s="197">
        <f>IF(N213="nulová",J213,0)</f>
        <v>0</v>
      </c>
      <c r="BJ213" s="17" t="s">
        <v>84</v>
      </c>
      <c r="BK213" s="197">
        <f>ROUND(I213*H213,2)</f>
        <v>0</v>
      </c>
      <c r="BL213" s="17" t="s">
        <v>131</v>
      </c>
      <c r="BM213" s="196" t="s">
        <v>286</v>
      </c>
    </row>
    <row r="214" spans="1:47" s="2" customFormat="1" ht="19.5">
      <c r="A214" s="34"/>
      <c r="B214" s="35"/>
      <c r="C214" s="36"/>
      <c r="D214" s="198" t="s">
        <v>133</v>
      </c>
      <c r="E214" s="36"/>
      <c r="F214" s="199" t="s">
        <v>287</v>
      </c>
      <c r="G214" s="36"/>
      <c r="H214" s="36"/>
      <c r="I214" s="200"/>
      <c r="J214" s="36"/>
      <c r="K214" s="36"/>
      <c r="L214" s="39"/>
      <c r="M214" s="201"/>
      <c r="N214" s="202"/>
      <c r="O214" s="71"/>
      <c r="P214" s="71"/>
      <c r="Q214" s="71"/>
      <c r="R214" s="71"/>
      <c r="S214" s="71"/>
      <c r="T214" s="72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T214" s="17" t="s">
        <v>133</v>
      </c>
      <c r="AU214" s="17" t="s">
        <v>86</v>
      </c>
    </row>
    <row r="215" spans="2:51" s="13" customFormat="1" ht="22.5">
      <c r="B215" s="203"/>
      <c r="C215" s="204"/>
      <c r="D215" s="198" t="s">
        <v>159</v>
      </c>
      <c r="E215" s="205" t="s">
        <v>1</v>
      </c>
      <c r="F215" s="206" t="s">
        <v>288</v>
      </c>
      <c r="G215" s="204"/>
      <c r="H215" s="207">
        <v>27.44</v>
      </c>
      <c r="I215" s="208"/>
      <c r="J215" s="204"/>
      <c r="K215" s="204"/>
      <c r="L215" s="209"/>
      <c r="M215" s="210"/>
      <c r="N215" s="211"/>
      <c r="O215" s="211"/>
      <c r="P215" s="211"/>
      <c r="Q215" s="211"/>
      <c r="R215" s="211"/>
      <c r="S215" s="211"/>
      <c r="T215" s="212"/>
      <c r="AT215" s="213" t="s">
        <v>159</v>
      </c>
      <c r="AU215" s="213" t="s">
        <v>86</v>
      </c>
      <c r="AV215" s="13" t="s">
        <v>86</v>
      </c>
      <c r="AW215" s="13" t="s">
        <v>33</v>
      </c>
      <c r="AX215" s="13" t="s">
        <v>76</v>
      </c>
      <c r="AY215" s="213" t="s">
        <v>124</v>
      </c>
    </row>
    <row r="216" spans="2:51" s="13" customFormat="1" ht="11.25">
      <c r="B216" s="203"/>
      <c r="C216" s="204"/>
      <c r="D216" s="198" t="s">
        <v>159</v>
      </c>
      <c r="E216" s="205" t="s">
        <v>1</v>
      </c>
      <c r="F216" s="206" t="s">
        <v>289</v>
      </c>
      <c r="G216" s="204"/>
      <c r="H216" s="207">
        <v>2.16</v>
      </c>
      <c r="I216" s="208"/>
      <c r="J216" s="204"/>
      <c r="K216" s="204"/>
      <c r="L216" s="209"/>
      <c r="M216" s="210"/>
      <c r="N216" s="211"/>
      <c r="O216" s="211"/>
      <c r="P216" s="211"/>
      <c r="Q216" s="211"/>
      <c r="R216" s="211"/>
      <c r="S216" s="211"/>
      <c r="T216" s="212"/>
      <c r="AT216" s="213" t="s">
        <v>159</v>
      </c>
      <c r="AU216" s="213" t="s">
        <v>86</v>
      </c>
      <c r="AV216" s="13" t="s">
        <v>86</v>
      </c>
      <c r="AW216" s="13" t="s">
        <v>33</v>
      </c>
      <c r="AX216" s="13" t="s">
        <v>76</v>
      </c>
      <c r="AY216" s="213" t="s">
        <v>124</v>
      </c>
    </row>
    <row r="217" spans="2:51" s="14" customFormat="1" ht="11.25">
      <c r="B217" s="214"/>
      <c r="C217" s="215"/>
      <c r="D217" s="198" t="s">
        <v>159</v>
      </c>
      <c r="E217" s="216" t="s">
        <v>1</v>
      </c>
      <c r="F217" s="217" t="s">
        <v>191</v>
      </c>
      <c r="G217" s="215"/>
      <c r="H217" s="218">
        <v>29.6</v>
      </c>
      <c r="I217" s="219"/>
      <c r="J217" s="215"/>
      <c r="K217" s="215"/>
      <c r="L217" s="220"/>
      <c r="M217" s="221"/>
      <c r="N217" s="222"/>
      <c r="O217" s="222"/>
      <c r="P217" s="222"/>
      <c r="Q217" s="222"/>
      <c r="R217" s="222"/>
      <c r="S217" s="222"/>
      <c r="T217" s="223"/>
      <c r="AT217" s="224" t="s">
        <v>159</v>
      </c>
      <c r="AU217" s="224" t="s">
        <v>86</v>
      </c>
      <c r="AV217" s="14" t="s">
        <v>131</v>
      </c>
      <c r="AW217" s="14" t="s">
        <v>33</v>
      </c>
      <c r="AX217" s="14" t="s">
        <v>84</v>
      </c>
      <c r="AY217" s="224" t="s">
        <v>124</v>
      </c>
    </row>
    <row r="218" spans="1:65" s="2" customFormat="1" ht="16.5" customHeight="1">
      <c r="A218" s="34"/>
      <c r="B218" s="35"/>
      <c r="C218" s="186" t="s">
        <v>290</v>
      </c>
      <c r="D218" s="186" t="s">
        <v>126</v>
      </c>
      <c r="E218" s="187" t="s">
        <v>291</v>
      </c>
      <c r="F218" s="188" t="s">
        <v>292</v>
      </c>
      <c r="G218" s="189" t="s">
        <v>156</v>
      </c>
      <c r="H218" s="190">
        <v>101.39</v>
      </c>
      <c r="I218" s="191"/>
      <c r="J218" s="190">
        <f>ROUND(I218*H218,2)</f>
        <v>0</v>
      </c>
      <c r="K218" s="188" t="s">
        <v>130</v>
      </c>
      <c r="L218" s="39"/>
      <c r="M218" s="192" t="s">
        <v>1</v>
      </c>
      <c r="N218" s="193" t="s">
        <v>41</v>
      </c>
      <c r="O218" s="71"/>
      <c r="P218" s="194">
        <f>O218*H218</f>
        <v>0</v>
      </c>
      <c r="Q218" s="194">
        <v>0.00726</v>
      </c>
      <c r="R218" s="194">
        <f>Q218*H218</f>
        <v>0.7360914</v>
      </c>
      <c r="S218" s="194">
        <v>0</v>
      </c>
      <c r="T218" s="195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6" t="s">
        <v>131</v>
      </c>
      <c r="AT218" s="196" t="s">
        <v>126</v>
      </c>
      <c r="AU218" s="196" t="s">
        <v>86</v>
      </c>
      <c r="AY218" s="17" t="s">
        <v>124</v>
      </c>
      <c r="BE218" s="197">
        <f>IF(N218="základní",J218,0)</f>
        <v>0</v>
      </c>
      <c r="BF218" s="197">
        <f>IF(N218="snížená",J218,0)</f>
        <v>0</v>
      </c>
      <c r="BG218" s="197">
        <f>IF(N218="zákl. přenesená",J218,0)</f>
        <v>0</v>
      </c>
      <c r="BH218" s="197">
        <f>IF(N218="sníž. přenesená",J218,0)</f>
        <v>0</v>
      </c>
      <c r="BI218" s="197">
        <f>IF(N218="nulová",J218,0)</f>
        <v>0</v>
      </c>
      <c r="BJ218" s="17" t="s">
        <v>84</v>
      </c>
      <c r="BK218" s="197">
        <f>ROUND(I218*H218,2)</f>
        <v>0</v>
      </c>
      <c r="BL218" s="17" t="s">
        <v>131</v>
      </c>
      <c r="BM218" s="196" t="s">
        <v>293</v>
      </c>
    </row>
    <row r="219" spans="1:47" s="2" customFormat="1" ht="29.25">
      <c r="A219" s="34"/>
      <c r="B219" s="35"/>
      <c r="C219" s="36"/>
      <c r="D219" s="198" t="s">
        <v>133</v>
      </c>
      <c r="E219" s="36"/>
      <c r="F219" s="199" t="s">
        <v>294</v>
      </c>
      <c r="G219" s="36"/>
      <c r="H219" s="36"/>
      <c r="I219" s="200"/>
      <c r="J219" s="36"/>
      <c r="K219" s="36"/>
      <c r="L219" s="39"/>
      <c r="M219" s="201"/>
      <c r="N219" s="202"/>
      <c r="O219" s="71"/>
      <c r="P219" s="71"/>
      <c r="Q219" s="71"/>
      <c r="R219" s="71"/>
      <c r="S219" s="71"/>
      <c r="T219" s="72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T219" s="17" t="s">
        <v>133</v>
      </c>
      <c r="AU219" s="17" t="s">
        <v>86</v>
      </c>
    </row>
    <row r="220" spans="2:51" s="15" customFormat="1" ht="11.25">
      <c r="B220" s="234"/>
      <c r="C220" s="235"/>
      <c r="D220" s="198" t="s">
        <v>159</v>
      </c>
      <c r="E220" s="236" t="s">
        <v>1</v>
      </c>
      <c r="F220" s="237" t="s">
        <v>295</v>
      </c>
      <c r="G220" s="235"/>
      <c r="H220" s="236" t="s">
        <v>1</v>
      </c>
      <c r="I220" s="238"/>
      <c r="J220" s="235"/>
      <c r="K220" s="235"/>
      <c r="L220" s="239"/>
      <c r="M220" s="240"/>
      <c r="N220" s="241"/>
      <c r="O220" s="241"/>
      <c r="P220" s="241"/>
      <c r="Q220" s="241"/>
      <c r="R220" s="241"/>
      <c r="S220" s="241"/>
      <c r="T220" s="242"/>
      <c r="AT220" s="243" t="s">
        <v>159</v>
      </c>
      <c r="AU220" s="243" t="s">
        <v>86</v>
      </c>
      <c r="AV220" s="15" t="s">
        <v>84</v>
      </c>
      <c r="AW220" s="15" t="s">
        <v>33</v>
      </c>
      <c r="AX220" s="15" t="s">
        <v>76</v>
      </c>
      <c r="AY220" s="243" t="s">
        <v>124</v>
      </c>
    </row>
    <row r="221" spans="2:51" s="13" customFormat="1" ht="11.25">
      <c r="B221" s="203"/>
      <c r="C221" s="204"/>
      <c r="D221" s="198" t="s">
        <v>159</v>
      </c>
      <c r="E221" s="205" t="s">
        <v>1</v>
      </c>
      <c r="F221" s="206" t="s">
        <v>296</v>
      </c>
      <c r="G221" s="204"/>
      <c r="H221" s="207">
        <v>57.52</v>
      </c>
      <c r="I221" s="208"/>
      <c r="J221" s="204"/>
      <c r="K221" s="204"/>
      <c r="L221" s="209"/>
      <c r="M221" s="210"/>
      <c r="N221" s="211"/>
      <c r="O221" s="211"/>
      <c r="P221" s="211"/>
      <c r="Q221" s="211"/>
      <c r="R221" s="211"/>
      <c r="S221" s="211"/>
      <c r="T221" s="212"/>
      <c r="AT221" s="213" t="s">
        <v>159</v>
      </c>
      <c r="AU221" s="213" t="s">
        <v>86</v>
      </c>
      <c r="AV221" s="13" t="s">
        <v>86</v>
      </c>
      <c r="AW221" s="13" t="s">
        <v>33</v>
      </c>
      <c r="AX221" s="13" t="s">
        <v>76</v>
      </c>
      <c r="AY221" s="213" t="s">
        <v>124</v>
      </c>
    </row>
    <row r="222" spans="2:51" s="13" customFormat="1" ht="11.25">
      <c r="B222" s="203"/>
      <c r="C222" s="204"/>
      <c r="D222" s="198" t="s">
        <v>159</v>
      </c>
      <c r="E222" s="205" t="s">
        <v>1</v>
      </c>
      <c r="F222" s="206" t="s">
        <v>297</v>
      </c>
      <c r="G222" s="204"/>
      <c r="H222" s="207">
        <v>30.77</v>
      </c>
      <c r="I222" s="208"/>
      <c r="J222" s="204"/>
      <c r="K222" s="204"/>
      <c r="L222" s="209"/>
      <c r="M222" s="210"/>
      <c r="N222" s="211"/>
      <c r="O222" s="211"/>
      <c r="P222" s="211"/>
      <c r="Q222" s="211"/>
      <c r="R222" s="211"/>
      <c r="S222" s="211"/>
      <c r="T222" s="212"/>
      <c r="AT222" s="213" t="s">
        <v>159</v>
      </c>
      <c r="AU222" s="213" t="s">
        <v>86</v>
      </c>
      <c r="AV222" s="13" t="s">
        <v>86</v>
      </c>
      <c r="AW222" s="13" t="s">
        <v>33</v>
      </c>
      <c r="AX222" s="13" t="s">
        <v>76</v>
      </c>
      <c r="AY222" s="213" t="s">
        <v>124</v>
      </c>
    </row>
    <row r="223" spans="2:51" s="13" customFormat="1" ht="11.25">
      <c r="B223" s="203"/>
      <c r="C223" s="204"/>
      <c r="D223" s="198" t="s">
        <v>159</v>
      </c>
      <c r="E223" s="205" t="s">
        <v>1</v>
      </c>
      <c r="F223" s="206" t="s">
        <v>298</v>
      </c>
      <c r="G223" s="204"/>
      <c r="H223" s="207">
        <v>4.94</v>
      </c>
      <c r="I223" s="208"/>
      <c r="J223" s="204"/>
      <c r="K223" s="204"/>
      <c r="L223" s="209"/>
      <c r="M223" s="210"/>
      <c r="N223" s="211"/>
      <c r="O223" s="211"/>
      <c r="P223" s="211"/>
      <c r="Q223" s="211"/>
      <c r="R223" s="211"/>
      <c r="S223" s="211"/>
      <c r="T223" s="212"/>
      <c r="AT223" s="213" t="s">
        <v>159</v>
      </c>
      <c r="AU223" s="213" t="s">
        <v>86</v>
      </c>
      <c r="AV223" s="13" t="s">
        <v>86</v>
      </c>
      <c r="AW223" s="13" t="s">
        <v>33</v>
      </c>
      <c r="AX223" s="13" t="s">
        <v>76</v>
      </c>
      <c r="AY223" s="213" t="s">
        <v>124</v>
      </c>
    </row>
    <row r="224" spans="2:51" s="15" customFormat="1" ht="11.25">
      <c r="B224" s="234"/>
      <c r="C224" s="235"/>
      <c r="D224" s="198" t="s">
        <v>159</v>
      </c>
      <c r="E224" s="236" t="s">
        <v>1</v>
      </c>
      <c r="F224" s="237" t="s">
        <v>299</v>
      </c>
      <c r="G224" s="235"/>
      <c r="H224" s="236" t="s">
        <v>1</v>
      </c>
      <c r="I224" s="238"/>
      <c r="J224" s="235"/>
      <c r="K224" s="235"/>
      <c r="L224" s="239"/>
      <c r="M224" s="240"/>
      <c r="N224" s="241"/>
      <c r="O224" s="241"/>
      <c r="P224" s="241"/>
      <c r="Q224" s="241"/>
      <c r="R224" s="241"/>
      <c r="S224" s="241"/>
      <c r="T224" s="242"/>
      <c r="AT224" s="243" t="s">
        <v>159</v>
      </c>
      <c r="AU224" s="243" t="s">
        <v>86</v>
      </c>
      <c r="AV224" s="15" t="s">
        <v>84</v>
      </c>
      <c r="AW224" s="15" t="s">
        <v>33</v>
      </c>
      <c r="AX224" s="15" t="s">
        <v>76</v>
      </c>
      <c r="AY224" s="243" t="s">
        <v>124</v>
      </c>
    </row>
    <row r="225" spans="2:51" s="13" customFormat="1" ht="11.25">
      <c r="B225" s="203"/>
      <c r="C225" s="204"/>
      <c r="D225" s="198" t="s">
        <v>159</v>
      </c>
      <c r="E225" s="205" t="s">
        <v>1</v>
      </c>
      <c r="F225" s="206" t="s">
        <v>300</v>
      </c>
      <c r="G225" s="204"/>
      <c r="H225" s="207">
        <v>8.16</v>
      </c>
      <c r="I225" s="208"/>
      <c r="J225" s="204"/>
      <c r="K225" s="204"/>
      <c r="L225" s="209"/>
      <c r="M225" s="210"/>
      <c r="N225" s="211"/>
      <c r="O225" s="211"/>
      <c r="P225" s="211"/>
      <c r="Q225" s="211"/>
      <c r="R225" s="211"/>
      <c r="S225" s="211"/>
      <c r="T225" s="212"/>
      <c r="AT225" s="213" t="s">
        <v>159</v>
      </c>
      <c r="AU225" s="213" t="s">
        <v>86</v>
      </c>
      <c r="AV225" s="13" t="s">
        <v>86</v>
      </c>
      <c r="AW225" s="13" t="s">
        <v>33</v>
      </c>
      <c r="AX225" s="13" t="s">
        <v>76</v>
      </c>
      <c r="AY225" s="213" t="s">
        <v>124</v>
      </c>
    </row>
    <row r="226" spans="2:51" s="14" customFormat="1" ht="11.25">
      <c r="B226" s="214"/>
      <c r="C226" s="215"/>
      <c r="D226" s="198" t="s">
        <v>159</v>
      </c>
      <c r="E226" s="216" t="s">
        <v>1</v>
      </c>
      <c r="F226" s="217" t="s">
        <v>191</v>
      </c>
      <c r="G226" s="215"/>
      <c r="H226" s="218">
        <v>101.39</v>
      </c>
      <c r="I226" s="219"/>
      <c r="J226" s="215"/>
      <c r="K226" s="215"/>
      <c r="L226" s="220"/>
      <c r="M226" s="221"/>
      <c r="N226" s="222"/>
      <c r="O226" s="222"/>
      <c r="P226" s="222"/>
      <c r="Q226" s="222"/>
      <c r="R226" s="222"/>
      <c r="S226" s="222"/>
      <c r="T226" s="223"/>
      <c r="AT226" s="224" t="s">
        <v>159</v>
      </c>
      <c r="AU226" s="224" t="s">
        <v>86</v>
      </c>
      <c r="AV226" s="14" t="s">
        <v>131</v>
      </c>
      <c r="AW226" s="14" t="s">
        <v>33</v>
      </c>
      <c r="AX226" s="14" t="s">
        <v>84</v>
      </c>
      <c r="AY226" s="224" t="s">
        <v>124</v>
      </c>
    </row>
    <row r="227" spans="1:65" s="2" customFormat="1" ht="16.5" customHeight="1">
      <c r="A227" s="34"/>
      <c r="B227" s="35"/>
      <c r="C227" s="186" t="s">
        <v>301</v>
      </c>
      <c r="D227" s="186" t="s">
        <v>126</v>
      </c>
      <c r="E227" s="187" t="s">
        <v>302</v>
      </c>
      <c r="F227" s="188" t="s">
        <v>303</v>
      </c>
      <c r="G227" s="189" t="s">
        <v>156</v>
      </c>
      <c r="H227" s="190">
        <v>101.39</v>
      </c>
      <c r="I227" s="191"/>
      <c r="J227" s="190">
        <f>ROUND(I227*H227,2)</f>
        <v>0</v>
      </c>
      <c r="K227" s="188" t="s">
        <v>130</v>
      </c>
      <c r="L227" s="39"/>
      <c r="M227" s="192" t="s">
        <v>1</v>
      </c>
      <c r="N227" s="193" t="s">
        <v>41</v>
      </c>
      <c r="O227" s="71"/>
      <c r="P227" s="194">
        <f>O227*H227</f>
        <v>0</v>
      </c>
      <c r="Q227" s="194">
        <v>0.00086</v>
      </c>
      <c r="R227" s="194">
        <f>Q227*H227</f>
        <v>0.08719539999999999</v>
      </c>
      <c r="S227" s="194">
        <v>0</v>
      </c>
      <c r="T227" s="195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96" t="s">
        <v>131</v>
      </c>
      <c r="AT227" s="196" t="s">
        <v>126</v>
      </c>
      <c r="AU227" s="196" t="s">
        <v>86</v>
      </c>
      <c r="AY227" s="17" t="s">
        <v>124</v>
      </c>
      <c r="BE227" s="197">
        <f>IF(N227="základní",J227,0)</f>
        <v>0</v>
      </c>
      <c r="BF227" s="197">
        <f>IF(N227="snížená",J227,0)</f>
        <v>0</v>
      </c>
      <c r="BG227" s="197">
        <f>IF(N227="zákl. přenesená",J227,0)</f>
        <v>0</v>
      </c>
      <c r="BH227" s="197">
        <f>IF(N227="sníž. přenesená",J227,0)</f>
        <v>0</v>
      </c>
      <c r="BI227" s="197">
        <f>IF(N227="nulová",J227,0)</f>
        <v>0</v>
      </c>
      <c r="BJ227" s="17" t="s">
        <v>84</v>
      </c>
      <c r="BK227" s="197">
        <f>ROUND(I227*H227,2)</f>
        <v>0</v>
      </c>
      <c r="BL227" s="17" t="s">
        <v>131</v>
      </c>
      <c r="BM227" s="196" t="s">
        <v>304</v>
      </c>
    </row>
    <row r="228" spans="1:47" s="2" customFormat="1" ht="29.25">
      <c r="A228" s="34"/>
      <c r="B228" s="35"/>
      <c r="C228" s="36"/>
      <c r="D228" s="198" t="s">
        <v>133</v>
      </c>
      <c r="E228" s="36"/>
      <c r="F228" s="199" t="s">
        <v>305</v>
      </c>
      <c r="G228" s="36"/>
      <c r="H228" s="36"/>
      <c r="I228" s="200"/>
      <c r="J228" s="36"/>
      <c r="K228" s="36"/>
      <c r="L228" s="39"/>
      <c r="M228" s="201"/>
      <c r="N228" s="202"/>
      <c r="O228" s="71"/>
      <c r="P228" s="71"/>
      <c r="Q228" s="71"/>
      <c r="R228" s="71"/>
      <c r="S228" s="71"/>
      <c r="T228" s="72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T228" s="17" t="s">
        <v>133</v>
      </c>
      <c r="AU228" s="17" t="s">
        <v>86</v>
      </c>
    </row>
    <row r="229" spans="1:65" s="2" customFormat="1" ht="16.5" customHeight="1">
      <c r="A229" s="34"/>
      <c r="B229" s="35"/>
      <c r="C229" s="186" t="s">
        <v>306</v>
      </c>
      <c r="D229" s="186" t="s">
        <v>126</v>
      </c>
      <c r="E229" s="187" t="s">
        <v>307</v>
      </c>
      <c r="F229" s="188" t="s">
        <v>308</v>
      </c>
      <c r="G229" s="189" t="s">
        <v>309</v>
      </c>
      <c r="H229" s="190">
        <v>1.08</v>
      </c>
      <c r="I229" s="191"/>
      <c r="J229" s="190">
        <f>ROUND(I229*H229,2)</f>
        <v>0</v>
      </c>
      <c r="K229" s="188" t="s">
        <v>130</v>
      </c>
      <c r="L229" s="39"/>
      <c r="M229" s="192" t="s">
        <v>1</v>
      </c>
      <c r="N229" s="193" t="s">
        <v>41</v>
      </c>
      <c r="O229" s="71"/>
      <c r="P229" s="194">
        <f>O229*H229</f>
        <v>0</v>
      </c>
      <c r="Q229" s="194">
        <v>1.09528</v>
      </c>
      <c r="R229" s="194">
        <f>Q229*H229</f>
        <v>1.1829024000000001</v>
      </c>
      <c r="S229" s="194">
        <v>0</v>
      </c>
      <c r="T229" s="195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96" t="s">
        <v>131</v>
      </c>
      <c r="AT229" s="196" t="s">
        <v>126</v>
      </c>
      <c r="AU229" s="196" t="s">
        <v>86</v>
      </c>
      <c r="AY229" s="17" t="s">
        <v>124</v>
      </c>
      <c r="BE229" s="197">
        <f>IF(N229="základní",J229,0)</f>
        <v>0</v>
      </c>
      <c r="BF229" s="197">
        <f>IF(N229="snížená",J229,0)</f>
        <v>0</v>
      </c>
      <c r="BG229" s="197">
        <f>IF(N229="zákl. přenesená",J229,0)</f>
        <v>0</v>
      </c>
      <c r="BH229" s="197">
        <f>IF(N229="sníž. přenesená",J229,0)</f>
        <v>0</v>
      </c>
      <c r="BI229" s="197">
        <f>IF(N229="nulová",J229,0)</f>
        <v>0</v>
      </c>
      <c r="BJ229" s="17" t="s">
        <v>84</v>
      </c>
      <c r="BK229" s="197">
        <f>ROUND(I229*H229,2)</f>
        <v>0</v>
      </c>
      <c r="BL229" s="17" t="s">
        <v>131</v>
      </c>
      <c r="BM229" s="196" t="s">
        <v>310</v>
      </c>
    </row>
    <row r="230" spans="1:47" s="2" customFormat="1" ht="29.25">
      <c r="A230" s="34"/>
      <c r="B230" s="35"/>
      <c r="C230" s="36"/>
      <c r="D230" s="198" t="s">
        <v>133</v>
      </c>
      <c r="E230" s="36"/>
      <c r="F230" s="199" t="s">
        <v>311</v>
      </c>
      <c r="G230" s="36"/>
      <c r="H230" s="36"/>
      <c r="I230" s="200"/>
      <c r="J230" s="36"/>
      <c r="K230" s="36"/>
      <c r="L230" s="39"/>
      <c r="M230" s="201"/>
      <c r="N230" s="202"/>
      <c r="O230" s="71"/>
      <c r="P230" s="71"/>
      <c r="Q230" s="71"/>
      <c r="R230" s="71"/>
      <c r="S230" s="71"/>
      <c r="T230" s="72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T230" s="17" t="s">
        <v>133</v>
      </c>
      <c r="AU230" s="17" t="s">
        <v>86</v>
      </c>
    </row>
    <row r="231" spans="2:51" s="13" customFormat="1" ht="11.25">
      <c r="B231" s="203"/>
      <c r="C231" s="204"/>
      <c r="D231" s="198" t="s">
        <v>159</v>
      </c>
      <c r="E231" s="205" t="s">
        <v>1</v>
      </c>
      <c r="F231" s="206" t="s">
        <v>312</v>
      </c>
      <c r="G231" s="204"/>
      <c r="H231" s="207">
        <v>0.04</v>
      </c>
      <c r="I231" s="208"/>
      <c r="J231" s="204"/>
      <c r="K231" s="204"/>
      <c r="L231" s="209"/>
      <c r="M231" s="210"/>
      <c r="N231" s="211"/>
      <c r="O231" s="211"/>
      <c r="P231" s="211"/>
      <c r="Q231" s="211"/>
      <c r="R231" s="211"/>
      <c r="S231" s="211"/>
      <c r="T231" s="212"/>
      <c r="AT231" s="213" t="s">
        <v>159</v>
      </c>
      <c r="AU231" s="213" t="s">
        <v>86</v>
      </c>
      <c r="AV231" s="13" t="s">
        <v>86</v>
      </c>
      <c r="AW231" s="13" t="s">
        <v>33</v>
      </c>
      <c r="AX231" s="13" t="s">
        <v>76</v>
      </c>
      <c r="AY231" s="213" t="s">
        <v>124</v>
      </c>
    </row>
    <row r="232" spans="2:51" s="13" customFormat="1" ht="11.25">
      <c r="B232" s="203"/>
      <c r="C232" s="204"/>
      <c r="D232" s="198" t="s">
        <v>159</v>
      </c>
      <c r="E232" s="205" t="s">
        <v>1</v>
      </c>
      <c r="F232" s="206" t="s">
        <v>313</v>
      </c>
      <c r="G232" s="204"/>
      <c r="H232" s="207">
        <v>0.45</v>
      </c>
      <c r="I232" s="208"/>
      <c r="J232" s="204"/>
      <c r="K232" s="204"/>
      <c r="L232" s="209"/>
      <c r="M232" s="210"/>
      <c r="N232" s="211"/>
      <c r="O232" s="211"/>
      <c r="P232" s="211"/>
      <c r="Q232" s="211"/>
      <c r="R232" s="211"/>
      <c r="S232" s="211"/>
      <c r="T232" s="212"/>
      <c r="AT232" s="213" t="s">
        <v>159</v>
      </c>
      <c r="AU232" s="213" t="s">
        <v>86</v>
      </c>
      <c r="AV232" s="13" t="s">
        <v>86</v>
      </c>
      <c r="AW232" s="13" t="s">
        <v>33</v>
      </c>
      <c r="AX232" s="13" t="s">
        <v>76</v>
      </c>
      <c r="AY232" s="213" t="s">
        <v>124</v>
      </c>
    </row>
    <row r="233" spans="2:51" s="13" customFormat="1" ht="11.25">
      <c r="B233" s="203"/>
      <c r="C233" s="204"/>
      <c r="D233" s="198" t="s">
        <v>159</v>
      </c>
      <c r="E233" s="205" t="s">
        <v>1</v>
      </c>
      <c r="F233" s="206" t="s">
        <v>314</v>
      </c>
      <c r="G233" s="204"/>
      <c r="H233" s="207">
        <v>0.26</v>
      </c>
      <c r="I233" s="208"/>
      <c r="J233" s="204"/>
      <c r="K233" s="204"/>
      <c r="L233" s="209"/>
      <c r="M233" s="210"/>
      <c r="N233" s="211"/>
      <c r="O233" s="211"/>
      <c r="P233" s="211"/>
      <c r="Q233" s="211"/>
      <c r="R233" s="211"/>
      <c r="S233" s="211"/>
      <c r="T233" s="212"/>
      <c r="AT233" s="213" t="s">
        <v>159</v>
      </c>
      <c r="AU233" s="213" t="s">
        <v>86</v>
      </c>
      <c r="AV233" s="13" t="s">
        <v>86</v>
      </c>
      <c r="AW233" s="13" t="s">
        <v>33</v>
      </c>
      <c r="AX233" s="13" t="s">
        <v>76</v>
      </c>
      <c r="AY233" s="213" t="s">
        <v>124</v>
      </c>
    </row>
    <row r="234" spans="2:51" s="13" customFormat="1" ht="11.25">
      <c r="B234" s="203"/>
      <c r="C234" s="204"/>
      <c r="D234" s="198" t="s">
        <v>159</v>
      </c>
      <c r="E234" s="205" t="s">
        <v>1</v>
      </c>
      <c r="F234" s="206" t="s">
        <v>315</v>
      </c>
      <c r="G234" s="204"/>
      <c r="H234" s="207">
        <v>0.33</v>
      </c>
      <c r="I234" s="208"/>
      <c r="J234" s="204"/>
      <c r="K234" s="204"/>
      <c r="L234" s="209"/>
      <c r="M234" s="210"/>
      <c r="N234" s="211"/>
      <c r="O234" s="211"/>
      <c r="P234" s="211"/>
      <c r="Q234" s="211"/>
      <c r="R234" s="211"/>
      <c r="S234" s="211"/>
      <c r="T234" s="212"/>
      <c r="AT234" s="213" t="s">
        <v>159</v>
      </c>
      <c r="AU234" s="213" t="s">
        <v>86</v>
      </c>
      <c r="AV234" s="13" t="s">
        <v>86</v>
      </c>
      <c r="AW234" s="13" t="s">
        <v>33</v>
      </c>
      <c r="AX234" s="13" t="s">
        <v>76</v>
      </c>
      <c r="AY234" s="213" t="s">
        <v>124</v>
      </c>
    </row>
    <row r="235" spans="2:51" s="14" customFormat="1" ht="11.25">
      <c r="B235" s="214"/>
      <c r="C235" s="215"/>
      <c r="D235" s="198" t="s">
        <v>159</v>
      </c>
      <c r="E235" s="216" t="s">
        <v>1</v>
      </c>
      <c r="F235" s="217" t="s">
        <v>191</v>
      </c>
      <c r="G235" s="215"/>
      <c r="H235" s="218">
        <v>1.08</v>
      </c>
      <c r="I235" s="219"/>
      <c r="J235" s="215"/>
      <c r="K235" s="215"/>
      <c r="L235" s="220"/>
      <c r="M235" s="221"/>
      <c r="N235" s="222"/>
      <c r="O235" s="222"/>
      <c r="P235" s="222"/>
      <c r="Q235" s="222"/>
      <c r="R235" s="222"/>
      <c r="S235" s="222"/>
      <c r="T235" s="223"/>
      <c r="AT235" s="224" t="s">
        <v>159</v>
      </c>
      <c r="AU235" s="224" t="s">
        <v>86</v>
      </c>
      <c r="AV235" s="14" t="s">
        <v>131</v>
      </c>
      <c r="AW235" s="14" t="s">
        <v>33</v>
      </c>
      <c r="AX235" s="14" t="s">
        <v>84</v>
      </c>
      <c r="AY235" s="224" t="s">
        <v>124</v>
      </c>
    </row>
    <row r="236" spans="1:65" s="2" customFormat="1" ht="16.5" customHeight="1">
      <c r="A236" s="34"/>
      <c r="B236" s="35"/>
      <c r="C236" s="186" t="s">
        <v>316</v>
      </c>
      <c r="D236" s="186" t="s">
        <v>126</v>
      </c>
      <c r="E236" s="187" t="s">
        <v>317</v>
      </c>
      <c r="F236" s="188" t="s">
        <v>318</v>
      </c>
      <c r="G236" s="189" t="s">
        <v>309</v>
      </c>
      <c r="H236" s="190">
        <v>1.02</v>
      </c>
      <c r="I236" s="191"/>
      <c r="J236" s="190">
        <f>ROUND(I236*H236,2)</f>
        <v>0</v>
      </c>
      <c r="K236" s="188" t="s">
        <v>130</v>
      </c>
      <c r="L236" s="39"/>
      <c r="M236" s="192" t="s">
        <v>1</v>
      </c>
      <c r="N236" s="193" t="s">
        <v>41</v>
      </c>
      <c r="O236" s="71"/>
      <c r="P236" s="194">
        <f>O236*H236</f>
        <v>0</v>
      </c>
      <c r="Q236" s="194">
        <v>1.03955</v>
      </c>
      <c r="R236" s="194">
        <f>Q236*H236</f>
        <v>1.060341</v>
      </c>
      <c r="S236" s="194">
        <v>0</v>
      </c>
      <c r="T236" s="195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96" t="s">
        <v>131</v>
      </c>
      <c r="AT236" s="196" t="s">
        <v>126</v>
      </c>
      <c r="AU236" s="196" t="s">
        <v>86</v>
      </c>
      <c r="AY236" s="17" t="s">
        <v>124</v>
      </c>
      <c r="BE236" s="197">
        <f>IF(N236="základní",J236,0)</f>
        <v>0</v>
      </c>
      <c r="BF236" s="197">
        <f>IF(N236="snížená",J236,0)</f>
        <v>0</v>
      </c>
      <c r="BG236" s="197">
        <f>IF(N236="zákl. přenesená",J236,0)</f>
        <v>0</v>
      </c>
      <c r="BH236" s="197">
        <f>IF(N236="sníž. přenesená",J236,0)</f>
        <v>0</v>
      </c>
      <c r="BI236" s="197">
        <f>IF(N236="nulová",J236,0)</f>
        <v>0</v>
      </c>
      <c r="BJ236" s="17" t="s">
        <v>84</v>
      </c>
      <c r="BK236" s="197">
        <f>ROUND(I236*H236,2)</f>
        <v>0</v>
      </c>
      <c r="BL236" s="17" t="s">
        <v>131</v>
      </c>
      <c r="BM236" s="196" t="s">
        <v>319</v>
      </c>
    </row>
    <row r="237" spans="1:47" s="2" customFormat="1" ht="29.25">
      <c r="A237" s="34"/>
      <c r="B237" s="35"/>
      <c r="C237" s="36"/>
      <c r="D237" s="198" t="s">
        <v>133</v>
      </c>
      <c r="E237" s="36"/>
      <c r="F237" s="199" t="s">
        <v>320</v>
      </c>
      <c r="G237" s="36"/>
      <c r="H237" s="36"/>
      <c r="I237" s="200"/>
      <c r="J237" s="36"/>
      <c r="K237" s="36"/>
      <c r="L237" s="39"/>
      <c r="M237" s="201"/>
      <c r="N237" s="202"/>
      <c r="O237" s="71"/>
      <c r="P237" s="71"/>
      <c r="Q237" s="71"/>
      <c r="R237" s="71"/>
      <c r="S237" s="71"/>
      <c r="T237" s="72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T237" s="17" t="s">
        <v>133</v>
      </c>
      <c r="AU237" s="17" t="s">
        <v>86</v>
      </c>
    </row>
    <row r="238" spans="2:51" s="13" customFormat="1" ht="11.25">
      <c r="B238" s="203"/>
      <c r="C238" s="204"/>
      <c r="D238" s="198" t="s">
        <v>159</v>
      </c>
      <c r="E238" s="205" t="s">
        <v>1</v>
      </c>
      <c r="F238" s="206" t="s">
        <v>321</v>
      </c>
      <c r="G238" s="204"/>
      <c r="H238" s="207">
        <v>0.09</v>
      </c>
      <c r="I238" s="208"/>
      <c r="J238" s="204"/>
      <c r="K238" s="204"/>
      <c r="L238" s="209"/>
      <c r="M238" s="210"/>
      <c r="N238" s="211"/>
      <c r="O238" s="211"/>
      <c r="P238" s="211"/>
      <c r="Q238" s="211"/>
      <c r="R238" s="211"/>
      <c r="S238" s="211"/>
      <c r="T238" s="212"/>
      <c r="AT238" s="213" t="s">
        <v>159</v>
      </c>
      <c r="AU238" s="213" t="s">
        <v>86</v>
      </c>
      <c r="AV238" s="13" t="s">
        <v>86</v>
      </c>
      <c r="AW238" s="13" t="s">
        <v>33</v>
      </c>
      <c r="AX238" s="13" t="s">
        <v>76</v>
      </c>
      <c r="AY238" s="213" t="s">
        <v>124</v>
      </c>
    </row>
    <row r="239" spans="2:51" s="13" customFormat="1" ht="11.25">
      <c r="B239" s="203"/>
      <c r="C239" s="204"/>
      <c r="D239" s="198" t="s">
        <v>159</v>
      </c>
      <c r="E239" s="205" t="s">
        <v>1</v>
      </c>
      <c r="F239" s="206" t="s">
        <v>322</v>
      </c>
      <c r="G239" s="204"/>
      <c r="H239" s="207">
        <v>0.76</v>
      </c>
      <c r="I239" s="208"/>
      <c r="J239" s="204"/>
      <c r="K239" s="204"/>
      <c r="L239" s="209"/>
      <c r="M239" s="210"/>
      <c r="N239" s="211"/>
      <c r="O239" s="211"/>
      <c r="P239" s="211"/>
      <c r="Q239" s="211"/>
      <c r="R239" s="211"/>
      <c r="S239" s="211"/>
      <c r="T239" s="212"/>
      <c r="AT239" s="213" t="s">
        <v>159</v>
      </c>
      <c r="AU239" s="213" t="s">
        <v>86</v>
      </c>
      <c r="AV239" s="13" t="s">
        <v>86</v>
      </c>
      <c r="AW239" s="13" t="s">
        <v>33</v>
      </c>
      <c r="AX239" s="13" t="s">
        <v>76</v>
      </c>
      <c r="AY239" s="213" t="s">
        <v>124</v>
      </c>
    </row>
    <row r="240" spans="2:51" s="13" customFormat="1" ht="11.25">
      <c r="B240" s="203"/>
      <c r="C240" s="204"/>
      <c r="D240" s="198" t="s">
        <v>159</v>
      </c>
      <c r="E240" s="205" t="s">
        <v>1</v>
      </c>
      <c r="F240" s="206" t="s">
        <v>323</v>
      </c>
      <c r="G240" s="204"/>
      <c r="H240" s="207">
        <v>0.17</v>
      </c>
      <c r="I240" s="208"/>
      <c r="J240" s="204"/>
      <c r="K240" s="204"/>
      <c r="L240" s="209"/>
      <c r="M240" s="210"/>
      <c r="N240" s="211"/>
      <c r="O240" s="211"/>
      <c r="P240" s="211"/>
      <c r="Q240" s="211"/>
      <c r="R240" s="211"/>
      <c r="S240" s="211"/>
      <c r="T240" s="212"/>
      <c r="AT240" s="213" t="s">
        <v>159</v>
      </c>
      <c r="AU240" s="213" t="s">
        <v>86</v>
      </c>
      <c r="AV240" s="13" t="s">
        <v>86</v>
      </c>
      <c r="AW240" s="13" t="s">
        <v>33</v>
      </c>
      <c r="AX240" s="13" t="s">
        <v>76</v>
      </c>
      <c r="AY240" s="213" t="s">
        <v>124</v>
      </c>
    </row>
    <row r="241" spans="2:51" s="14" customFormat="1" ht="11.25">
      <c r="B241" s="214"/>
      <c r="C241" s="215"/>
      <c r="D241" s="198" t="s">
        <v>159</v>
      </c>
      <c r="E241" s="216" t="s">
        <v>1</v>
      </c>
      <c r="F241" s="217" t="s">
        <v>191</v>
      </c>
      <c r="G241" s="215"/>
      <c r="H241" s="218">
        <v>1.02</v>
      </c>
      <c r="I241" s="219"/>
      <c r="J241" s="215"/>
      <c r="K241" s="215"/>
      <c r="L241" s="220"/>
      <c r="M241" s="221"/>
      <c r="N241" s="222"/>
      <c r="O241" s="222"/>
      <c r="P241" s="222"/>
      <c r="Q241" s="222"/>
      <c r="R241" s="222"/>
      <c r="S241" s="222"/>
      <c r="T241" s="223"/>
      <c r="AT241" s="224" t="s">
        <v>159</v>
      </c>
      <c r="AU241" s="224" t="s">
        <v>86</v>
      </c>
      <c r="AV241" s="14" t="s">
        <v>131</v>
      </c>
      <c r="AW241" s="14" t="s">
        <v>33</v>
      </c>
      <c r="AX241" s="14" t="s">
        <v>84</v>
      </c>
      <c r="AY241" s="224" t="s">
        <v>124</v>
      </c>
    </row>
    <row r="242" spans="2:63" s="12" customFormat="1" ht="22.9" customHeight="1">
      <c r="B242" s="170"/>
      <c r="C242" s="171"/>
      <c r="D242" s="172" t="s">
        <v>75</v>
      </c>
      <c r="E242" s="184" t="s">
        <v>131</v>
      </c>
      <c r="F242" s="184" t="s">
        <v>324</v>
      </c>
      <c r="G242" s="171"/>
      <c r="H242" s="171"/>
      <c r="I242" s="174"/>
      <c r="J242" s="185">
        <f>BK242</f>
        <v>0</v>
      </c>
      <c r="K242" s="171"/>
      <c r="L242" s="176"/>
      <c r="M242" s="177"/>
      <c r="N242" s="178"/>
      <c r="O242" s="178"/>
      <c r="P242" s="179">
        <f>SUM(P243:P275)</f>
        <v>0</v>
      </c>
      <c r="Q242" s="178"/>
      <c r="R242" s="179">
        <f>SUM(R243:R275)</f>
        <v>95.26018150000002</v>
      </c>
      <c r="S242" s="178"/>
      <c r="T242" s="180">
        <f>SUM(T243:T275)</f>
        <v>0</v>
      </c>
      <c r="AR242" s="181" t="s">
        <v>84</v>
      </c>
      <c r="AT242" s="182" t="s">
        <v>75</v>
      </c>
      <c r="AU242" s="182" t="s">
        <v>84</v>
      </c>
      <c r="AY242" s="181" t="s">
        <v>124</v>
      </c>
      <c r="BK242" s="183">
        <f>SUM(BK243:BK275)</f>
        <v>0</v>
      </c>
    </row>
    <row r="243" spans="1:65" s="2" customFormat="1" ht="16.5" customHeight="1">
      <c r="A243" s="34"/>
      <c r="B243" s="35"/>
      <c r="C243" s="186" t="s">
        <v>325</v>
      </c>
      <c r="D243" s="186" t="s">
        <v>126</v>
      </c>
      <c r="E243" s="187" t="s">
        <v>326</v>
      </c>
      <c r="F243" s="188" t="s">
        <v>327</v>
      </c>
      <c r="G243" s="189" t="s">
        <v>156</v>
      </c>
      <c r="H243" s="190">
        <v>24.2</v>
      </c>
      <c r="I243" s="191"/>
      <c r="J243" s="190">
        <f>ROUND(I243*H243,2)</f>
        <v>0</v>
      </c>
      <c r="K243" s="188" t="s">
        <v>130</v>
      </c>
      <c r="L243" s="39"/>
      <c r="M243" s="192" t="s">
        <v>1</v>
      </c>
      <c r="N243" s="193" t="s">
        <v>41</v>
      </c>
      <c r="O243" s="71"/>
      <c r="P243" s="194">
        <f>O243*H243</f>
        <v>0</v>
      </c>
      <c r="Q243" s="194">
        <v>0</v>
      </c>
      <c r="R243" s="194">
        <f>Q243*H243</f>
        <v>0</v>
      </c>
      <c r="S243" s="194">
        <v>0</v>
      </c>
      <c r="T243" s="195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96" t="s">
        <v>131</v>
      </c>
      <c r="AT243" s="196" t="s">
        <v>126</v>
      </c>
      <c r="AU243" s="196" t="s">
        <v>86</v>
      </c>
      <c r="AY243" s="17" t="s">
        <v>124</v>
      </c>
      <c r="BE243" s="197">
        <f>IF(N243="základní",J243,0)</f>
        <v>0</v>
      </c>
      <c r="BF243" s="197">
        <f>IF(N243="snížená",J243,0)</f>
        <v>0</v>
      </c>
      <c r="BG243" s="197">
        <f>IF(N243="zákl. přenesená",J243,0)</f>
        <v>0</v>
      </c>
      <c r="BH243" s="197">
        <f>IF(N243="sníž. přenesená",J243,0)</f>
        <v>0</v>
      </c>
      <c r="BI243" s="197">
        <f>IF(N243="nulová",J243,0)</f>
        <v>0</v>
      </c>
      <c r="BJ243" s="17" t="s">
        <v>84</v>
      </c>
      <c r="BK243" s="197">
        <f>ROUND(I243*H243,2)</f>
        <v>0</v>
      </c>
      <c r="BL243" s="17" t="s">
        <v>131</v>
      </c>
      <c r="BM243" s="196" t="s">
        <v>328</v>
      </c>
    </row>
    <row r="244" spans="1:47" s="2" customFormat="1" ht="11.25">
      <c r="A244" s="34"/>
      <c r="B244" s="35"/>
      <c r="C244" s="36"/>
      <c r="D244" s="198" t="s">
        <v>133</v>
      </c>
      <c r="E244" s="36"/>
      <c r="F244" s="199" t="s">
        <v>329</v>
      </c>
      <c r="G244" s="36"/>
      <c r="H244" s="36"/>
      <c r="I244" s="200"/>
      <c r="J244" s="36"/>
      <c r="K244" s="36"/>
      <c r="L244" s="39"/>
      <c r="M244" s="201"/>
      <c r="N244" s="202"/>
      <c r="O244" s="71"/>
      <c r="P244" s="71"/>
      <c r="Q244" s="71"/>
      <c r="R244" s="71"/>
      <c r="S244" s="71"/>
      <c r="T244" s="72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T244" s="17" t="s">
        <v>133</v>
      </c>
      <c r="AU244" s="17" t="s">
        <v>86</v>
      </c>
    </row>
    <row r="245" spans="2:51" s="13" customFormat="1" ht="11.25">
      <c r="B245" s="203"/>
      <c r="C245" s="204"/>
      <c r="D245" s="198" t="s">
        <v>159</v>
      </c>
      <c r="E245" s="205" t="s">
        <v>1</v>
      </c>
      <c r="F245" s="206" t="s">
        <v>330</v>
      </c>
      <c r="G245" s="204"/>
      <c r="H245" s="207">
        <v>20.6</v>
      </c>
      <c r="I245" s="208"/>
      <c r="J245" s="204"/>
      <c r="K245" s="204"/>
      <c r="L245" s="209"/>
      <c r="M245" s="210"/>
      <c r="N245" s="211"/>
      <c r="O245" s="211"/>
      <c r="P245" s="211"/>
      <c r="Q245" s="211"/>
      <c r="R245" s="211"/>
      <c r="S245" s="211"/>
      <c r="T245" s="212"/>
      <c r="AT245" s="213" t="s">
        <v>159</v>
      </c>
      <c r="AU245" s="213" t="s">
        <v>86</v>
      </c>
      <c r="AV245" s="13" t="s">
        <v>86</v>
      </c>
      <c r="AW245" s="13" t="s">
        <v>33</v>
      </c>
      <c r="AX245" s="13" t="s">
        <v>76</v>
      </c>
      <c r="AY245" s="213" t="s">
        <v>124</v>
      </c>
    </row>
    <row r="246" spans="2:51" s="13" customFormat="1" ht="11.25">
      <c r="B246" s="203"/>
      <c r="C246" s="204"/>
      <c r="D246" s="198" t="s">
        <v>159</v>
      </c>
      <c r="E246" s="205" t="s">
        <v>1</v>
      </c>
      <c r="F246" s="206" t="s">
        <v>331</v>
      </c>
      <c r="G246" s="204"/>
      <c r="H246" s="207">
        <v>3.6</v>
      </c>
      <c r="I246" s="208"/>
      <c r="J246" s="204"/>
      <c r="K246" s="204"/>
      <c r="L246" s="209"/>
      <c r="M246" s="210"/>
      <c r="N246" s="211"/>
      <c r="O246" s="211"/>
      <c r="P246" s="211"/>
      <c r="Q246" s="211"/>
      <c r="R246" s="211"/>
      <c r="S246" s="211"/>
      <c r="T246" s="212"/>
      <c r="AT246" s="213" t="s">
        <v>159</v>
      </c>
      <c r="AU246" s="213" t="s">
        <v>86</v>
      </c>
      <c r="AV246" s="13" t="s">
        <v>86</v>
      </c>
      <c r="AW246" s="13" t="s">
        <v>33</v>
      </c>
      <c r="AX246" s="13" t="s">
        <v>76</v>
      </c>
      <c r="AY246" s="213" t="s">
        <v>124</v>
      </c>
    </row>
    <row r="247" spans="2:51" s="14" customFormat="1" ht="11.25">
      <c r="B247" s="214"/>
      <c r="C247" s="215"/>
      <c r="D247" s="198" t="s">
        <v>159</v>
      </c>
      <c r="E247" s="216" t="s">
        <v>1</v>
      </c>
      <c r="F247" s="217" t="s">
        <v>191</v>
      </c>
      <c r="G247" s="215"/>
      <c r="H247" s="218">
        <v>24.200000000000003</v>
      </c>
      <c r="I247" s="219"/>
      <c r="J247" s="215"/>
      <c r="K247" s="215"/>
      <c r="L247" s="220"/>
      <c r="M247" s="221"/>
      <c r="N247" s="222"/>
      <c r="O247" s="222"/>
      <c r="P247" s="222"/>
      <c r="Q247" s="222"/>
      <c r="R247" s="222"/>
      <c r="S247" s="222"/>
      <c r="T247" s="223"/>
      <c r="AT247" s="224" t="s">
        <v>159</v>
      </c>
      <c r="AU247" s="224" t="s">
        <v>86</v>
      </c>
      <c r="AV247" s="14" t="s">
        <v>131</v>
      </c>
      <c r="AW247" s="14" t="s">
        <v>33</v>
      </c>
      <c r="AX247" s="14" t="s">
        <v>84</v>
      </c>
      <c r="AY247" s="224" t="s">
        <v>124</v>
      </c>
    </row>
    <row r="248" spans="1:65" s="2" customFormat="1" ht="21.75" customHeight="1">
      <c r="A248" s="34"/>
      <c r="B248" s="35"/>
      <c r="C248" s="186" t="s">
        <v>332</v>
      </c>
      <c r="D248" s="186" t="s">
        <v>126</v>
      </c>
      <c r="E248" s="187" t="s">
        <v>333</v>
      </c>
      <c r="F248" s="188" t="s">
        <v>334</v>
      </c>
      <c r="G248" s="189" t="s">
        <v>156</v>
      </c>
      <c r="H248" s="190">
        <v>6.75</v>
      </c>
      <c r="I248" s="191"/>
      <c r="J248" s="190">
        <f>ROUND(I248*H248,2)</f>
        <v>0</v>
      </c>
      <c r="K248" s="188" t="s">
        <v>130</v>
      </c>
      <c r="L248" s="39"/>
      <c r="M248" s="192" t="s">
        <v>1</v>
      </c>
      <c r="N248" s="193" t="s">
        <v>41</v>
      </c>
      <c r="O248" s="71"/>
      <c r="P248" s="194">
        <f>O248*H248</f>
        <v>0</v>
      </c>
      <c r="Q248" s="194">
        <v>0</v>
      </c>
      <c r="R248" s="194">
        <f>Q248*H248</f>
        <v>0</v>
      </c>
      <c r="S248" s="194">
        <v>0</v>
      </c>
      <c r="T248" s="195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96" t="s">
        <v>131</v>
      </c>
      <c r="AT248" s="196" t="s">
        <v>126</v>
      </c>
      <c r="AU248" s="196" t="s">
        <v>86</v>
      </c>
      <c r="AY248" s="17" t="s">
        <v>124</v>
      </c>
      <c r="BE248" s="197">
        <f>IF(N248="základní",J248,0)</f>
        <v>0</v>
      </c>
      <c r="BF248" s="197">
        <f>IF(N248="snížená",J248,0)</f>
        <v>0</v>
      </c>
      <c r="BG248" s="197">
        <f>IF(N248="zákl. přenesená",J248,0)</f>
        <v>0</v>
      </c>
      <c r="BH248" s="197">
        <f>IF(N248="sníž. přenesená",J248,0)</f>
        <v>0</v>
      </c>
      <c r="BI248" s="197">
        <f>IF(N248="nulová",J248,0)</f>
        <v>0</v>
      </c>
      <c r="BJ248" s="17" t="s">
        <v>84</v>
      </c>
      <c r="BK248" s="197">
        <f>ROUND(I248*H248,2)</f>
        <v>0</v>
      </c>
      <c r="BL248" s="17" t="s">
        <v>131</v>
      </c>
      <c r="BM248" s="196" t="s">
        <v>335</v>
      </c>
    </row>
    <row r="249" spans="1:47" s="2" customFormat="1" ht="11.25">
      <c r="A249" s="34"/>
      <c r="B249" s="35"/>
      <c r="C249" s="36"/>
      <c r="D249" s="198" t="s">
        <v>133</v>
      </c>
      <c r="E249" s="36"/>
      <c r="F249" s="199" t="s">
        <v>336</v>
      </c>
      <c r="G249" s="36"/>
      <c r="H249" s="36"/>
      <c r="I249" s="200"/>
      <c r="J249" s="36"/>
      <c r="K249" s="36"/>
      <c r="L249" s="39"/>
      <c r="M249" s="201"/>
      <c r="N249" s="202"/>
      <c r="O249" s="71"/>
      <c r="P249" s="71"/>
      <c r="Q249" s="71"/>
      <c r="R249" s="71"/>
      <c r="S249" s="71"/>
      <c r="T249" s="72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T249" s="17" t="s">
        <v>133</v>
      </c>
      <c r="AU249" s="17" t="s">
        <v>86</v>
      </c>
    </row>
    <row r="250" spans="2:51" s="13" customFormat="1" ht="11.25">
      <c r="B250" s="203"/>
      <c r="C250" s="204"/>
      <c r="D250" s="198" t="s">
        <v>159</v>
      </c>
      <c r="E250" s="205" t="s">
        <v>1</v>
      </c>
      <c r="F250" s="206" t="s">
        <v>337</v>
      </c>
      <c r="G250" s="204"/>
      <c r="H250" s="207">
        <v>6.75</v>
      </c>
      <c r="I250" s="208"/>
      <c r="J250" s="204"/>
      <c r="K250" s="204"/>
      <c r="L250" s="209"/>
      <c r="M250" s="210"/>
      <c r="N250" s="211"/>
      <c r="O250" s="211"/>
      <c r="P250" s="211"/>
      <c r="Q250" s="211"/>
      <c r="R250" s="211"/>
      <c r="S250" s="211"/>
      <c r="T250" s="212"/>
      <c r="AT250" s="213" t="s">
        <v>159</v>
      </c>
      <c r="AU250" s="213" t="s">
        <v>86</v>
      </c>
      <c r="AV250" s="13" t="s">
        <v>86</v>
      </c>
      <c r="AW250" s="13" t="s">
        <v>33</v>
      </c>
      <c r="AX250" s="13" t="s">
        <v>84</v>
      </c>
      <c r="AY250" s="213" t="s">
        <v>124</v>
      </c>
    </row>
    <row r="251" spans="1:65" s="2" customFormat="1" ht="21.75" customHeight="1">
      <c r="A251" s="34"/>
      <c r="B251" s="35"/>
      <c r="C251" s="186" t="s">
        <v>338</v>
      </c>
      <c r="D251" s="186" t="s">
        <v>126</v>
      </c>
      <c r="E251" s="187" t="s">
        <v>339</v>
      </c>
      <c r="F251" s="188" t="s">
        <v>340</v>
      </c>
      <c r="G251" s="189" t="s">
        <v>164</v>
      </c>
      <c r="H251" s="190">
        <v>5.51</v>
      </c>
      <c r="I251" s="191"/>
      <c r="J251" s="190">
        <f>ROUND(I251*H251,2)</f>
        <v>0</v>
      </c>
      <c r="K251" s="188" t="s">
        <v>130</v>
      </c>
      <c r="L251" s="39"/>
      <c r="M251" s="192" t="s">
        <v>1</v>
      </c>
      <c r="N251" s="193" t="s">
        <v>41</v>
      </c>
      <c r="O251" s="71"/>
      <c r="P251" s="194">
        <f>O251*H251</f>
        <v>0</v>
      </c>
      <c r="Q251" s="194">
        <v>2.25</v>
      </c>
      <c r="R251" s="194">
        <f>Q251*H251</f>
        <v>12.397499999999999</v>
      </c>
      <c r="S251" s="194">
        <v>0</v>
      </c>
      <c r="T251" s="195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96" t="s">
        <v>131</v>
      </c>
      <c r="AT251" s="196" t="s">
        <v>126</v>
      </c>
      <c r="AU251" s="196" t="s">
        <v>86</v>
      </c>
      <c r="AY251" s="17" t="s">
        <v>124</v>
      </c>
      <c r="BE251" s="197">
        <f>IF(N251="základní",J251,0)</f>
        <v>0</v>
      </c>
      <c r="BF251" s="197">
        <f>IF(N251="snížená",J251,0)</f>
        <v>0</v>
      </c>
      <c r="BG251" s="197">
        <f>IF(N251="zákl. přenesená",J251,0)</f>
        <v>0</v>
      </c>
      <c r="BH251" s="197">
        <f>IF(N251="sníž. přenesená",J251,0)</f>
        <v>0</v>
      </c>
      <c r="BI251" s="197">
        <f>IF(N251="nulová",J251,0)</f>
        <v>0</v>
      </c>
      <c r="BJ251" s="17" t="s">
        <v>84</v>
      </c>
      <c r="BK251" s="197">
        <f>ROUND(I251*H251,2)</f>
        <v>0</v>
      </c>
      <c r="BL251" s="17" t="s">
        <v>131</v>
      </c>
      <c r="BM251" s="196" t="s">
        <v>341</v>
      </c>
    </row>
    <row r="252" spans="1:47" s="2" customFormat="1" ht="19.5">
      <c r="A252" s="34"/>
      <c r="B252" s="35"/>
      <c r="C252" s="36"/>
      <c r="D252" s="198" t="s">
        <v>133</v>
      </c>
      <c r="E252" s="36"/>
      <c r="F252" s="199" t="s">
        <v>342</v>
      </c>
      <c r="G252" s="36"/>
      <c r="H252" s="36"/>
      <c r="I252" s="200"/>
      <c r="J252" s="36"/>
      <c r="K252" s="36"/>
      <c r="L252" s="39"/>
      <c r="M252" s="201"/>
      <c r="N252" s="202"/>
      <c r="O252" s="71"/>
      <c r="P252" s="71"/>
      <c r="Q252" s="71"/>
      <c r="R252" s="71"/>
      <c r="S252" s="71"/>
      <c r="T252" s="72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T252" s="17" t="s">
        <v>133</v>
      </c>
      <c r="AU252" s="17" t="s">
        <v>86</v>
      </c>
    </row>
    <row r="253" spans="2:51" s="13" customFormat="1" ht="11.25">
      <c r="B253" s="203"/>
      <c r="C253" s="204"/>
      <c r="D253" s="198" t="s">
        <v>159</v>
      </c>
      <c r="E253" s="205" t="s">
        <v>1</v>
      </c>
      <c r="F253" s="206" t="s">
        <v>343</v>
      </c>
      <c r="G253" s="204"/>
      <c r="H253" s="207">
        <v>2.48</v>
      </c>
      <c r="I253" s="208"/>
      <c r="J253" s="204"/>
      <c r="K253" s="204"/>
      <c r="L253" s="209"/>
      <c r="M253" s="210"/>
      <c r="N253" s="211"/>
      <c r="O253" s="211"/>
      <c r="P253" s="211"/>
      <c r="Q253" s="211"/>
      <c r="R253" s="211"/>
      <c r="S253" s="211"/>
      <c r="T253" s="212"/>
      <c r="AT253" s="213" t="s">
        <v>159</v>
      </c>
      <c r="AU253" s="213" t="s">
        <v>86</v>
      </c>
      <c r="AV253" s="13" t="s">
        <v>86</v>
      </c>
      <c r="AW253" s="13" t="s">
        <v>33</v>
      </c>
      <c r="AX253" s="13" t="s">
        <v>76</v>
      </c>
      <c r="AY253" s="213" t="s">
        <v>124</v>
      </c>
    </row>
    <row r="254" spans="2:51" s="13" customFormat="1" ht="11.25">
      <c r="B254" s="203"/>
      <c r="C254" s="204"/>
      <c r="D254" s="198" t="s">
        <v>159</v>
      </c>
      <c r="E254" s="205" t="s">
        <v>1</v>
      </c>
      <c r="F254" s="206" t="s">
        <v>344</v>
      </c>
      <c r="G254" s="204"/>
      <c r="H254" s="207">
        <v>3.03</v>
      </c>
      <c r="I254" s="208"/>
      <c r="J254" s="204"/>
      <c r="K254" s="204"/>
      <c r="L254" s="209"/>
      <c r="M254" s="210"/>
      <c r="N254" s="211"/>
      <c r="O254" s="211"/>
      <c r="P254" s="211"/>
      <c r="Q254" s="211"/>
      <c r="R254" s="211"/>
      <c r="S254" s="211"/>
      <c r="T254" s="212"/>
      <c r="AT254" s="213" t="s">
        <v>159</v>
      </c>
      <c r="AU254" s="213" t="s">
        <v>86</v>
      </c>
      <c r="AV254" s="13" t="s">
        <v>86</v>
      </c>
      <c r="AW254" s="13" t="s">
        <v>33</v>
      </c>
      <c r="AX254" s="13" t="s">
        <v>76</v>
      </c>
      <c r="AY254" s="213" t="s">
        <v>124</v>
      </c>
    </row>
    <row r="255" spans="2:51" s="14" customFormat="1" ht="11.25">
      <c r="B255" s="214"/>
      <c r="C255" s="215"/>
      <c r="D255" s="198" t="s">
        <v>159</v>
      </c>
      <c r="E255" s="216" t="s">
        <v>1</v>
      </c>
      <c r="F255" s="217" t="s">
        <v>191</v>
      </c>
      <c r="G255" s="215"/>
      <c r="H255" s="218">
        <v>5.51</v>
      </c>
      <c r="I255" s="219"/>
      <c r="J255" s="215"/>
      <c r="K255" s="215"/>
      <c r="L255" s="220"/>
      <c r="M255" s="221"/>
      <c r="N255" s="222"/>
      <c r="O255" s="222"/>
      <c r="P255" s="222"/>
      <c r="Q255" s="222"/>
      <c r="R255" s="222"/>
      <c r="S255" s="222"/>
      <c r="T255" s="223"/>
      <c r="AT255" s="224" t="s">
        <v>159</v>
      </c>
      <c r="AU255" s="224" t="s">
        <v>86</v>
      </c>
      <c r="AV255" s="14" t="s">
        <v>131</v>
      </c>
      <c r="AW255" s="14" t="s">
        <v>33</v>
      </c>
      <c r="AX255" s="14" t="s">
        <v>84</v>
      </c>
      <c r="AY255" s="224" t="s">
        <v>124</v>
      </c>
    </row>
    <row r="256" spans="1:65" s="2" customFormat="1" ht="21.75" customHeight="1">
      <c r="A256" s="34"/>
      <c r="B256" s="35"/>
      <c r="C256" s="186" t="s">
        <v>345</v>
      </c>
      <c r="D256" s="186" t="s">
        <v>126</v>
      </c>
      <c r="E256" s="187" t="s">
        <v>346</v>
      </c>
      <c r="F256" s="188" t="s">
        <v>347</v>
      </c>
      <c r="G256" s="189" t="s">
        <v>164</v>
      </c>
      <c r="H256" s="190">
        <v>31.35</v>
      </c>
      <c r="I256" s="191"/>
      <c r="J256" s="190">
        <f>ROUND(I256*H256,2)</f>
        <v>0</v>
      </c>
      <c r="K256" s="188" t="s">
        <v>130</v>
      </c>
      <c r="L256" s="39"/>
      <c r="M256" s="192" t="s">
        <v>1</v>
      </c>
      <c r="N256" s="193" t="s">
        <v>41</v>
      </c>
      <c r="O256" s="71"/>
      <c r="P256" s="194">
        <f>O256*H256</f>
        <v>0</v>
      </c>
      <c r="Q256" s="194">
        <v>1.848</v>
      </c>
      <c r="R256" s="194">
        <f>Q256*H256</f>
        <v>57.9348</v>
      </c>
      <c r="S256" s="194">
        <v>0</v>
      </c>
      <c r="T256" s="195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96" t="s">
        <v>131</v>
      </c>
      <c r="AT256" s="196" t="s">
        <v>126</v>
      </c>
      <c r="AU256" s="196" t="s">
        <v>86</v>
      </c>
      <c r="AY256" s="17" t="s">
        <v>124</v>
      </c>
      <c r="BE256" s="197">
        <f>IF(N256="základní",J256,0)</f>
        <v>0</v>
      </c>
      <c r="BF256" s="197">
        <f>IF(N256="snížená",J256,0)</f>
        <v>0</v>
      </c>
      <c r="BG256" s="197">
        <f>IF(N256="zákl. přenesená",J256,0)</f>
        <v>0</v>
      </c>
      <c r="BH256" s="197">
        <f>IF(N256="sníž. přenesená",J256,0)</f>
        <v>0</v>
      </c>
      <c r="BI256" s="197">
        <f>IF(N256="nulová",J256,0)</f>
        <v>0</v>
      </c>
      <c r="BJ256" s="17" t="s">
        <v>84</v>
      </c>
      <c r="BK256" s="197">
        <f>ROUND(I256*H256,2)</f>
        <v>0</v>
      </c>
      <c r="BL256" s="17" t="s">
        <v>131</v>
      </c>
      <c r="BM256" s="196" t="s">
        <v>348</v>
      </c>
    </row>
    <row r="257" spans="1:47" s="2" customFormat="1" ht="19.5">
      <c r="A257" s="34"/>
      <c r="B257" s="35"/>
      <c r="C257" s="36"/>
      <c r="D257" s="198" t="s">
        <v>133</v>
      </c>
      <c r="E257" s="36"/>
      <c r="F257" s="199" t="s">
        <v>349</v>
      </c>
      <c r="G257" s="36"/>
      <c r="H257" s="36"/>
      <c r="I257" s="200"/>
      <c r="J257" s="36"/>
      <c r="K257" s="36"/>
      <c r="L257" s="39"/>
      <c r="M257" s="201"/>
      <c r="N257" s="202"/>
      <c r="O257" s="71"/>
      <c r="P257" s="71"/>
      <c r="Q257" s="71"/>
      <c r="R257" s="71"/>
      <c r="S257" s="71"/>
      <c r="T257" s="72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T257" s="17" t="s">
        <v>133</v>
      </c>
      <c r="AU257" s="17" t="s">
        <v>86</v>
      </c>
    </row>
    <row r="258" spans="2:51" s="15" customFormat="1" ht="11.25">
      <c r="B258" s="234"/>
      <c r="C258" s="235"/>
      <c r="D258" s="198" t="s">
        <v>159</v>
      </c>
      <c r="E258" s="236" t="s">
        <v>1</v>
      </c>
      <c r="F258" s="237" t="s">
        <v>350</v>
      </c>
      <c r="G258" s="235"/>
      <c r="H258" s="236" t="s">
        <v>1</v>
      </c>
      <c r="I258" s="238"/>
      <c r="J258" s="235"/>
      <c r="K258" s="235"/>
      <c r="L258" s="239"/>
      <c r="M258" s="240"/>
      <c r="N258" s="241"/>
      <c r="O258" s="241"/>
      <c r="P258" s="241"/>
      <c r="Q258" s="241"/>
      <c r="R258" s="241"/>
      <c r="S258" s="241"/>
      <c r="T258" s="242"/>
      <c r="AT258" s="243" t="s">
        <v>159</v>
      </c>
      <c r="AU258" s="243" t="s">
        <v>86</v>
      </c>
      <c r="AV258" s="15" t="s">
        <v>84</v>
      </c>
      <c r="AW258" s="15" t="s">
        <v>33</v>
      </c>
      <c r="AX258" s="15" t="s">
        <v>76</v>
      </c>
      <c r="AY258" s="243" t="s">
        <v>124</v>
      </c>
    </row>
    <row r="259" spans="2:51" s="13" customFormat="1" ht="11.25">
      <c r="B259" s="203"/>
      <c r="C259" s="204"/>
      <c r="D259" s="198" t="s">
        <v>159</v>
      </c>
      <c r="E259" s="205" t="s">
        <v>1</v>
      </c>
      <c r="F259" s="206" t="s">
        <v>351</v>
      </c>
      <c r="G259" s="204"/>
      <c r="H259" s="207">
        <v>14.85</v>
      </c>
      <c r="I259" s="208"/>
      <c r="J259" s="204"/>
      <c r="K259" s="204"/>
      <c r="L259" s="209"/>
      <c r="M259" s="210"/>
      <c r="N259" s="211"/>
      <c r="O259" s="211"/>
      <c r="P259" s="211"/>
      <c r="Q259" s="211"/>
      <c r="R259" s="211"/>
      <c r="S259" s="211"/>
      <c r="T259" s="212"/>
      <c r="AT259" s="213" t="s">
        <v>159</v>
      </c>
      <c r="AU259" s="213" t="s">
        <v>86</v>
      </c>
      <c r="AV259" s="13" t="s">
        <v>86</v>
      </c>
      <c r="AW259" s="13" t="s">
        <v>33</v>
      </c>
      <c r="AX259" s="13" t="s">
        <v>76</v>
      </c>
      <c r="AY259" s="213" t="s">
        <v>124</v>
      </c>
    </row>
    <row r="260" spans="2:51" s="13" customFormat="1" ht="11.25">
      <c r="B260" s="203"/>
      <c r="C260" s="204"/>
      <c r="D260" s="198" t="s">
        <v>159</v>
      </c>
      <c r="E260" s="205" t="s">
        <v>1</v>
      </c>
      <c r="F260" s="206" t="s">
        <v>352</v>
      </c>
      <c r="G260" s="204"/>
      <c r="H260" s="207">
        <v>16.5</v>
      </c>
      <c r="I260" s="208"/>
      <c r="J260" s="204"/>
      <c r="K260" s="204"/>
      <c r="L260" s="209"/>
      <c r="M260" s="210"/>
      <c r="N260" s="211"/>
      <c r="O260" s="211"/>
      <c r="P260" s="211"/>
      <c r="Q260" s="211"/>
      <c r="R260" s="211"/>
      <c r="S260" s="211"/>
      <c r="T260" s="212"/>
      <c r="AT260" s="213" t="s">
        <v>159</v>
      </c>
      <c r="AU260" s="213" t="s">
        <v>86</v>
      </c>
      <c r="AV260" s="13" t="s">
        <v>86</v>
      </c>
      <c r="AW260" s="13" t="s">
        <v>33</v>
      </c>
      <c r="AX260" s="13" t="s">
        <v>76</v>
      </c>
      <c r="AY260" s="213" t="s">
        <v>124</v>
      </c>
    </row>
    <row r="261" spans="2:51" s="14" customFormat="1" ht="11.25">
      <c r="B261" s="214"/>
      <c r="C261" s="215"/>
      <c r="D261" s="198" t="s">
        <v>159</v>
      </c>
      <c r="E261" s="216" t="s">
        <v>1</v>
      </c>
      <c r="F261" s="217" t="s">
        <v>191</v>
      </c>
      <c r="G261" s="215"/>
      <c r="H261" s="218">
        <v>31.35</v>
      </c>
      <c r="I261" s="219"/>
      <c r="J261" s="215"/>
      <c r="K261" s="215"/>
      <c r="L261" s="220"/>
      <c r="M261" s="221"/>
      <c r="N261" s="222"/>
      <c r="O261" s="222"/>
      <c r="P261" s="222"/>
      <c r="Q261" s="222"/>
      <c r="R261" s="222"/>
      <c r="S261" s="222"/>
      <c r="T261" s="223"/>
      <c r="AT261" s="224" t="s">
        <v>159</v>
      </c>
      <c r="AU261" s="224" t="s">
        <v>86</v>
      </c>
      <c r="AV261" s="14" t="s">
        <v>131</v>
      </c>
      <c r="AW261" s="14" t="s">
        <v>33</v>
      </c>
      <c r="AX261" s="14" t="s">
        <v>84</v>
      </c>
      <c r="AY261" s="224" t="s">
        <v>124</v>
      </c>
    </row>
    <row r="262" spans="1:65" s="2" customFormat="1" ht="16.5" customHeight="1">
      <c r="A262" s="34"/>
      <c r="B262" s="35"/>
      <c r="C262" s="186" t="s">
        <v>353</v>
      </c>
      <c r="D262" s="186" t="s">
        <v>126</v>
      </c>
      <c r="E262" s="187" t="s">
        <v>354</v>
      </c>
      <c r="F262" s="188" t="s">
        <v>355</v>
      </c>
      <c r="G262" s="189" t="s">
        <v>156</v>
      </c>
      <c r="H262" s="190">
        <v>6.75</v>
      </c>
      <c r="I262" s="191"/>
      <c r="J262" s="190">
        <f>ROUND(I262*H262,2)</f>
        <v>0</v>
      </c>
      <c r="K262" s="188" t="s">
        <v>130</v>
      </c>
      <c r="L262" s="39"/>
      <c r="M262" s="192" t="s">
        <v>1</v>
      </c>
      <c r="N262" s="193" t="s">
        <v>41</v>
      </c>
      <c r="O262" s="71"/>
      <c r="P262" s="194">
        <f>O262*H262</f>
        <v>0</v>
      </c>
      <c r="Q262" s="194">
        <v>0.93779</v>
      </c>
      <c r="R262" s="194">
        <f>Q262*H262</f>
        <v>6.3300825000000005</v>
      </c>
      <c r="S262" s="194">
        <v>0</v>
      </c>
      <c r="T262" s="195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96" t="s">
        <v>131</v>
      </c>
      <c r="AT262" s="196" t="s">
        <v>126</v>
      </c>
      <c r="AU262" s="196" t="s">
        <v>86</v>
      </c>
      <c r="AY262" s="17" t="s">
        <v>124</v>
      </c>
      <c r="BE262" s="197">
        <f>IF(N262="základní",J262,0)</f>
        <v>0</v>
      </c>
      <c r="BF262" s="197">
        <f>IF(N262="snížená",J262,0)</f>
        <v>0</v>
      </c>
      <c r="BG262" s="197">
        <f>IF(N262="zákl. přenesená",J262,0)</f>
        <v>0</v>
      </c>
      <c r="BH262" s="197">
        <f>IF(N262="sníž. přenesená",J262,0)</f>
        <v>0</v>
      </c>
      <c r="BI262" s="197">
        <f>IF(N262="nulová",J262,0)</f>
        <v>0</v>
      </c>
      <c r="BJ262" s="17" t="s">
        <v>84</v>
      </c>
      <c r="BK262" s="197">
        <f>ROUND(I262*H262,2)</f>
        <v>0</v>
      </c>
      <c r="BL262" s="17" t="s">
        <v>131</v>
      </c>
      <c r="BM262" s="196" t="s">
        <v>356</v>
      </c>
    </row>
    <row r="263" spans="1:47" s="2" customFormat="1" ht="11.25">
      <c r="A263" s="34"/>
      <c r="B263" s="35"/>
      <c r="C263" s="36"/>
      <c r="D263" s="198" t="s">
        <v>133</v>
      </c>
      <c r="E263" s="36"/>
      <c r="F263" s="199" t="s">
        <v>357</v>
      </c>
      <c r="G263" s="36"/>
      <c r="H263" s="36"/>
      <c r="I263" s="200"/>
      <c r="J263" s="36"/>
      <c r="K263" s="36"/>
      <c r="L263" s="39"/>
      <c r="M263" s="201"/>
      <c r="N263" s="202"/>
      <c r="O263" s="71"/>
      <c r="P263" s="71"/>
      <c r="Q263" s="71"/>
      <c r="R263" s="71"/>
      <c r="S263" s="71"/>
      <c r="T263" s="72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T263" s="17" t="s">
        <v>133</v>
      </c>
      <c r="AU263" s="17" t="s">
        <v>86</v>
      </c>
    </row>
    <row r="264" spans="2:51" s="13" customFormat="1" ht="11.25">
      <c r="B264" s="203"/>
      <c r="C264" s="204"/>
      <c r="D264" s="198" t="s">
        <v>159</v>
      </c>
      <c r="E264" s="205" t="s">
        <v>1</v>
      </c>
      <c r="F264" s="206" t="s">
        <v>358</v>
      </c>
      <c r="G264" s="204"/>
      <c r="H264" s="207">
        <v>6.75</v>
      </c>
      <c r="I264" s="208"/>
      <c r="J264" s="204"/>
      <c r="K264" s="204"/>
      <c r="L264" s="209"/>
      <c r="M264" s="210"/>
      <c r="N264" s="211"/>
      <c r="O264" s="211"/>
      <c r="P264" s="211"/>
      <c r="Q264" s="211"/>
      <c r="R264" s="211"/>
      <c r="S264" s="211"/>
      <c r="T264" s="212"/>
      <c r="AT264" s="213" t="s">
        <v>159</v>
      </c>
      <c r="AU264" s="213" t="s">
        <v>86</v>
      </c>
      <c r="AV264" s="13" t="s">
        <v>86</v>
      </c>
      <c r="AW264" s="13" t="s">
        <v>33</v>
      </c>
      <c r="AX264" s="13" t="s">
        <v>84</v>
      </c>
      <c r="AY264" s="213" t="s">
        <v>124</v>
      </c>
    </row>
    <row r="265" spans="1:65" s="2" customFormat="1" ht="21.75" customHeight="1">
      <c r="A265" s="34"/>
      <c r="B265" s="35"/>
      <c r="C265" s="186" t="s">
        <v>359</v>
      </c>
      <c r="D265" s="186" t="s">
        <v>126</v>
      </c>
      <c r="E265" s="187" t="s">
        <v>360</v>
      </c>
      <c r="F265" s="188" t="s">
        <v>361</v>
      </c>
      <c r="G265" s="189" t="s">
        <v>156</v>
      </c>
      <c r="H265" s="190">
        <v>7.97</v>
      </c>
      <c r="I265" s="191"/>
      <c r="J265" s="190">
        <f>ROUND(I265*H265,2)</f>
        <v>0</v>
      </c>
      <c r="K265" s="188" t="s">
        <v>130</v>
      </c>
      <c r="L265" s="39"/>
      <c r="M265" s="192" t="s">
        <v>1</v>
      </c>
      <c r="N265" s="193" t="s">
        <v>41</v>
      </c>
      <c r="O265" s="71"/>
      <c r="P265" s="194">
        <f>O265*H265</f>
        <v>0</v>
      </c>
      <c r="Q265" s="194">
        <v>0.5267</v>
      </c>
      <c r="R265" s="194">
        <f>Q265*H265</f>
        <v>4.197799</v>
      </c>
      <c r="S265" s="194">
        <v>0</v>
      </c>
      <c r="T265" s="195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96" t="s">
        <v>131</v>
      </c>
      <c r="AT265" s="196" t="s">
        <v>126</v>
      </c>
      <c r="AU265" s="196" t="s">
        <v>86</v>
      </c>
      <c r="AY265" s="17" t="s">
        <v>124</v>
      </c>
      <c r="BE265" s="197">
        <f>IF(N265="základní",J265,0)</f>
        <v>0</v>
      </c>
      <c r="BF265" s="197">
        <f>IF(N265="snížená",J265,0)</f>
        <v>0</v>
      </c>
      <c r="BG265" s="197">
        <f>IF(N265="zákl. přenesená",J265,0)</f>
        <v>0</v>
      </c>
      <c r="BH265" s="197">
        <f>IF(N265="sníž. přenesená",J265,0)</f>
        <v>0</v>
      </c>
      <c r="BI265" s="197">
        <f>IF(N265="nulová",J265,0)</f>
        <v>0</v>
      </c>
      <c r="BJ265" s="17" t="s">
        <v>84</v>
      </c>
      <c r="BK265" s="197">
        <f>ROUND(I265*H265,2)</f>
        <v>0</v>
      </c>
      <c r="BL265" s="17" t="s">
        <v>131</v>
      </c>
      <c r="BM265" s="196" t="s">
        <v>362</v>
      </c>
    </row>
    <row r="266" spans="1:47" s="2" customFormat="1" ht="19.5">
      <c r="A266" s="34"/>
      <c r="B266" s="35"/>
      <c r="C266" s="36"/>
      <c r="D266" s="198" t="s">
        <v>133</v>
      </c>
      <c r="E266" s="36"/>
      <c r="F266" s="199" t="s">
        <v>363</v>
      </c>
      <c r="G266" s="36"/>
      <c r="H266" s="36"/>
      <c r="I266" s="200"/>
      <c r="J266" s="36"/>
      <c r="K266" s="36"/>
      <c r="L266" s="39"/>
      <c r="M266" s="201"/>
      <c r="N266" s="202"/>
      <c r="O266" s="71"/>
      <c r="P266" s="71"/>
      <c r="Q266" s="71"/>
      <c r="R266" s="71"/>
      <c r="S266" s="71"/>
      <c r="T266" s="72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T266" s="17" t="s">
        <v>133</v>
      </c>
      <c r="AU266" s="17" t="s">
        <v>86</v>
      </c>
    </row>
    <row r="267" spans="2:51" s="15" customFormat="1" ht="11.25">
      <c r="B267" s="234"/>
      <c r="C267" s="235"/>
      <c r="D267" s="198" t="s">
        <v>159</v>
      </c>
      <c r="E267" s="236" t="s">
        <v>1</v>
      </c>
      <c r="F267" s="237" t="s">
        <v>364</v>
      </c>
      <c r="G267" s="235"/>
      <c r="H267" s="236" t="s">
        <v>1</v>
      </c>
      <c r="I267" s="238"/>
      <c r="J267" s="235"/>
      <c r="K267" s="235"/>
      <c r="L267" s="239"/>
      <c r="M267" s="240"/>
      <c r="N267" s="241"/>
      <c r="O267" s="241"/>
      <c r="P267" s="241"/>
      <c r="Q267" s="241"/>
      <c r="R267" s="241"/>
      <c r="S267" s="241"/>
      <c r="T267" s="242"/>
      <c r="AT267" s="243" t="s">
        <v>159</v>
      </c>
      <c r="AU267" s="243" t="s">
        <v>86</v>
      </c>
      <c r="AV267" s="15" t="s">
        <v>84</v>
      </c>
      <c r="AW267" s="15" t="s">
        <v>33</v>
      </c>
      <c r="AX267" s="15" t="s">
        <v>76</v>
      </c>
      <c r="AY267" s="243" t="s">
        <v>124</v>
      </c>
    </row>
    <row r="268" spans="2:51" s="13" customFormat="1" ht="11.25">
      <c r="B268" s="203"/>
      <c r="C268" s="204"/>
      <c r="D268" s="198" t="s">
        <v>159</v>
      </c>
      <c r="E268" s="205" t="s">
        <v>1</v>
      </c>
      <c r="F268" s="206" t="s">
        <v>365</v>
      </c>
      <c r="G268" s="204"/>
      <c r="H268" s="207">
        <v>7.97</v>
      </c>
      <c r="I268" s="208"/>
      <c r="J268" s="204"/>
      <c r="K268" s="204"/>
      <c r="L268" s="209"/>
      <c r="M268" s="210"/>
      <c r="N268" s="211"/>
      <c r="O268" s="211"/>
      <c r="P268" s="211"/>
      <c r="Q268" s="211"/>
      <c r="R268" s="211"/>
      <c r="S268" s="211"/>
      <c r="T268" s="212"/>
      <c r="AT268" s="213" t="s">
        <v>159</v>
      </c>
      <c r="AU268" s="213" t="s">
        <v>86</v>
      </c>
      <c r="AV268" s="13" t="s">
        <v>86</v>
      </c>
      <c r="AW268" s="13" t="s">
        <v>33</v>
      </c>
      <c r="AX268" s="13" t="s">
        <v>84</v>
      </c>
      <c r="AY268" s="213" t="s">
        <v>124</v>
      </c>
    </row>
    <row r="269" spans="1:65" s="2" customFormat="1" ht="24.2" customHeight="1">
      <c r="A269" s="34"/>
      <c r="B269" s="35"/>
      <c r="C269" s="186" t="s">
        <v>366</v>
      </c>
      <c r="D269" s="186" t="s">
        <v>126</v>
      </c>
      <c r="E269" s="187" t="s">
        <v>367</v>
      </c>
      <c r="F269" s="188" t="s">
        <v>368</v>
      </c>
      <c r="G269" s="189" t="s">
        <v>164</v>
      </c>
      <c r="H269" s="190">
        <v>7.2</v>
      </c>
      <c r="I269" s="191"/>
      <c r="J269" s="190">
        <f>ROUND(I269*H269,2)</f>
        <v>0</v>
      </c>
      <c r="K269" s="188" t="s">
        <v>1</v>
      </c>
      <c r="L269" s="39"/>
      <c r="M269" s="192" t="s">
        <v>1</v>
      </c>
      <c r="N269" s="193" t="s">
        <v>41</v>
      </c>
      <c r="O269" s="71"/>
      <c r="P269" s="194">
        <f>O269*H269</f>
        <v>0</v>
      </c>
      <c r="Q269" s="194">
        <v>2</v>
      </c>
      <c r="R269" s="194">
        <f>Q269*H269</f>
        <v>14.4</v>
      </c>
      <c r="S269" s="194">
        <v>0</v>
      </c>
      <c r="T269" s="195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96" t="s">
        <v>131</v>
      </c>
      <c r="AT269" s="196" t="s">
        <v>126</v>
      </c>
      <c r="AU269" s="196" t="s">
        <v>86</v>
      </c>
      <c r="AY269" s="17" t="s">
        <v>124</v>
      </c>
      <c r="BE269" s="197">
        <f>IF(N269="základní",J269,0)</f>
        <v>0</v>
      </c>
      <c r="BF269" s="197">
        <f>IF(N269="snížená",J269,0)</f>
        <v>0</v>
      </c>
      <c r="BG269" s="197">
        <f>IF(N269="zákl. přenesená",J269,0)</f>
        <v>0</v>
      </c>
      <c r="BH269" s="197">
        <f>IF(N269="sníž. přenesená",J269,0)</f>
        <v>0</v>
      </c>
      <c r="BI269" s="197">
        <f>IF(N269="nulová",J269,0)</f>
        <v>0</v>
      </c>
      <c r="BJ269" s="17" t="s">
        <v>84</v>
      </c>
      <c r="BK269" s="197">
        <f>ROUND(I269*H269,2)</f>
        <v>0</v>
      </c>
      <c r="BL269" s="17" t="s">
        <v>131</v>
      </c>
      <c r="BM269" s="196" t="s">
        <v>369</v>
      </c>
    </row>
    <row r="270" spans="1:47" s="2" customFormat="1" ht="19.5">
      <c r="A270" s="34"/>
      <c r="B270" s="35"/>
      <c r="C270" s="36"/>
      <c r="D270" s="198" t="s">
        <v>133</v>
      </c>
      <c r="E270" s="36"/>
      <c r="F270" s="199" t="s">
        <v>370</v>
      </c>
      <c r="G270" s="36"/>
      <c r="H270" s="36"/>
      <c r="I270" s="200"/>
      <c r="J270" s="36"/>
      <c r="K270" s="36"/>
      <c r="L270" s="39"/>
      <c r="M270" s="201"/>
      <c r="N270" s="202"/>
      <c r="O270" s="71"/>
      <c r="P270" s="71"/>
      <c r="Q270" s="71"/>
      <c r="R270" s="71"/>
      <c r="S270" s="71"/>
      <c r="T270" s="72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T270" s="17" t="s">
        <v>133</v>
      </c>
      <c r="AU270" s="17" t="s">
        <v>86</v>
      </c>
    </row>
    <row r="271" spans="2:51" s="13" customFormat="1" ht="11.25">
      <c r="B271" s="203"/>
      <c r="C271" s="204"/>
      <c r="D271" s="198" t="s">
        <v>159</v>
      </c>
      <c r="E271" s="205" t="s">
        <v>1</v>
      </c>
      <c r="F271" s="206" t="s">
        <v>371</v>
      </c>
      <c r="G271" s="204"/>
      <c r="H271" s="207">
        <v>7.2</v>
      </c>
      <c r="I271" s="208"/>
      <c r="J271" s="204"/>
      <c r="K271" s="204"/>
      <c r="L271" s="209"/>
      <c r="M271" s="210"/>
      <c r="N271" s="211"/>
      <c r="O271" s="211"/>
      <c r="P271" s="211"/>
      <c r="Q271" s="211"/>
      <c r="R271" s="211"/>
      <c r="S271" s="211"/>
      <c r="T271" s="212"/>
      <c r="AT271" s="213" t="s">
        <v>159</v>
      </c>
      <c r="AU271" s="213" t="s">
        <v>86</v>
      </c>
      <c r="AV271" s="13" t="s">
        <v>86</v>
      </c>
      <c r="AW271" s="13" t="s">
        <v>33</v>
      </c>
      <c r="AX271" s="13" t="s">
        <v>84</v>
      </c>
      <c r="AY271" s="213" t="s">
        <v>124</v>
      </c>
    </row>
    <row r="272" spans="1:65" s="2" customFormat="1" ht="24.2" customHeight="1">
      <c r="A272" s="34"/>
      <c r="B272" s="35"/>
      <c r="C272" s="186" t="s">
        <v>372</v>
      </c>
      <c r="D272" s="186" t="s">
        <v>126</v>
      </c>
      <c r="E272" s="187" t="s">
        <v>373</v>
      </c>
      <c r="F272" s="188" t="s">
        <v>374</v>
      </c>
      <c r="G272" s="189" t="s">
        <v>164</v>
      </c>
      <c r="H272" s="190">
        <v>14.41</v>
      </c>
      <c r="I272" s="191"/>
      <c r="J272" s="190">
        <f>ROUND(I272*H272,2)</f>
        <v>0</v>
      </c>
      <c r="K272" s="188" t="s">
        <v>1</v>
      </c>
      <c r="L272" s="39"/>
      <c r="M272" s="192" t="s">
        <v>1</v>
      </c>
      <c r="N272" s="193" t="s">
        <v>41</v>
      </c>
      <c r="O272" s="71"/>
      <c r="P272" s="194">
        <f>O272*H272</f>
        <v>0</v>
      </c>
      <c r="Q272" s="194">
        <v>0</v>
      </c>
      <c r="R272" s="194">
        <f>Q272*H272</f>
        <v>0</v>
      </c>
      <c r="S272" s="194">
        <v>0</v>
      </c>
      <c r="T272" s="195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96" t="s">
        <v>131</v>
      </c>
      <c r="AT272" s="196" t="s">
        <v>126</v>
      </c>
      <c r="AU272" s="196" t="s">
        <v>86</v>
      </c>
      <c r="AY272" s="17" t="s">
        <v>124</v>
      </c>
      <c r="BE272" s="197">
        <f>IF(N272="základní",J272,0)</f>
        <v>0</v>
      </c>
      <c r="BF272" s="197">
        <f>IF(N272="snížená",J272,0)</f>
        <v>0</v>
      </c>
      <c r="BG272" s="197">
        <f>IF(N272="zákl. přenesená",J272,0)</f>
        <v>0</v>
      </c>
      <c r="BH272" s="197">
        <f>IF(N272="sníž. přenesená",J272,0)</f>
        <v>0</v>
      </c>
      <c r="BI272" s="197">
        <f>IF(N272="nulová",J272,0)</f>
        <v>0</v>
      </c>
      <c r="BJ272" s="17" t="s">
        <v>84</v>
      </c>
      <c r="BK272" s="197">
        <f>ROUND(I272*H272,2)</f>
        <v>0</v>
      </c>
      <c r="BL272" s="17" t="s">
        <v>131</v>
      </c>
      <c r="BM272" s="196" t="s">
        <v>375</v>
      </c>
    </row>
    <row r="273" spans="1:47" s="2" customFormat="1" ht="19.5">
      <c r="A273" s="34"/>
      <c r="B273" s="35"/>
      <c r="C273" s="36"/>
      <c r="D273" s="198" t="s">
        <v>133</v>
      </c>
      <c r="E273" s="36"/>
      <c r="F273" s="199" t="s">
        <v>374</v>
      </c>
      <c r="G273" s="36"/>
      <c r="H273" s="36"/>
      <c r="I273" s="200"/>
      <c r="J273" s="36"/>
      <c r="K273" s="36"/>
      <c r="L273" s="39"/>
      <c r="M273" s="201"/>
      <c r="N273" s="202"/>
      <c r="O273" s="71"/>
      <c r="P273" s="71"/>
      <c r="Q273" s="71"/>
      <c r="R273" s="71"/>
      <c r="S273" s="71"/>
      <c r="T273" s="72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T273" s="17" t="s">
        <v>133</v>
      </c>
      <c r="AU273" s="17" t="s">
        <v>86</v>
      </c>
    </row>
    <row r="274" spans="2:51" s="15" customFormat="1" ht="11.25">
      <c r="B274" s="234"/>
      <c r="C274" s="235"/>
      <c r="D274" s="198" t="s">
        <v>159</v>
      </c>
      <c r="E274" s="236" t="s">
        <v>1</v>
      </c>
      <c r="F274" s="237" t="s">
        <v>376</v>
      </c>
      <c r="G274" s="235"/>
      <c r="H274" s="236" t="s">
        <v>1</v>
      </c>
      <c r="I274" s="238"/>
      <c r="J274" s="235"/>
      <c r="K274" s="235"/>
      <c r="L274" s="239"/>
      <c r="M274" s="240"/>
      <c r="N274" s="241"/>
      <c r="O274" s="241"/>
      <c r="P274" s="241"/>
      <c r="Q274" s="241"/>
      <c r="R274" s="241"/>
      <c r="S274" s="241"/>
      <c r="T274" s="242"/>
      <c r="AT274" s="243" t="s">
        <v>159</v>
      </c>
      <c r="AU274" s="243" t="s">
        <v>86</v>
      </c>
      <c r="AV274" s="15" t="s">
        <v>84</v>
      </c>
      <c r="AW274" s="15" t="s">
        <v>33</v>
      </c>
      <c r="AX274" s="15" t="s">
        <v>76</v>
      </c>
      <c r="AY274" s="243" t="s">
        <v>124</v>
      </c>
    </row>
    <row r="275" spans="2:51" s="13" customFormat="1" ht="11.25">
      <c r="B275" s="203"/>
      <c r="C275" s="204"/>
      <c r="D275" s="198" t="s">
        <v>159</v>
      </c>
      <c r="E275" s="205" t="s">
        <v>1</v>
      </c>
      <c r="F275" s="206" t="s">
        <v>377</v>
      </c>
      <c r="G275" s="204"/>
      <c r="H275" s="207">
        <v>14.41</v>
      </c>
      <c r="I275" s="208"/>
      <c r="J275" s="204"/>
      <c r="K275" s="204"/>
      <c r="L275" s="209"/>
      <c r="M275" s="210"/>
      <c r="N275" s="211"/>
      <c r="O275" s="211"/>
      <c r="P275" s="211"/>
      <c r="Q275" s="211"/>
      <c r="R275" s="211"/>
      <c r="S275" s="211"/>
      <c r="T275" s="212"/>
      <c r="AT275" s="213" t="s">
        <v>159</v>
      </c>
      <c r="AU275" s="213" t="s">
        <v>86</v>
      </c>
      <c r="AV275" s="13" t="s">
        <v>86</v>
      </c>
      <c r="AW275" s="13" t="s">
        <v>33</v>
      </c>
      <c r="AX275" s="13" t="s">
        <v>84</v>
      </c>
      <c r="AY275" s="213" t="s">
        <v>124</v>
      </c>
    </row>
    <row r="276" spans="2:63" s="12" customFormat="1" ht="22.9" customHeight="1">
      <c r="B276" s="170"/>
      <c r="C276" s="171"/>
      <c r="D276" s="172" t="s">
        <v>75</v>
      </c>
      <c r="E276" s="184" t="s">
        <v>153</v>
      </c>
      <c r="F276" s="184" t="s">
        <v>378</v>
      </c>
      <c r="G276" s="171"/>
      <c r="H276" s="171"/>
      <c r="I276" s="174"/>
      <c r="J276" s="185">
        <f>BK276</f>
        <v>0</v>
      </c>
      <c r="K276" s="171"/>
      <c r="L276" s="176"/>
      <c r="M276" s="177"/>
      <c r="N276" s="178"/>
      <c r="O276" s="178"/>
      <c r="P276" s="179">
        <f>SUM(P277:P284)</f>
        <v>0</v>
      </c>
      <c r="Q276" s="178"/>
      <c r="R276" s="179">
        <f>SUM(R277:R284)</f>
        <v>15.6924538</v>
      </c>
      <c r="S276" s="178"/>
      <c r="T276" s="180">
        <f>SUM(T277:T284)</f>
        <v>0</v>
      </c>
      <c r="AR276" s="181" t="s">
        <v>84</v>
      </c>
      <c r="AT276" s="182" t="s">
        <v>75</v>
      </c>
      <c r="AU276" s="182" t="s">
        <v>84</v>
      </c>
      <c r="AY276" s="181" t="s">
        <v>124</v>
      </c>
      <c r="BK276" s="183">
        <f>SUM(BK277:BK284)</f>
        <v>0</v>
      </c>
    </row>
    <row r="277" spans="1:65" s="2" customFormat="1" ht="21.75" customHeight="1">
      <c r="A277" s="34"/>
      <c r="B277" s="35"/>
      <c r="C277" s="186" t="s">
        <v>379</v>
      </c>
      <c r="D277" s="186" t="s">
        <v>126</v>
      </c>
      <c r="E277" s="187" t="s">
        <v>380</v>
      </c>
      <c r="F277" s="188" t="s">
        <v>381</v>
      </c>
      <c r="G277" s="189" t="s">
        <v>156</v>
      </c>
      <c r="H277" s="190">
        <v>108.83</v>
      </c>
      <c r="I277" s="191"/>
      <c r="J277" s="190">
        <f>ROUND(I277*H277,2)</f>
        <v>0</v>
      </c>
      <c r="K277" s="188" t="s">
        <v>130</v>
      </c>
      <c r="L277" s="39"/>
      <c r="M277" s="192" t="s">
        <v>1</v>
      </c>
      <c r="N277" s="193" t="s">
        <v>41</v>
      </c>
      <c r="O277" s="71"/>
      <c r="P277" s="194">
        <f>O277*H277</f>
        <v>0</v>
      </c>
      <c r="Q277" s="194">
        <v>0.13076</v>
      </c>
      <c r="R277" s="194">
        <f>Q277*H277</f>
        <v>14.2306108</v>
      </c>
      <c r="S277" s="194">
        <v>0</v>
      </c>
      <c r="T277" s="195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96" t="s">
        <v>131</v>
      </c>
      <c r="AT277" s="196" t="s">
        <v>126</v>
      </c>
      <c r="AU277" s="196" t="s">
        <v>86</v>
      </c>
      <c r="AY277" s="17" t="s">
        <v>124</v>
      </c>
      <c r="BE277" s="197">
        <f>IF(N277="základní",J277,0)</f>
        <v>0</v>
      </c>
      <c r="BF277" s="197">
        <f>IF(N277="snížená",J277,0)</f>
        <v>0</v>
      </c>
      <c r="BG277" s="197">
        <f>IF(N277="zákl. přenesená",J277,0)</f>
        <v>0</v>
      </c>
      <c r="BH277" s="197">
        <f>IF(N277="sníž. přenesená",J277,0)</f>
        <v>0</v>
      </c>
      <c r="BI277" s="197">
        <f>IF(N277="nulová",J277,0)</f>
        <v>0</v>
      </c>
      <c r="BJ277" s="17" t="s">
        <v>84</v>
      </c>
      <c r="BK277" s="197">
        <f>ROUND(I277*H277,2)</f>
        <v>0</v>
      </c>
      <c r="BL277" s="17" t="s">
        <v>131</v>
      </c>
      <c r="BM277" s="196" t="s">
        <v>382</v>
      </c>
    </row>
    <row r="278" spans="1:47" s="2" customFormat="1" ht="19.5">
      <c r="A278" s="34"/>
      <c r="B278" s="35"/>
      <c r="C278" s="36"/>
      <c r="D278" s="198" t="s">
        <v>133</v>
      </c>
      <c r="E278" s="36"/>
      <c r="F278" s="199" t="s">
        <v>383</v>
      </c>
      <c r="G278" s="36"/>
      <c r="H278" s="36"/>
      <c r="I278" s="200"/>
      <c r="J278" s="36"/>
      <c r="K278" s="36"/>
      <c r="L278" s="39"/>
      <c r="M278" s="201"/>
      <c r="N278" s="202"/>
      <c r="O278" s="71"/>
      <c r="P278" s="71"/>
      <c r="Q278" s="71"/>
      <c r="R278" s="71"/>
      <c r="S278" s="71"/>
      <c r="T278" s="72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T278" s="17" t="s">
        <v>133</v>
      </c>
      <c r="AU278" s="17" t="s">
        <v>86</v>
      </c>
    </row>
    <row r="279" spans="2:51" s="15" customFormat="1" ht="11.25">
      <c r="B279" s="234"/>
      <c r="C279" s="235"/>
      <c r="D279" s="198" t="s">
        <v>159</v>
      </c>
      <c r="E279" s="236" t="s">
        <v>1</v>
      </c>
      <c r="F279" s="237" t="s">
        <v>384</v>
      </c>
      <c r="G279" s="235"/>
      <c r="H279" s="236" t="s">
        <v>1</v>
      </c>
      <c r="I279" s="238"/>
      <c r="J279" s="235"/>
      <c r="K279" s="235"/>
      <c r="L279" s="239"/>
      <c r="M279" s="240"/>
      <c r="N279" s="241"/>
      <c r="O279" s="241"/>
      <c r="P279" s="241"/>
      <c r="Q279" s="241"/>
      <c r="R279" s="241"/>
      <c r="S279" s="241"/>
      <c r="T279" s="242"/>
      <c r="AT279" s="243" t="s">
        <v>159</v>
      </c>
      <c r="AU279" s="243" t="s">
        <v>86</v>
      </c>
      <c r="AV279" s="15" t="s">
        <v>84</v>
      </c>
      <c r="AW279" s="15" t="s">
        <v>33</v>
      </c>
      <c r="AX279" s="15" t="s">
        <v>76</v>
      </c>
      <c r="AY279" s="243" t="s">
        <v>124</v>
      </c>
    </row>
    <row r="280" spans="2:51" s="13" customFormat="1" ht="11.25">
      <c r="B280" s="203"/>
      <c r="C280" s="204"/>
      <c r="D280" s="198" t="s">
        <v>159</v>
      </c>
      <c r="E280" s="205" t="s">
        <v>1</v>
      </c>
      <c r="F280" s="206" t="s">
        <v>385</v>
      </c>
      <c r="G280" s="204"/>
      <c r="H280" s="207">
        <v>108.83</v>
      </c>
      <c r="I280" s="208"/>
      <c r="J280" s="204"/>
      <c r="K280" s="204"/>
      <c r="L280" s="209"/>
      <c r="M280" s="210"/>
      <c r="N280" s="211"/>
      <c r="O280" s="211"/>
      <c r="P280" s="211"/>
      <c r="Q280" s="211"/>
      <c r="R280" s="211"/>
      <c r="S280" s="211"/>
      <c r="T280" s="212"/>
      <c r="AT280" s="213" t="s">
        <v>159</v>
      </c>
      <c r="AU280" s="213" t="s">
        <v>86</v>
      </c>
      <c r="AV280" s="13" t="s">
        <v>86</v>
      </c>
      <c r="AW280" s="13" t="s">
        <v>33</v>
      </c>
      <c r="AX280" s="13" t="s">
        <v>84</v>
      </c>
      <c r="AY280" s="213" t="s">
        <v>124</v>
      </c>
    </row>
    <row r="281" spans="1:65" s="2" customFormat="1" ht="16.5" customHeight="1">
      <c r="A281" s="34"/>
      <c r="B281" s="35"/>
      <c r="C281" s="186" t="s">
        <v>386</v>
      </c>
      <c r="D281" s="186" t="s">
        <v>126</v>
      </c>
      <c r="E281" s="187" t="s">
        <v>387</v>
      </c>
      <c r="F281" s="188" t="s">
        <v>388</v>
      </c>
      <c r="G281" s="189" t="s">
        <v>156</v>
      </c>
      <c r="H281" s="190">
        <v>26.55</v>
      </c>
      <c r="I281" s="191"/>
      <c r="J281" s="190">
        <f>ROUND(I281*H281,2)</f>
        <v>0</v>
      </c>
      <c r="K281" s="188" t="s">
        <v>130</v>
      </c>
      <c r="L281" s="39"/>
      <c r="M281" s="192" t="s">
        <v>1</v>
      </c>
      <c r="N281" s="193" t="s">
        <v>41</v>
      </c>
      <c r="O281" s="71"/>
      <c r="P281" s="194">
        <f>O281*H281</f>
        <v>0</v>
      </c>
      <c r="Q281" s="194">
        <v>0.05506</v>
      </c>
      <c r="R281" s="194">
        <f>Q281*H281</f>
        <v>1.461843</v>
      </c>
      <c r="S281" s="194">
        <v>0</v>
      </c>
      <c r="T281" s="195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96" t="s">
        <v>131</v>
      </c>
      <c r="AT281" s="196" t="s">
        <v>126</v>
      </c>
      <c r="AU281" s="196" t="s">
        <v>86</v>
      </c>
      <c r="AY281" s="17" t="s">
        <v>124</v>
      </c>
      <c r="BE281" s="197">
        <f>IF(N281="základní",J281,0)</f>
        <v>0</v>
      </c>
      <c r="BF281" s="197">
        <f>IF(N281="snížená",J281,0)</f>
        <v>0</v>
      </c>
      <c r="BG281" s="197">
        <f>IF(N281="zákl. přenesená",J281,0)</f>
        <v>0</v>
      </c>
      <c r="BH281" s="197">
        <f>IF(N281="sníž. přenesená",J281,0)</f>
        <v>0</v>
      </c>
      <c r="BI281" s="197">
        <f>IF(N281="nulová",J281,0)</f>
        <v>0</v>
      </c>
      <c r="BJ281" s="17" t="s">
        <v>84</v>
      </c>
      <c r="BK281" s="197">
        <f>ROUND(I281*H281,2)</f>
        <v>0</v>
      </c>
      <c r="BL281" s="17" t="s">
        <v>131</v>
      </c>
      <c r="BM281" s="196" t="s">
        <v>389</v>
      </c>
    </row>
    <row r="282" spans="1:47" s="2" customFormat="1" ht="19.5">
      <c r="A282" s="34"/>
      <c r="B282" s="35"/>
      <c r="C282" s="36"/>
      <c r="D282" s="198" t="s">
        <v>133</v>
      </c>
      <c r="E282" s="36"/>
      <c r="F282" s="199" t="s">
        <v>390</v>
      </c>
      <c r="G282" s="36"/>
      <c r="H282" s="36"/>
      <c r="I282" s="200"/>
      <c r="J282" s="36"/>
      <c r="K282" s="36"/>
      <c r="L282" s="39"/>
      <c r="M282" s="201"/>
      <c r="N282" s="202"/>
      <c r="O282" s="71"/>
      <c r="P282" s="71"/>
      <c r="Q282" s="71"/>
      <c r="R282" s="71"/>
      <c r="S282" s="71"/>
      <c r="T282" s="72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T282" s="17" t="s">
        <v>133</v>
      </c>
      <c r="AU282" s="17" t="s">
        <v>86</v>
      </c>
    </row>
    <row r="283" spans="2:51" s="15" customFormat="1" ht="11.25">
      <c r="B283" s="234"/>
      <c r="C283" s="235"/>
      <c r="D283" s="198" t="s">
        <v>159</v>
      </c>
      <c r="E283" s="236" t="s">
        <v>1</v>
      </c>
      <c r="F283" s="237" t="s">
        <v>391</v>
      </c>
      <c r="G283" s="235"/>
      <c r="H283" s="236" t="s">
        <v>1</v>
      </c>
      <c r="I283" s="238"/>
      <c r="J283" s="235"/>
      <c r="K283" s="235"/>
      <c r="L283" s="239"/>
      <c r="M283" s="240"/>
      <c r="N283" s="241"/>
      <c r="O283" s="241"/>
      <c r="P283" s="241"/>
      <c r="Q283" s="241"/>
      <c r="R283" s="241"/>
      <c r="S283" s="241"/>
      <c r="T283" s="242"/>
      <c r="AT283" s="243" t="s">
        <v>159</v>
      </c>
      <c r="AU283" s="243" t="s">
        <v>86</v>
      </c>
      <c r="AV283" s="15" t="s">
        <v>84</v>
      </c>
      <c r="AW283" s="15" t="s">
        <v>33</v>
      </c>
      <c r="AX283" s="15" t="s">
        <v>76</v>
      </c>
      <c r="AY283" s="243" t="s">
        <v>124</v>
      </c>
    </row>
    <row r="284" spans="2:51" s="13" customFormat="1" ht="11.25">
      <c r="B284" s="203"/>
      <c r="C284" s="204"/>
      <c r="D284" s="198" t="s">
        <v>159</v>
      </c>
      <c r="E284" s="205" t="s">
        <v>1</v>
      </c>
      <c r="F284" s="206" t="s">
        <v>392</v>
      </c>
      <c r="G284" s="204"/>
      <c r="H284" s="207">
        <v>26.55</v>
      </c>
      <c r="I284" s="208"/>
      <c r="J284" s="204"/>
      <c r="K284" s="204"/>
      <c r="L284" s="209"/>
      <c r="M284" s="210"/>
      <c r="N284" s="211"/>
      <c r="O284" s="211"/>
      <c r="P284" s="211"/>
      <c r="Q284" s="211"/>
      <c r="R284" s="211"/>
      <c r="S284" s="211"/>
      <c r="T284" s="212"/>
      <c r="AT284" s="213" t="s">
        <v>159</v>
      </c>
      <c r="AU284" s="213" t="s">
        <v>86</v>
      </c>
      <c r="AV284" s="13" t="s">
        <v>86</v>
      </c>
      <c r="AW284" s="13" t="s">
        <v>33</v>
      </c>
      <c r="AX284" s="13" t="s">
        <v>84</v>
      </c>
      <c r="AY284" s="213" t="s">
        <v>124</v>
      </c>
    </row>
    <row r="285" spans="2:63" s="12" customFormat="1" ht="22.9" customHeight="1">
      <c r="B285" s="170"/>
      <c r="C285" s="171"/>
      <c r="D285" s="172" t="s">
        <v>75</v>
      </c>
      <c r="E285" s="184" t="s">
        <v>174</v>
      </c>
      <c r="F285" s="184" t="s">
        <v>393</v>
      </c>
      <c r="G285" s="171"/>
      <c r="H285" s="171"/>
      <c r="I285" s="174"/>
      <c r="J285" s="185">
        <f>BK285</f>
        <v>0</v>
      </c>
      <c r="K285" s="171"/>
      <c r="L285" s="176"/>
      <c r="M285" s="177"/>
      <c r="N285" s="178"/>
      <c r="O285" s="178"/>
      <c r="P285" s="179">
        <f>SUM(P286:P336)</f>
        <v>0</v>
      </c>
      <c r="Q285" s="178"/>
      <c r="R285" s="179">
        <f>SUM(R286:R336)</f>
        <v>0.01652</v>
      </c>
      <c r="S285" s="178"/>
      <c r="T285" s="180">
        <f>SUM(T286:T336)</f>
        <v>1.9798</v>
      </c>
      <c r="AR285" s="181" t="s">
        <v>84</v>
      </c>
      <c r="AT285" s="182" t="s">
        <v>75</v>
      </c>
      <c r="AU285" s="182" t="s">
        <v>84</v>
      </c>
      <c r="AY285" s="181" t="s">
        <v>124</v>
      </c>
      <c r="BK285" s="183">
        <f>SUM(BK286:BK336)</f>
        <v>0</v>
      </c>
    </row>
    <row r="286" spans="1:65" s="2" customFormat="1" ht="16.5" customHeight="1">
      <c r="A286" s="34"/>
      <c r="B286" s="35"/>
      <c r="C286" s="186" t="s">
        <v>394</v>
      </c>
      <c r="D286" s="186" t="s">
        <v>126</v>
      </c>
      <c r="E286" s="187" t="s">
        <v>395</v>
      </c>
      <c r="F286" s="188" t="s">
        <v>396</v>
      </c>
      <c r="G286" s="189" t="s">
        <v>156</v>
      </c>
      <c r="H286" s="190">
        <v>43.53</v>
      </c>
      <c r="I286" s="191"/>
      <c r="J286" s="190">
        <f>ROUND(I286*H286,2)</f>
        <v>0</v>
      </c>
      <c r="K286" s="188" t="s">
        <v>130</v>
      </c>
      <c r="L286" s="39"/>
      <c r="M286" s="192" t="s">
        <v>1</v>
      </c>
      <c r="N286" s="193" t="s">
        <v>41</v>
      </c>
      <c r="O286" s="71"/>
      <c r="P286" s="194">
        <f>O286*H286</f>
        <v>0</v>
      </c>
      <c r="Q286" s="194">
        <v>0</v>
      </c>
      <c r="R286" s="194">
        <f>Q286*H286</f>
        <v>0</v>
      </c>
      <c r="S286" s="194">
        <v>0</v>
      </c>
      <c r="T286" s="195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96" t="s">
        <v>131</v>
      </c>
      <c r="AT286" s="196" t="s">
        <v>126</v>
      </c>
      <c r="AU286" s="196" t="s">
        <v>86</v>
      </c>
      <c r="AY286" s="17" t="s">
        <v>124</v>
      </c>
      <c r="BE286" s="197">
        <f>IF(N286="základní",J286,0)</f>
        <v>0</v>
      </c>
      <c r="BF286" s="197">
        <f>IF(N286="snížená",J286,0)</f>
        <v>0</v>
      </c>
      <c r="BG286" s="197">
        <f>IF(N286="zákl. přenesená",J286,0)</f>
        <v>0</v>
      </c>
      <c r="BH286" s="197">
        <f>IF(N286="sníž. přenesená",J286,0)</f>
        <v>0</v>
      </c>
      <c r="BI286" s="197">
        <f>IF(N286="nulová",J286,0)</f>
        <v>0</v>
      </c>
      <c r="BJ286" s="17" t="s">
        <v>84</v>
      </c>
      <c r="BK286" s="197">
        <f>ROUND(I286*H286,2)</f>
        <v>0</v>
      </c>
      <c r="BL286" s="17" t="s">
        <v>131</v>
      </c>
      <c r="BM286" s="196" t="s">
        <v>397</v>
      </c>
    </row>
    <row r="287" spans="1:47" s="2" customFormat="1" ht="29.25">
      <c r="A287" s="34"/>
      <c r="B287" s="35"/>
      <c r="C287" s="36"/>
      <c r="D287" s="198" t="s">
        <v>133</v>
      </c>
      <c r="E287" s="36"/>
      <c r="F287" s="199" t="s">
        <v>398</v>
      </c>
      <c r="G287" s="36"/>
      <c r="H287" s="36"/>
      <c r="I287" s="200"/>
      <c r="J287" s="36"/>
      <c r="K287" s="36"/>
      <c r="L287" s="39"/>
      <c r="M287" s="201"/>
      <c r="N287" s="202"/>
      <c r="O287" s="71"/>
      <c r="P287" s="71"/>
      <c r="Q287" s="71"/>
      <c r="R287" s="71"/>
      <c r="S287" s="71"/>
      <c r="T287" s="72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T287" s="17" t="s">
        <v>133</v>
      </c>
      <c r="AU287" s="17" t="s">
        <v>86</v>
      </c>
    </row>
    <row r="288" spans="2:51" s="15" customFormat="1" ht="11.25">
      <c r="B288" s="234"/>
      <c r="C288" s="235"/>
      <c r="D288" s="198" t="s">
        <v>159</v>
      </c>
      <c r="E288" s="236" t="s">
        <v>1</v>
      </c>
      <c r="F288" s="237" t="s">
        <v>399</v>
      </c>
      <c r="G288" s="235"/>
      <c r="H288" s="236" t="s">
        <v>1</v>
      </c>
      <c r="I288" s="238"/>
      <c r="J288" s="235"/>
      <c r="K288" s="235"/>
      <c r="L288" s="239"/>
      <c r="M288" s="240"/>
      <c r="N288" s="241"/>
      <c r="O288" s="241"/>
      <c r="P288" s="241"/>
      <c r="Q288" s="241"/>
      <c r="R288" s="241"/>
      <c r="S288" s="241"/>
      <c r="T288" s="242"/>
      <c r="AT288" s="243" t="s">
        <v>159</v>
      </c>
      <c r="AU288" s="243" t="s">
        <v>86</v>
      </c>
      <c r="AV288" s="15" t="s">
        <v>84</v>
      </c>
      <c r="AW288" s="15" t="s">
        <v>33</v>
      </c>
      <c r="AX288" s="15" t="s">
        <v>76</v>
      </c>
      <c r="AY288" s="243" t="s">
        <v>124</v>
      </c>
    </row>
    <row r="289" spans="2:51" s="13" customFormat="1" ht="11.25">
      <c r="B289" s="203"/>
      <c r="C289" s="204"/>
      <c r="D289" s="198" t="s">
        <v>159</v>
      </c>
      <c r="E289" s="205" t="s">
        <v>1</v>
      </c>
      <c r="F289" s="206" t="s">
        <v>400</v>
      </c>
      <c r="G289" s="204"/>
      <c r="H289" s="207">
        <v>43.53</v>
      </c>
      <c r="I289" s="208"/>
      <c r="J289" s="204"/>
      <c r="K289" s="204"/>
      <c r="L289" s="209"/>
      <c r="M289" s="210"/>
      <c r="N289" s="211"/>
      <c r="O289" s="211"/>
      <c r="P289" s="211"/>
      <c r="Q289" s="211"/>
      <c r="R289" s="211"/>
      <c r="S289" s="211"/>
      <c r="T289" s="212"/>
      <c r="AT289" s="213" t="s">
        <v>159</v>
      </c>
      <c r="AU289" s="213" t="s">
        <v>86</v>
      </c>
      <c r="AV289" s="13" t="s">
        <v>86</v>
      </c>
      <c r="AW289" s="13" t="s">
        <v>33</v>
      </c>
      <c r="AX289" s="13" t="s">
        <v>84</v>
      </c>
      <c r="AY289" s="213" t="s">
        <v>124</v>
      </c>
    </row>
    <row r="290" spans="1:65" s="2" customFormat="1" ht="16.5" customHeight="1">
      <c r="A290" s="34"/>
      <c r="B290" s="35"/>
      <c r="C290" s="186" t="s">
        <v>401</v>
      </c>
      <c r="D290" s="186" t="s">
        <v>126</v>
      </c>
      <c r="E290" s="187" t="s">
        <v>402</v>
      </c>
      <c r="F290" s="188" t="s">
        <v>403</v>
      </c>
      <c r="G290" s="189" t="s">
        <v>156</v>
      </c>
      <c r="H290" s="190">
        <v>26.55</v>
      </c>
      <c r="I290" s="191"/>
      <c r="J290" s="190">
        <f>ROUND(I290*H290,2)</f>
        <v>0</v>
      </c>
      <c r="K290" s="188" t="s">
        <v>130</v>
      </c>
      <c r="L290" s="39"/>
      <c r="M290" s="192" t="s">
        <v>1</v>
      </c>
      <c r="N290" s="193" t="s">
        <v>41</v>
      </c>
      <c r="O290" s="71"/>
      <c r="P290" s="194">
        <f>O290*H290</f>
        <v>0</v>
      </c>
      <c r="Q290" s="194">
        <v>0</v>
      </c>
      <c r="R290" s="194">
        <f>Q290*H290</f>
        <v>0</v>
      </c>
      <c r="S290" s="194">
        <v>0.018</v>
      </c>
      <c r="T290" s="195">
        <f>S290*H290</f>
        <v>0.4779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196" t="s">
        <v>131</v>
      </c>
      <c r="AT290" s="196" t="s">
        <v>126</v>
      </c>
      <c r="AU290" s="196" t="s">
        <v>86</v>
      </c>
      <c r="AY290" s="17" t="s">
        <v>124</v>
      </c>
      <c r="BE290" s="197">
        <f>IF(N290="základní",J290,0)</f>
        <v>0</v>
      </c>
      <c r="BF290" s="197">
        <f>IF(N290="snížená",J290,0)</f>
        <v>0</v>
      </c>
      <c r="BG290" s="197">
        <f>IF(N290="zákl. přenesená",J290,0)</f>
        <v>0</v>
      </c>
      <c r="BH290" s="197">
        <f>IF(N290="sníž. přenesená",J290,0)</f>
        <v>0</v>
      </c>
      <c r="BI290" s="197">
        <f>IF(N290="nulová",J290,0)</f>
        <v>0</v>
      </c>
      <c r="BJ290" s="17" t="s">
        <v>84</v>
      </c>
      <c r="BK290" s="197">
        <f>ROUND(I290*H290,2)</f>
        <v>0</v>
      </c>
      <c r="BL290" s="17" t="s">
        <v>131</v>
      </c>
      <c r="BM290" s="196" t="s">
        <v>404</v>
      </c>
    </row>
    <row r="291" spans="1:47" s="2" customFormat="1" ht="19.5">
      <c r="A291" s="34"/>
      <c r="B291" s="35"/>
      <c r="C291" s="36"/>
      <c r="D291" s="198" t="s">
        <v>133</v>
      </c>
      <c r="E291" s="36"/>
      <c r="F291" s="199" t="s">
        <v>405</v>
      </c>
      <c r="G291" s="36"/>
      <c r="H291" s="36"/>
      <c r="I291" s="200"/>
      <c r="J291" s="36"/>
      <c r="K291" s="36"/>
      <c r="L291" s="39"/>
      <c r="M291" s="201"/>
      <c r="N291" s="202"/>
      <c r="O291" s="71"/>
      <c r="P291" s="71"/>
      <c r="Q291" s="71"/>
      <c r="R291" s="71"/>
      <c r="S291" s="71"/>
      <c r="T291" s="72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T291" s="17" t="s">
        <v>133</v>
      </c>
      <c r="AU291" s="17" t="s">
        <v>86</v>
      </c>
    </row>
    <row r="292" spans="2:51" s="15" customFormat="1" ht="11.25">
      <c r="B292" s="234"/>
      <c r="C292" s="235"/>
      <c r="D292" s="198" t="s">
        <v>159</v>
      </c>
      <c r="E292" s="236" t="s">
        <v>1</v>
      </c>
      <c r="F292" s="237" t="s">
        <v>391</v>
      </c>
      <c r="G292" s="235"/>
      <c r="H292" s="236" t="s">
        <v>1</v>
      </c>
      <c r="I292" s="238"/>
      <c r="J292" s="235"/>
      <c r="K292" s="235"/>
      <c r="L292" s="239"/>
      <c r="M292" s="240"/>
      <c r="N292" s="241"/>
      <c r="O292" s="241"/>
      <c r="P292" s="241"/>
      <c r="Q292" s="241"/>
      <c r="R292" s="241"/>
      <c r="S292" s="241"/>
      <c r="T292" s="242"/>
      <c r="AT292" s="243" t="s">
        <v>159</v>
      </c>
      <c r="AU292" s="243" t="s">
        <v>86</v>
      </c>
      <c r="AV292" s="15" t="s">
        <v>84</v>
      </c>
      <c r="AW292" s="15" t="s">
        <v>33</v>
      </c>
      <c r="AX292" s="15" t="s">
        <v>76</v>
      </c>
      <c r="AY292" s="243" t="s">
        <v>124</v>
      </c>
    </row>
    <row r="293" spans="2:51" s="13" customFormat="1" ht="11.25">
      <c r="B293" s="203"/>
      <c r="C293" s="204"/>
      <c r="D293" s="198" t="s">
        <v>159</v>
      </c>
      <c r="E293" s="205" t="s">
        <v>1</v>
      </c>
      <c r="F293" s="206" t="s">
        <v>392</v>
      </c>
      <c r="G293" s="204"/>
      <c r="H293" s="207">
        <v>26.55</v>
      </c>
      <c r="I293" s="208"/>
      <c r="J293" s="204"/>
      <c r="K293" s="204"/>
      <c r="L293" s="209"/>
      <c r="M293" s="210"/>
      <c r="N293" s="211"/>
      <c r="O293" s="211"/>
      <c r="P293" s="211"/>
      <c r="Q293" s="211"/>
      <c r="R293" s="211"/>
      <c r="S293" s="211"/>
      <c r="T293" s="212"/>
      <c r="AT293" s="213" t="s">
        <v>159</v>
      </c>
      <c r="AU293" s="213" t="s">
        <v>86</v>
      </c>
      <c r="AV293" s="13" t="s">
        <v>86</v>
      </c>
      <c r="AW293" s="13" t="s">
        <v>33</v>
      </c>
      <c r="AX293" s="13" t="s">
        <v>84</v>
      </c>
      <c r="AY293" s="213" t="s">
        <v>124</v>
      </c>
    </row>
    <row r="294" spans="1:65" s="2" customFormat="1" ht="16.5" customHeight="1">
      <c r="A294" s="34"/>
      <c r="B294" s="35"/>
      <c r="C294" s="186" t="s">
        <v>406</v>
      </c>
      <c r="D294" s="186" t="s">
        <v>126</v>
      </c>
      <c r="E294" s="187" t="s">
        <v>407</v>
      </c>
      <c r="F294" s="188" t="s">
        <v>408</v>
      </c>
      <c r="G294" s="189" t="s">
        <v>156</v>
      </c>
      <c r="H294" s="190">
        <v>65.3</v>
      </c>
      <c r="I294" s="191"/>
      <c r="J294" s="190">
        <f>ROUND(I294*H294,2)</f>
        <v>0</v>
      </c>
      <c r="K294" s="188" t="s">
        <v>130</v>
      </c>
      <c r="L294" s="39"/>
      <c r="M294" s="192" t="s">
        <v>1</v>
      </c>
      <c r="N294" s="193" t="s">
        <v>41</v>
      </c>
      <c r="O294" s="71"/>
      <c r="P294" s="194">
        <f>O294*H294</f>
        <v>0</v>
      </c>
      <c r="Q294" s="194">
        <v>0</v>
      </c>
      <c r="R294" s="194">
        <f>Q294*H294</f>
        <v>0</v>
      </c>
      <c r="S294" s="194">
        <v>0.023</v>
      </c>
      <c r="T294" s="195">
        <f>S294*H294</f>
        <v>1.5019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196" t="s">
        <v>131</v>
      </c>
      <c r="AT294" s="196" t="s">
        <v>126</v>
      </c>
      <c r="AU294" s="196" t="s">
        <v>86</v>
      </c>
      <c r="AY294" s="17" t="s">
        <v>124</v>
      </c>
      <c r="BE294" s="197">
        <f>IF(N294="základní",J294,0)</f>
        <v>0</v>
      </c>
      <c r="BF294" s="197">
        <f>IF(N294="snížená",J294,0)</f>
        <v>0</v>
      </c>
      <c r="BG294" s="197">
        <f>IF(N294="zákl. přenesená",J294,0)</f>
        <v>0</v>
      </c>
      <c r="BH294" s="197">
        <f>IF(N294="sníž. přenesená",J294,0)</f>
        <v>0</v>
      </c>
      <c r="BI294" s="197">
        <f>IF(N294="nulová",J294,0)</f>
        <v>0</v>
      </c>
      <c r="BJ294" s="17" t="s">
        <v>84</v>
      </c>
      <c r="BK294" s="197">
        <f>ROUND(I294*H294,2)</f>
        <v>0</v>
      </c>
      <c r="BL294" s="17" t="s">
        <v>131</v>
      </c>
      <c r="BM294" s="196" t="s">
        <v>409</v>
      </c>
    </row>
    <row r="295" spans="1:47" s="2" customFormat="1" ht="19.5">
      <c r="A295" s="34"/>
      <c r="B295" s="35"/>
      <c r="C295" s="36"/>
      <c r="D295" s="198" t="s">
        <v>133</v>
      </c>
      <c r="E295" s="36"/>
      <c r="F295" s="199" t="s">
        <v>410</v>
      </c>
      <c r="G295" s="36"/>
      <c r="H295" s="36"/>
      <c r="I295" s="200"/>
      <c r="J295" s="36"/>
      <c r="K295" s="36"/>
      <c r="L295" s="39"/>
      <c r="M295" s="201"/>
      <c r="N295" s="202"/>
      <c r="O295" s="71"/>
      <c r="P295" s="71"/>
      <c r="Q295" s="71"/>
      <c r="R295" s="71"/>
      <c r="S295" s="71"/>
      <c r="T295" s="72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T295" s="17" t="s">
        <v>133</v>
      </c>
      <c r="AU295" s="17" t="s">
        <v>86</v>
      </c>
    </row>
    <row r="296" spans="2:51" s="15" customFormat="1" ht="11.25">
      <c r="B296" s="234"/>
      <c r="C296" s="235"/>
      <c r="D296" s="198" t="s">
        <v>159</v>
      </c>
      <c r="E296" s="236" t="s">
        <v>1</v>
      </c>
      <c r="F296" s="237" t="s">
        <v>411</v>
      </c>
      <c r="G296" s="235"/>
      <c r="H296" s="236" t="s">
        <v>1</v>
      </c>
      <c r="I296" s="238"/>
      <c r="J296" s="235"/>
      <c r="K296" s="235"/>
      <c r="L296" s="239"/>
      <c r="M296" s="240"/>
      <c r="N296" s="241"/>
      <c r="O296" s="241"/>
      <c r="P296" s="241"/>
      <c r="Q296" s="241"/>
      <c r="R296" s="241"/>
      <c r="S296" s="241"/>
      <c r="T296" s="242"/>
      <c r="AT296" s="243" t="s">
        <v>159</v>
      </c>
      <c r="AU296" s="243" t="s">
        <v>86</v>
      </c>
      <c r="AV296" s="15" t="s">
        <v>84</v>
      </c>
      <c r="AW296" s="15" t="s">
        <v>33</v>
      </c>
      <c r="AX296" s="15" t="s">
        <v>76</v>
      </c>
      <c r="AY296" s="243" t="s">
        <v>124</v>
      </c>
    </row>
    <row r="297" spans="2:51" s="13" customFormat="1" ht="11.25">
      <c r="B297" s="203"/>
      <c r="C297" s="204"/>
      <c r="D297" s="198" t="s">
        <v>159</v>
      </c>
      <c r="E297" s="205" t="s">
        <v>1</v>
      </c>
      <c r="F297" s="206" t="s">
        <v>412</v>
      </c>
      <c r="G297" s="204"/>
      <c r="H297" s="207">
        <v>65.3</v>
      </c>
      <c r="I297" s="208"/>
      <c r="J297" s="204"/>
      <c r="K297" s="204"/>
      <c r="L297" s="209"/>
      <c r="M297" s="210"/>
      <c r="N297" s="211"/>
      <c r="O297" s="211"/>
      <c r="P297" s="211"/>
      <c r="Q297" s="211"/>
      <c r="R297" s="211"/>
      <c r="S297" s="211"/>
      <c r="T297" s="212"/>
      <c r="AT297" s="213" t="s">
        <v>159</v>
      </c>
      <c r="AU297" s="213" t="s">
        <v>86</v>
      </c>
      <c r="AV297" s="13" t="s">
        <v>86</v>
      </c>
      <c r="AW297" s="13" t="s">
        <v>33</v>
      </c>
      <c r="AX297" s="13" t="s">
        <v>84</v>
      </c>
      <c r="AY297" s="213" t="s">
        <v>124</v>
      </c>
    </row>
    <row r="298" spans="1:65" s="2" customFormat="1" ht="21.75" customHeight="1">
      <c r="A298" s="34"/>
      <c r="B298" s="35"/>
      <c r="C298" s="186" t="s">
        <v>413</v>
      </c>
      <c r="D298" s="186" t="s">
        <v>126</v>
      </c>
      <c r="E298" s="187" t="s">
        <v>414</v>
      </c>
      <c r="F298" s="188" t="s">
        <v>415</v>
      </c>
      <c r="G298" s="189" t="s">
        <v>156</v>
      </c>
      <c r="H298" s="190">
        <v>20.38</v>
      </c>
      <c r="I298" s="191"/>
      <c r="J298" s="190">
        <f>ROUND(I298*H298,2)</f>
        <v>0</v>
      </c>
      <c r="K298" s="188" t="s">
        <v>130</v>
      </c>
      <c r="L298" s="39"/>
      <c r="M298" s="192" t="s">
        <v>1</v>
      </c>
      <c r="N298" s="193" t="s">
        <v>41</v>
      </c>
      <c r="O298" s="71"/>
      <c r="P298" s="194">
        <f>O298*H298</f>
        <v>0</v>
      </c>
      <c r="Q298" s="194">
        <v>0</v>
      </c>
      <c r="R298" s="194">
        <f>Q298*H298</f>
        <v>0</v>
      </c>
      <c r="S298" s="194">
        <v>0</v>
      </c>
      <c r="T298" s="195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96" t="s">
        <v>131</v>
      </c>
      <c r="AT298" s="196" t="s">
        <v>126</v>
      </c>
      <c r="AU298" s="196" t="s">
        <v>86</v>
      </c>
      <c r="AY298" s="17" t="s">
        <v>124</v>
      </c>
      <c r="BE298" s="197">
        <f>IF(N298="základní",J298,0)</f>
        <v>0</v>
      </c>
      <c r="BF298" s="197">
        <f>IF(N298="snížená",J298,0)</f>
        <v>0</v>
      </c>
      <c r="BG298" s="197">
        <f>IF(N298="zákl. přenesená",J298,0)</f>
        <v>0</v>
      </c>
      <c r="BH298" s="197">
        <f>IF(N298="sníž. přenesená",J298,0)</f>
        <v>0</v>
      </c>
      <c r="BI298" s="197">
        <f>IF(N298="nulová",J298,0)</f>
        <v>0</v>
      </c>
      <c r="BJ298" s="17" t="s">
        <v>84</v>
      </c>
      <c r="BK298" s="197">
        <f>ROUND(I298*H298,2)</f>
        <v>0</v>
      </c>
      <c r="BL298" s="17" t="s">
        <v>131</v>
      </c>
      <c r="BM298" s="196" t="s">
        <v>416</v>
      </c>
    </row>
    <row r="299" spans="1:47" s="2" customFormat="1" ht="19.5">
      <c r="A299" s="34"/>
      <c r="B299" s="35"/>
      <c r="C299" s="36"/>
      <c r="D299" s="198" t="s">
        <v>133</v>
      </c>
      <c r="E299" s="36"/>
      <c r="F299" s="199" t="s">
        <v>417</v>
      </c>
      <c r="G299" s="36"/>
      <c r="H299" s="36"/>
      <c r="I299" s="200"/>
      <c r="J299" s="36"/>
      <c r="K299" s="36"/>
      <c r="L299" s="39"/>
      <c r="M299" s="201"/>
      <c r="N299" s="202"/>
      <c r="O299" s="71"/>
      <c r="P299" s="71"/>
      <c r="Q299" s="71"/>
      <c r="R299" s="71"/>
      <c r="S299" s="71"/>
      <c r="T299" s="72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T299" s="17" t="s">
        <v>133</v>
      </c>
      <c r="AU299" s="17" t="s">
        <v>86</v>
      </c>
    </row>
    <row r="300" spans="2:51" s="13" customFormat="1" ht="11.25">
      <c r="B300" s="203"/>
      <c r="C300" s="204"/>
      <c r="D300" s="198" t="s">
        <v>159</v>
      </c>
      <c r="E300" s="205" t="s">
        <v>1</v>
      </c>
      <c r="F300" s="206" t="s">
        <v>418</v>
      </c>
      <c r="G300" s="204"/>
      <c r="H300" s="207">
        <v>20.38</v>
      </c>
      <c r="I300" s="208"/>
      <c r="J300" s="204"/>
      <c r="K300" s="204"/>
      <c r="L300" s="209"/>
      <c r="M300" s="210"/>
      <c r="N300" s="211"/>
      <c r="O300" s="211"/>
      <c r="P300" s="211"/>
      <c r="Q300" s="211"/>
      <c r="R300" s="211"/>
      <c r="S300" s="211"/>
      <c r="T300" s="212"/>
      <c r="AT300" s="213" t="s">
        <v>159</v>
      </c>
      <c r="AU300" s="213" t="s">
        <v>86</v>
      </c>
      <c r="AV300" s="13" t="s">
        <v>86</v>
      </c>
      <c r="AW300" s="13" t="s">
        <v>33</v>
      </c>
      <c r="AX300" s="13" t="s">
        <v>84</v>
      </c>
      <c r="AY300" s="213" t="s">
        <v>124</v>
      </c>
    </row>
    <row r="301" spans="1:65" s="2" customFormat="1" ht="21.75" customHeight="1">
      <c r="A301" s="34"/>
      <c r="B301" s="35"/>
      <c r="C301" s="186" t="s">
        <v>419</v>
      </c>
      <c r="D301" s="186" t="s">
        <v>126</v>
      </c>
      <c r="E301" s="187" t="s">
        <v>420</v>
      </c>
      <c r="F301" s="188" t="s">
        <v>421</v>
      </c>
      <c r="G301" s="189" t="s">
        <v>156</v>
      </c>
      <c r="H301" s="190">
        <v>611.4</v>
      </c>
      <c r="I301" s="191"/>
      <c r="J301" s="190">
        <f>ROUND(I301*H301,2)</f>
        <v>0</v>
      </c>
      <c r="K301" s="188" t="s">
        <v>130</v>
      </c>
      <c r="L301" s="39"/>
      <c r="M301" s="192" t="s">
        <v>1</v>
      </c>
      <c r="N301" s="193" t="s">
        <v>41</v>
      </c>
      <c r="O301" s="71"/>
      <c r="P301" s="194">
        <f>O301*H301</f>
        <v>0</v>
      </c>
      <c r="Q301" s="194">
        <v>0</v>
      </c>
      <c r="R301" s="194">
        <f>Q301*H301</f>
        <v>0</v>
      </c>
      <c r="S301" s="194">
        <v>0</v>
      </c>
      <c r="T301" s="195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196" t="s">
        <v>131</v>
      </c>
      <c r="AT301" s="196" t="s">
        <v>126</v>
      </c>
      <c r="AU301" s="196" t="s">
        <v>86</v>
      </c>
      <c r="AY301" s="17" t="s">
        <v>124</v>
      </c>
      <c r="BE301" s="197">
        <f>IF(N301="základní",J301,0)</f>
        <v>0</v>
      </c>
      <c r="BF301" s="197">
        <f>IF(N301="snížená",J301,0)</f>
        <v>0</v>
      </c>
      <c r="BG301" s="197">
        <f>IF(N301="zákl. přenesená",J301,0)</f>
        <v>0</v>
      </c>
      <c r="BH301" s="197">
        <f>IF(N301="sníž. přenesená",J301,0)</f>
        <v>0</v>
      </c>
      <c r="BI301" s="197">
        <f>IF(N301="nulová",J301,0)</f>
        <v>0</v>
      </c>
      <c r="BJ301" s="17" t="s">
        <v>84</v>
      </c>
      <c r="BK301" s="197">
        <f>ROUND(I301*H301,2)</f>
        <v>0</v>
      </c>
      <c r="BL301" s="17" t="s">
        <v>131</v>
      </c>
      <c r="BM301" s="196" t="s">
        <v>422</v>
      </c>
    </row>
    <row r="302" spans="1:47" s="2" customFormat="1" ht="19.5">
      <c r="A302" s="34"/>
      <c r="B302" s="35"/>
      <c r="C302" s="36"/>
      <c r="D302" s="198" t="s">
        <v>133</v>
      </c>
      <c r="E302" s="36"/>
      <c r="F302" s="199" t="s">
        <v>423</v>
      </c>
      <c r="G302" s="36"/>
      <c r="H302" s="36"/>
      <c r="I302" s="200"/>
      <c r="J302" s="36"/>
      <c r="K302" s="36"/>
      <c r="L302" s="39"/>
      <c r="M302" s="201"/>
      <c r="N302" s="202"/>
      <c r="O302" s="71"/>
      <c r="P302" s="71"/>
      <c r="Q302" s="71"/>
      <c r="R302" s="71"/>
      <c r="S302" s="71"/>
      <c r="T302" s="72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T302" s="17" t="s">
        <v>133</v>
      </c>
      <c r="AU302" s="17" t="s">
        <v>86</v>
      </c>
    </row>
    <row r="303" spans="2:51" s="13" customFormat="1" ht="11.25">
      <c r="B303" s="203"/>
      <c r="C303" s="204"/>
      <c r="D303" s="198" t="s">
        <v>159</v>
      </c>
      <c r="E303" s="205" t="s">
        <v>1</v>
      </c>
      <c r="F303" s="206" t="s">
        <v>424</v>
      </c>
      <c r="G303" s="204"/>
      <c r="H303" s="207">
        <v>611.4</v>
      </c>
      <c r="I303" s="208"/>
      <c r="J303" s="204"/>
      <c r="K303" s="204"/>
      <c r="L303" s="209"/>
      <c r="M303" s="210"/>
      <c r="N303" s="211"/>
      <c r="O303" s="211"/>
      <c r="P303" s="211"/>
      <c r="Q303" s="211"/>
      <c r="R303" s="211"/>
      <c r="S303" s="211"/>
      <c r="T303" s="212"/>
      <c r="AT303" s="213" t="s">
        <v>159</v>
      </c>
      <c r="AU303" s="213" t="s">
        <v>86</v>
      </c>
      <c r="AV303" s="13" t="s">
        <v>86</v>
      </c>
      <c r="AW303" s="13" t="s">
        <v>33</v>
      </c>
      <c r="AX303" s="13" t="s">
        <v>84</v>
      </c>
      <c r="AY303" s="213" t="s">
        <v>124</v>
      </c>
    </row>
    <row r="304" spans="1:65" s="2" customFormat="1" ht="24.2" customHeight="1">
      <c r="A304" s="34"/>
      <c r="B304" s="35"/>
      <c r="C304" s="186" t="s">
        <v>425</v>
      </c>
      <c r="D304" s="186" t="s">
        <v>126</v>
      </c>
      <c r="E304" s="187" t="s">
        <v>426</v>
      </c>
      <c r="F304" s="188" t="s">
        <v>427</v>
      </c>
      <c r="G304" s="189" t="s">
        <v>156</v>
      </c>
      <c r="H304" s="190">
        <v>20.38</v>
      </c>
      <c r="I304" s="191"/>
      <c r="J304" s="190">
        <f>ROUND(I304*H304,2)</f>
        <v>0</v>
      </c>
      <c r="K304" s="188" t="s">
        <v>130</v>
      </c>
      <c r="L304" s="39"/>
      <c r="M304" s="192" t="s">
        <v>1</v>
      </c>
      <c r="N304" s="193" t="s">
        <v>41</v>
      </c>
      <c r="O304" s="71"/>
      <c r="P304" s="194">
        <f>O304*H304</f>
        <v>0</v>
      </c>
      <c r="Q304" s="194">
        <v>0</v>
      </c>
      <c r="R304" s="194">
        <f>Q304*H304</f>
        <v>0</v>
      </c>
      <c r="S304" s="194">
        <v>0</v>
      </c>
      <c r="T304" s="195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96" t="s">
        <v>131</v>
      </c>
      <c r="AT304" s="196" t="s">
        <v>126</v>
      </c>
      <c r="AU304" s="196" t="s">
        <v>86</v>
      </c>
      <c r="AY304" s="17" t="s">
        <v>124</v>
      </c>
      <c r="BE304" s="197">
        <f>IF(N304="základní",J304,0)</f>
        <v>0</v>
      </c>
      <c r="BF304" s="197">
        <f>IF(N304="snížená",J304,0)</f>
        <v>0</v>
      </c>
      <c r="BG304" s="197">
        <f>IF(N304="zákl. přenesená",J304,0)</f>
        <v>0</v>
      </c>
      <c r="BH304" s="197">
        <f>IF(N304="sníž. přenesená",J304,0)</f>
        <v>0</v>
      </c>
      <c r="BI304" s="197">
        <f>IF(N304="nulová",J304,0)</f>
        <v>0</v>
      </c>
      <c r="BJ304" s="17" t="s">
        <v>84</v>
      </c>
      <c r="BK304" s="197">
        <f>ROUND(I304*H304,2)</f>
        <v>0</v>
      </c>
      <c r="BL304" s="17" t="s">
        <v>131</v>
      </c>
      <c r="BM304" s="196" t="s">
        <v>428</v>
      </c>
    </row>
    <row r="305" spans="1:47" s="2" customFormat="1" ht="19.5">
      <c r="A305" s="34"/>
      <c r="B305" s="35"/>
      <c r="C305" s="36"/>
      <c r="D305" s="198" t="s">
        <v>133</v>
      </c>
      <c r="E305" s="36"/>
      <c r="F305" s="199" t="s">
        <v>429</v>
      </c>
      <c r="G305" s="36"/>
      <c r="H305" s="36"/>
      <c r="I305" s="200"/>
      <c r="J305" s="36"/>
      <c r="K305" s="36"/>
      <c r="L305" s="39"/>
      <c r="M305" s="201"/>
      <c r="N305" s="202"/>
      <c r="O305" s="71"/>
      <c r="P305" s="71"/>
      <c r="Q305" s="71"/>
      <c r="R305" s="71"/>
      <c r="S305" s="71"/>
      <c r="T305" s="72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T305" s="17" t="s">
        <v>133</v>
      </c>
      <c r="AU305" s="17" t="s">
        <v>86</v>
      </c>
    </row>
    <row r="306" spans="1:65" s="2" customFormat="1" ht="16.5" customHeight="1">
      <c r="A306" s="34"/>
      <c r="B306" s="35"/>
      <c r="C306" s="186" t="s">
        <v>430</v>
      </c>
      <c r="D306" s="186" t="s">
        <v>126</v>
      </c>
      <c r="E306" s="187" t="s">
        <v>431</v>
      </c>
      <c r="F306" s="188" t="s">
        <v>432</v>
      </c>
      <c r="G306" s="189" t="s">
        <v>156</v>
      </c>
      <c r="H306" s="190">
        <v>135.38</v>
      </c>
      <c r="I306" s="191"/>
      <c r="J306" s="190">
        <f>ROUND(I306*H306,2)</f>
        <v>0</v>
      </c>
      <c r="K306" s="188" t="s">
        <v>130</v>
      </c>
      <c r="L306" s="39"/>
      <c r="M306" s="192" t="s">
        <v>1</v>
      </c>
      <c r="N306" s="193" t="s">
        <v>41</v>
      </c>
      <c r="O306" s="71"/>
      <c r="P306" s="194">
        <f>O306*H306</f>
        <v>0</v>
      </c>
      <c r="Q306" s="194">
        <v>0</v>
      </c>
      <c r="R306" s="194">
        <f>Q306*H306</f>
        <v>0</v>
      </c>
      <c r="S306" s="194">
        <v>0</v>
      </c>
      <c r="T306" s="195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196" t="s">
        <v>131</v>
      </c>
      <c r="AT306" s="196" t="s">
        <v>126</v>
      </c>
      <c r="AU306" s="196" t="s">
        <v>86</v>
      </c>
      <c r="AY306" s="17" t="s">
        <v>124</v>
      </c>
      <c r="BE306" s="197">
        <f>IF(N306="základní",J306,0)</f>
        <v>0</v>
      </c>
      <c r="BF306" s="197">
        <f>IF(N306="snížená",J306,0)</f>
        <v>0</v>
      </c>
      <c r="BG306" s="197">
        <f>IF(N306="zákl. přenesená",J306,0)</f>
        <v>0</v>
      </c>
      <c r="BH306" s="197">
        <f>IF(N306="sníž. přenesená",J306,0)</f>
        <v>0</v>
      </c>
      <c r="BI306" s="197">
        <f>IF(N306="nulová",J306,0)</f>
        <v>0</v>
      </c>
      <c r="BJ306" s="17" t="s">
        <v>84</v>
      </c>
      <c r="BK306" s="197">
        <f>ROUND(I306*H306,2)</f>
        <v>0</v>
      </c>
      <c r="BL306" s="17" t="s">
        <v>131</v>
      </c>
      <c r="BM306" s="196" t="s">
        <v>433</v>
      </c>
    </row>
    <row r="307" spans="1:47" s="2" customFormat="1" ht="11.25">
      <c r="A307" s="34"/>
      <c r="B307" s="35"/>
      <c r="C307" s="36"/>
      <c r="D307" s="198" t="s">
        <v>133</v>
      </c>
      <c r="E307" s="36"/>
      <c r="F307" s="199" t="s">
        <v>432</v>
      </c>
      <c r="G307" s="36"/>
      <c r="H307" s="36"/>
      <c r="I307" s="200"/>
      <c r="J307" s="36"/>
      <c r="K307" s="36"/>
      <c r="L307" s="39"/>
      <c r="M307" s="201"/>
      <c r="N307" s="202"/>
      <c r="O307" s="71"/>
      <c r="P307" s="71"/>
      <c r="Q307" s="71"/>
      <c r="R307" s="71"/>
      <c r="S307" s="71"/>
      <c r="T307" s="72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T307" s="17" t="s">
        <v>133</v>
      </c>
      <c r="AU307" s="17" t="s">
        <v>86</v>
      </c>
    </row>
    <row r="308" spans="2:51" s="15" customFormat="1" ht="11.25">
      <c r="B308" s="234"/>
      <c r="C308" s="235"/>
      <c r="D308" s="198" t="s">
        <v>159</v>
      </c>
      <c r="E308" s="236" t="s">
        <v>1</v>
      </c>
      <c r="F308" s="237" t="s">
        <v>384</v>
      </c>
      <c r="G308" s="235"/>
      <c r="H308" s="236" t="s">
        <v>1</v>
      </c>
      <c r="I308" s="238"/>
      <c r="J308" s="235"/>
      <c r="K308" s="235"/>
      <c r="L308" s="239"/>
      <c r="M308" s="240"/>
      <c r="N308" s="241"/>
      <c r="O308" s="241"/>
      <c r="P308" s="241"/>
      <c r="Q308" s="241"/>
      <c r="R308" s="241"/>
      <c r="S308" s="241"/>
      <c r="T308" s="242"/>
      <c r="AT308" s="243" t="s">
        <v>159</v>
      </c>
      <c r="AU308" s="243" t="s">
        <v>86</v>
      </c>
      <c r="AV308" s="15" t="s">
        <v>84</v>
      </c>
      <c r="AW308" s="15" t="s">
        <v>33</v>
      </c>
      <c r="AX308" s="15" t="s">
        <v>76</v>
      </c>
      <c r="AY308" s="243" t="s">
        <v>124</v>
      </c>
    </row>
    <row r="309" spans="2:51" s="13" customFormat="1" ht="11.25">
      <c r="B309" s="203"/>
      <c r="C309" s="204"/>
      <c r="D309" s="198" t="s">
        <v>159</v>
      </c>
      <c r="E309" s="205" t="s">
        <v>1</v>
      </c>
      <c r="F309" s="206" t="s">
        <v>434</v>
      </c>
      <c r="G309" s="204"/>
      <c r="H309" s="207">
        <v>108.83</v>
      </c>
      <c r="I309" s="208"/>
      <c r="J309" s="204"/>
      <c r="K309" s="204"/>
      <c r="L309" s="209"/>
      <c r="M309" s="210"/>
      <c r="N309" s="211"/>
      <c r="O309" s="211"/>
      <c r="P309" s="211"/>
      <c r="Q309" s="211"/>
      <c r="R309" s="211"/>
      <c r="S309" s="211"/>
      <c r="T309" s="212"/>
      <c r="AT309" s="213" t="s">
        <v>159</v>
      </c>
      <c r="AU309" s="213" t="s">
        <v>86</v>
      </c>
      <c r="AV309" s="13" t="s">
        <v>86</v>
      </c>
      <c r="AW309" s="13" t="s">
        <v>33</v>
      </c>
      <c r="AX309" s="13" t="s">
        <v>76</v>
      </c>
      <c r="AY309" s="213" t="s">
        <v>124</v>
      </c>
    </row>
    <row r="310" spans="2:51" s="15" customFormat="1" ht="11.25">
      <c r="B310" s="234"/>
      <c r="C310" s="235"/>
      <c r="D310" s="198" t="s">
        <v>159</v>
      </c>
      <c r="E310" s="236" t="s">
        <v>1</v>
      </c>
      <c r="F310" s="237" t="s">
        <v>391</v>
      </c>
      <c r="G310" s="235"/>
      <c r="H310" s="236" t="s">
        <v>1</v>
      </c>
      <c r="I310" s="238"/>
      <c r="J310" s="235"/>
      <c r="K310" s="235"/>
      <c r="L310" s="239"/>
      <c r="M310" s="240"/>
      <c r="N310" s="241"/>
      <c r="O310" s="241"/>
      <c r="P310" s="241"/>
      <c r="Q310" s="241"/>
      <c r="R310" s="241"/>
      <c r="S310" s="241"/>
      <c r="T310" s="242"/>
      <c r="AT310" s="243" t="s">
        <v>159</v>
      </c>
      <c r="AU310" s="243" t="s">
        <v>86</v>
      </c>
      <c r="AV310" s="15" t="s">
        <v>84</v>
      </c>
      <c r="AW310" s="15" t="s">
        <v>33</v>
      </c>
      <c r="AX310" s="15" t="s">
        <v>76</v>
      </c>
      <c r="AY310" s="243" t="s">
        <v>124</v>
      </c>
    </row>
    <row r="311" spans="2:51" s="13" customFormat="1" ht="11.25">
      <c r="B311" s="203"/>
      <c r="C311" s="204"/>
      <c r="D311" s="198" t="s">
        <v>159</v>
      </c>
      <c r="E311" s="205" t="s">
        <v>1</v>
      </c>
      <c r="F311" s="206" t="s">
        <v>392</v>
      </c>
      <c r="G311" s="204"/>
      <c r="H311" s="207">
        <v>26.55</v>
      </c>
      <c r="I311" s="208"/>
      <c r="J311" s="204"/>
      <c r="K311" s="204"/>
      <c r="L311" s="209"/>
      <c r="M311" s="210"/>
      <c r="N311" s="211"/>
      <c r="O311" s="211"/>
      <c r="P311" s="211"/>
      <c r="Q311" s="211"/>
      <c r="R311" s="211"/>
      <c r="S311" s="211"/>
      <c r="T311" s="212"/>
      <c r="AT311" s="213" t="s">
        <v>159</v>
      </c>
      <c r="AU311" s="213" t="s">
        <v>86</v>
      </c>
      <c r="AV311" s="13" t="s">
        <v>86</v>
      </c>
      <c r="AW311" s="13" t="s">
        <v>33</v>
      </c>
      <c r="AX311" s="13" t="s">
        <v>76</v>
      </c>
      <c r="AY311" s="213" t="s">
        <v>124</v>
      </c>
    </row>
    <row r="312" spans="2:51" s="14" customFormat="1" ht="11.25">
      <c r="B312" s="214"/>
      <c r="C312" s="215"/>
      <c r="D312" s="198" t="s">
        <v>159</v>
      </c>
      <c r="E312" s="216" t="s">
        <v>1</v>
      </c>
      <c r="F312" s="217" t="s">
        <v>191</v>
      </c>
      <c r="G312" s="215"/>
      <c r="H312" s="218">
        <v>135.38</v>
      </c>
      <c r="I312" s="219"/>
      <c r="J312" s="215"/>
      <c r="K312" s="215"/>
      <c r="L312" s="220"/>
      <c r="M312" s="221"/>
      <c r="N312" s="222"/>
      <c r="O312" s="222"/>
      <c r="P312" s="222"/>
      <c r="Q312" s="222"/>
      <c r="R312" s="222"/>
      <c r="S312" s="222"/>
      <c r="T312" s="223"/>
      <c r="AT312" s="224" t="s">
        <v>159</v>
      </c>
      <c r="AU312" s="224" t="s">
        <v>86</v>
      </c>
      <c r="AV312" s="14" t="s">
        <v>131</v>
      </c>
      <c r="AW312" s="14" t="s">
        <v>33</v>
      </c>
      <c r="AX312" s="14" t="s">
        <v>84</v>
      </c>
      <c r="AY312" s="224" t="s">
        <v>124</v>
      </c>
    </row>
    <row r="313" spans="1:65" s="2" customFormat="1" ht="16.5" customHeight="1">
      <c r="A313" s="34"/>
      <c r="B313" s="35"/>
      <c r="C313" s="186" t="s">
        <v>435</v>
      </c>
      <c r="D313" s="186" t="s">
        <v>126</v>
      </c>
      <c r="E313" s="187" t="s">
        <v>436</v>
      </c>
      <c r="F313" s="188" t="s">
        <v>437</v>
      </c>
      <c r="G313" s="189" t="s">
        <v>243</v>
      </c>
      <c r="H313" s="190">
        <v>7</v>
      </c>
      <c r="I313" s="191"/>
      <c r="J313" s="190">
        <f>ROUND(I313*H313,2)</f>
        <v>0</v>
      </c>
      <c r="K313" s="188" t="s">
        <v>1</v>
      </c>
      <c r="L313" s="39"/>
      <c r="M313" s="192" t="s">
        <v>1</v>
      </c>
      <c r="N313" s="193" t="s">
        <v>41</v>
      </c>
      <c r="O313" s="71"/>
      <c r="P313" s="194">
        <f>O313*H313</f>
        <v>0</v>
      </c>
      <c r="Q313" s="194">
        <v>0.00236</v>
      </c>
      <c r="R313" s="194">
        <f>Q313*H313</f>
        <v>0.01652</v>
      </c>
      <c r="S313" s="194">
        <v>0</v>
      </c>
      <c r="T313" s="195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196" t="s">
        <v>131</v>
      </c>
      <c r="AT313" s="196" t="s">
        <v>126</v>
      </c>
      <c r="AU313" s="196" t="s">
        <v>86</v>
      </c>
      <c r="AY313" s="17" t="s">
        <v>124</v>
      </c>
      <c r="BE313" s="197">
        <f>IF(N313="základní",J313,0)</f>
        <v>0</v>
      </c>
      <c r="BF313" s="197">
        <f>IF(N313="snížená",J313,0)</f>
        <v>0</v>
      </c>
      <c r="BG313" s="197">
        <f>IF(N313="zákl. přenesená",J313,0)</f>
        <v>0</v>
      </c>
      <c r="BH313" s="197">
        <f>IF(N313="sníž. přenesená",J313,0)</f>
        <v>0</v>
      </c>
      <c r="BI313" s="197">
        <f>IF(N313="nulová",J313,0)</f>
        <v>0</v>
      </c>
      <c r="BJ313" s="17" t="s">
        <v>84</v>
      </c>
      <c r="BK313" s="197">
        <f>ROUND(I313*H313,2)</f>
        <v>0</v>
      </c>
      <c r="BL313" s="17" t="s">
        <v>131</v>
      </c>
      <c r="BM313" s="196" t="s">
        <v>438</v>
      </c>
    </row>
    <row r="314" spans="2:51" s="15" customFormat="1" ht="11.25">
      <c r="B314" s="234"/>
      <c r="C314" s="235"/>
      <c r="D314" s="198" t="s">
        <v>159</v>
      </c>
      <c r="E314" s="236" t="s">
        <v>1</v>
      </c>
      <c r="F314" s="237" t="s">
        <v>439</v>
      </c>
      <c r="G314" s="235"/>
      <c r="H314" s="236" t="s">
        <v>1</v>
      </c>
      <c r="I314" s="238"/>
      <c r="J314" s="235"/>
      <c r="K314" s="235"/>
      <c r="L314" s="239"/>
      <c r="M314" s="240"/>
      <c r="N314" s="241"/>
      <c r="O314" s="241"/>
      <c r="P314" s="241"/>
      <c r="Q314" s="241"/>
      <c r="R314" s="241"/>
      <c r="S314" s="241"/>
      <c r="T314" s="242"/>
      <c r="AT314" s="243" t="s">
        <v>159</v>
      </c>
      <c r="AU314" s="243" t="s">
        <v>86</v>
      </c>
      <c r="AV314" s="15" t="s">
        <v>84</v>
      </c>
      <c r="AW314" s="15" t="s">
        <v>33</v>
      </c>
      <c r="AX314" s="15" t="s">
        <v>76</v>
      </c>
      <c r="AY314" s="243" t="s">
        <v>124</v>
      </c>
    </row>
    <row r="315" spans="2:51" s="15" customFormat="1" ht="11.25">
      <c r="B315" s="234"/>
      <c r="C315" s="235"/>
      <c r="D315" s="198" t="s">
        <v>159</v>
      </c>
      <c r="E315" s="236" t="s">
        <v>1</v>
      </c>
      <c r="F315" s="237" t="s">
        <v>440</v>
      </c>
      <c r="G315" s="235"/>
      <c r="H315" s="236" t="s">
        <v>1</v>
      </c>
      <c r="I315" s="238"/>
      <c r="J315" s="235"/>
      <c r="K315" s="235"/>
      <c r="L315" s="239"/>
      <c r="M315" s="240"/>
      <c r="N315" s="241"/>
      <c r="O315" s="241"/>
      <c r="P315" s="241"/>
      <c r="Q315" s="241"/>
      <c r="R315" s="241"/>
      <c r="S315" s="241"/>
      <c r="T315" s="242"/>
      <c r="AT315" s="243" t="s">
        <v>159</v>
      </c>
      <c r="AU315" s="243" t="s">
        <v>86</v>
      </c>
      <c r="AV315" s="15" t="s">
        <v>84</v>
      </c>
      <c r="AW315" s="15" t="s">
        <v>33</v>
      </c>
      <c r="AX315" s="15" t="s">
        <v>76</v>
      </c>
      <c r="AY315" s="243" t="s">
        <v>124</v>
      </c>
    </row>
    <row r="316" spans="2:51" s="13" customFormat="1" ht="11.25">
      <c r="B316" s="203"/>
      <c r="C316" s="204"/>
      <c r="D316" s="198" t="s">
        <v>159</v>
      </c>
      <c r="E316" s="205" t="s">
        <v>1</v>
      </c>
      <c r="F316" s="206" t="s">
        <v>161</v>
      </c>
      <c r="G316" s="204"/>
      <c r="H316" s="207">
        <v>7</v>
      </c>
      <c r="I316" s="208"/>
      <c r="J316" s="204"/>
      <c r="K316" s="204"/>
      <c r="L316" s="209"/>
      <c r="M316" s="210"/>
      <c r="N316" s="211"/>
      <c r="O316" s="211"/>
      <c r="P316" s="211"/>
      <c r="Q316" s="211"/>
      <c r="R316" s="211"/>
      <c r="S316" s="211"/>
      <c r="T316" s="212"/>
      <c r="AT316" s="213" t="s">
        <v>159</v>
      </c>
      <c r="AU316" s="213" t="s">
        <v>86</v>
      </c>
      <c r="AV316" s="13" t="s">
        <v>86</v>
      </c>
      <c r="AW316" s="13" t="s">
        <v>33</v>
      </c>
      <c r="AX316" s="13" t="s">
        <v>84</v>
      </c>
      <c r="AY316" s="213" t="s">
        <v>124</v>
      </c>
    </row>
    <row r="317" spans="1:65" s="2" customFormat="1" ht="16.5" customHeight="1">
      <c r="A317" s="34"/>
      <c r="B317" s="35"/>
      <c r="C317" s="186" t="s">
        <v>441</v>
      </c>
      <c r="D317" s="186" t="s">
        <v>126</v>
      </c>
      <c r="E317" s="187" t="s">
        <v>442</v>
      </c>
      <c r="F317" s="188" t="s">
        <v>443</v>
      </c>
      <c r="G317" s="189" t="s">
        <v>243</v>
      </c>
      <c r="H317" s="190">
        <v>1</v>
      </c>
      <c r="I317" s="191"/>
      <c r="J317" s="190">
        <f>ROUND(I317*H317,2)</f>
        <v>0</v>
      </c>
      <c r="K317" s="188" t="s">
        <v>1</v>
      </c>
      <c r="L317" s="39"/>
      <c r="M317" s="192" t="s">
        <v>1</v>
      </c>
      <c r="N317" s="193" t="s">
        <v>41</v>
      </c>
      <c r="O317" s="71"/>
      <c r="P317" s="194">
        <f>O317*H317</f>
        <v>0</v>
      </c>
      <c r="Q317" s="194">
        <v>0</v>
      </c>
      <c r="R317" s="194">
        <f>Q317*H317</f>
        <v>0</v>
      </c>
      <c r="S317" s="194">
        <v>0</v>
      </c>
      <c r="T317" s="195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196" t="s">
        <v>131</v>
      </c>
      <c r="AT317" s="196" t="s">
        <v>126</v>
      </c>
      <c r="AU317" s="196" t="s">
        <v>86</v>
      </c>
      <c r="AY317" s="17" t="s">
        <v>124</v>
      </c>
      <c r="BE317" s="197">
        <f>IF(N317="základní",J317,0)</f>
        <v>0</v>
      </c>
      <c r="BF317" s="197">
        <f>IF(N317="snížená",J317,0)</f>
        <v>0</v>
      </c>
      <c r="BG317" s="197">
        <f>IF(N317="zákl. přenesená",J317,0)</f>
        <v>0</v>
      </c>
      <c r="BH317" s="197">
        <f>IF(N317="sníž. přenesená",J317,0)</f>
        <v>0</v>
      </c>
      <c r="BI317" s="197">
        <f>IF(N317="nulová",J317,0)</f>
        <v>0</v>
      </c>
      <c r="BJ317" s="17" t="s">
        <v>84</v>
      </c>
      <c r="BK317" s="197">
        <f>ROUND(I317*H317,2)</f>
        <v>0</v>
      </c>
      <c r="BL317" s="17" t="s">
        <v>131</v>
      </c>
      <c r="BM317" s="196" t="s">
        <v>444</v>
      </c>
    </row>
    <row r="318" spans="2:51" s="15" customFormat="1" ht="11.25">
      <c r="B318" s="234"/>
      <c r="C318" s="235"/>
      <c r="D318" s="198" t="s">
        <v>159</v>
      </c>
      <c r="E318" s="236" t="s">
        <v>1</v>
      </c>
      <c r="F318" s="237" t="s">
        <v>445</v>
      </c>
      <c r="G318" s="235"/>
      <c r="H318" s="236" t="s">
        <v>1</v>
      </c>
      <c r="I318" s="238"/>
      <c r="J318" s="235"/>
      <c r="K318" s="235"/>
      <c r="L318" s="239"/>
      <c r="M318" s="240"/>
      <c r="N318" s="241"/>
      <c r="O318" s="241"/>
      <c r="P318" s="241"/>
      <c r="Q318" s="241"/>
      <c r="R318" s="241"/>
      <c r="S318" s="241"/>
      <c r="T318" s="242"/>
      <c r="AT318" s="243" t="s">
        <v>159</v>
      </c>
      <c r="AU318" s="243" t="s">
        <v>86</v>
      </c>
      <c r="AV318" s="15" t="s">
        <v>84</v>
      </c>
      <c r="AW318" s="15" t="s">
        <v>33</v>
      </c>
      <c r="AX318" s="15" t="s">
        <v>76</v>
      </c>
      <c r="AY318" s="243" t="s">
        <v>124</v>
      </c>
    </row>
    <row r="319" spans="2:51" s="15" customFormat="1" ht="11.25">
      <c r="B319" s="234"/>
      <c r="C319" s="235"/>
      <c r="D319" s="198" t="s">
        <v>159</v>
      </c>
      <c r="E319" s="236" t="s">
        <v>1</v>
      </c>
      <c r="F319" s="237" t="s">
        <v>446</v>
      </c>
      <c r="G319" s="235"/>
      <c r="H319" s="236" t="s">
        <v>1</v>
      </c>
      <c r="I319" s="238"/>
      <c r="J319" s="235"/>
      <c r="K319" s="235"/>
      <c r="L319" s="239"/>
      <c r="M319" s="240"/>
      <c r="N319" s="241"/>
      <c r="O319" s="241"/>
      <c r="P319" s="241"/>
      <c r="Q319" s="241"/>
      <c r="R319" s="241"/>
      <c r="S319" s="241"/>
      <c r="T319" s="242"/>
      <c r="AT319" s="243" t="s">
        <v>159</v>
      </c>
      <c r="AU319" s="243" t="s">
        <v>86</v>
      </c>
      <c r="AV319" s="15" t="s">
        <v>84</v>
      </c>
      <c r="AW319" s="15" t="s">
        <v>33</v>
      </c>
      <c r="AX319" s="15" t="s">
        <v>76</v>
      </c>
      <c r="AY319" s="243" t="s">
        <v>124</v>
      </c>
    </row>
    <row r="320" spans="2:51" s="13" customFormat="1" ht="11.25">
      <c r="B320" s="203"/>
      <c r="C320" s="204"/>
      <c r="D320" s="198" t="s">
        <v>159</v>
      </c>
      <c r="E320" s="205" t="s">
        <v>1</v>
      </c>
      <c r="F320" s="206" t="s">
        <v>447</v>
      </c>
      <c r="G320" s="204"/>
      <c r="H320" s="207">
        <v>1</v>
      </c>
      <c r="I320" s="208"/>
      <c r="J320" s="204"/>
      <c r="K320" s="204"/>
      <c r="L320" s="209"/>
      <c r="M320" s="210"/>
      <c r="N320" s="211"/>
      <c r="O320" s="211"/>
      <c r="P320" s="211"/>
      <c r="Q320" s="211"/>
      <c r="R320" s="211"/>
      <c r="S320" s="211"/>
      <c r="T320" s="212"/>
      <c r="AT320" s="213" t="s">
        <v>159</v>
      </c>
      <c r="AU320" s="213" t="s">
        <v>86</v>
      </c>
      <c r="AV320" s="13" t="s">
        <v>86</v>
      </c>
      <c r="AW320" s="13" t="s">
        <v>33</v>
      </c>
      <c r="AX320" s="13" t="s">
        <v>84</v>
      </c>
      <c r="AY320" s="213" t="s">
        <v>124</v>
      </c>
    </row>
    <row r="321" spans="1:65" s="2" customFormat="1" ht="16.5" customHeight="1">
      <c r="A321" s="34"/>
      <c r="B321" s="35"/>
      <c r="C321" s="186" t="s">
        <v>448</v>
      </c>
      <c r="D321" s="186" t="s">
        <v>126</v>
      </c>
      <c r="E321" s="187" t="s">
        <v>449</v>
      </c>
      <c r="F321" s="188" t="s">
        <v>450</v>
      </c>
      <c r="G321" s="189" t="s">
        <v>243</v>
      </c>
      <c r="H321" s="190">
        <v>3.5</v>
      </c>
      <c r="I321" s="191"/>
      <c r="J321" s="190">
        <f>ROUND(I321*H321,2)</f>
        <v>0</v>
      </c>
      <c r="K321" s="188" t="s">
        <v>1</v>
      </c>
      <c r="L321" s="39"/>
      <c r="M321" s="192" t="s">
        <v>1</v>
      </c>
      <c r="N321" s="193" t="s">
        <v>41</v>
      </c>
      <c r="O321" s="71"/>
      <c r="P321" s="194">
        <f>O321*H321</f>
        <v>0</v>
      </c>
      <c r="Q321" s="194">
        <v>0</v>
      </c>
      <c r="R321" s="194">
        <f>Q321*H321</f>
        <v>0</v>
      </c>
      <c r="S321" s="194">
        <v>0</v>
      </c>
      <c r="T321" s="195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196" t="s">
        <v>131</v>
      </c>
      <c r="AT321" s="196" t="s">
        <v>126</v>
      </c>
      <c r="AU321" s="196" t="s">
        <v>86</v>
      </c>
      <c r="AY321" s="17" t="s">
        <v>124</v>
      </c>
      <c r="BE321" s="197">
        <f>IF(N321="základní",J321,0)</f>
        <v>0</v>
      </c>
      <c r="BF321" s="197">
        <f>IF(N321="snížená",J321,0)</f>
        <v>0</v>
      </c>
      <c r="BG321" s="197">
        <f>IF(N321="zákl. přenesená",J321,0)</f>
        <v>0</v>
      </c>
      <c r="BH321" s="197">
        <f>IF(N321="sníž. přenesená",J321,0)</f>
        <v>0</v>
      </c>
      <c r="BI321" s="197">
        <f>IF(N321="nulová",J321,0)</f>
        <v>0</v>
      </c>
      <c r="BJ321" s="17" t="s">
        <v>84</v>
      </c>
      <c r="BK321" s="197">
        <f>ROUND(I321*H321,2)</f>
        <v>0</v>
      </c>
      <c r="BL321" s="17" t="s">
        <v>131</v>
      </c>
      <c r="BM321" s="196" t="s">
        <v>451</v>
      </c>
    </row>
    <row r="322" spans="2:51" s="15" customFormat="1" ht="11.25">
      <c r="B322" s="234"/>
      <c r="C322" s="235"/>
      <c r="D322" s="198" t="s">
        <v>159</v>
      </c>
      <c r="E322" s="236" t="s">
        <v>1</v>
      </c>
      <c r="F322" s="237" t="s">
        <v>452</v>
      </c>
      <c r="G322" s="235"/>
      <c r="H322" s="236" t="s">
        <v>1</v>
      </c>
      <c r="I322" s="238"/>
      <c r="J322" s="235"/>
      <c r="K322" s="235"/>
      <c r="L322" s="239"/>
      <c r="M322" s="240"/>
      <c r="N322" s="241"/>
      <c r="O322" s="241"/>
      <c r="P322" s="241"/>
      <c r="Q322" s="241"/>
      <c r="R322" s="241"/>
      <c r="S322" s="241"/>
      <c r="T322" s="242"/>
      <c r="AT322" s="243" t="s">
        <v>159</v>
      </c>
      <c r="AU322" s="243" t="s">
        <v>86</v>
      </c>
      <c r="AV322" s="15" t="s">
        <v>84</v>
      </c>
      <c r="AW322" s="15" t="s">
        <v>33</v>
      </c>
      <c r="AX322" s="15" t="s">
        <v>76</v>
      </c>
      <c r="AY322" s="243" t="s">
        <v>124</v>
      </c>
    </row>
    <row r="323" spans="2:51" s="15" customFormat="1" ht="11.25">
      <c r="B323" s="234"/>
      <c r="C323" s="235"/>
      <c r="D323" s="198" t="s">
        <v>159</v>
      </c>
      <c r="E323" s="236" t="s">
        <v>1</v>
      </c>
      <c r="F323" s="237" t="s">
        <v>453</v>
      </c>
      <c r="G323" s="235"/>
      <c r="H323" s="236" t="s">
        <v>1</v>
      </c>
      <c r="I323" s="238"/>
      <c r="J323" s="235"/>
      <c r="K323" s="235"/>
      <c r="L323" s="239"/>
      <c r="M323" s="240"/>
      <c r="N323" s="241"/>
      <c r="O323" s="241"/>
      <c r="P323" s="241"/>
      <c r="Q323" s="241"/>
      <c r="R323" s="241"/>
      <c r="S323" s="241"/>
      <c r="T323" s="242"/>
      <c r="AT323" s="243" t="s">
        <v>159</v>
      </c>
      <c r="AU323" s="243" t="s">
        <v>86</v>
      </c>
      <c r="AV323" s="15" t="s">
        <v>84</v>
      </c>
      <c r="AW323" s="15" t="s">
        <v>33</v>
      </c>
      <c r="AX323" s="15" t="s">
        <v>76</v>
      </c>
      <c r="AY323" s="243" t="s">
        <v>124</v>
      </c>
    </row>
    <row r="324" spans="2:51" s="13" customFormat="1" ht="11.25">
      <c r="B324" s="203"/>
      <c r="C324" s="204"/>
      <c r="D324" s="198" t="s">
        <v>159</v>
      </c>
      <c r="E324" s="205" t="s">
        <v>1</v>
      </c>
      <c r="F324" s="206" t="s">
        <v>454</v>
      </c>
      <c r="G324" s="204"/>
      <c r="H324" s="207">
        <v>3.5</v>
      </c>
      <c r="I324" s="208"/>
      <c r="J324" s="204"/>
      <c r="K324" s="204"/>
      <c r="L324" s="209"/>
      <c r="M324" s="210"/>
      <c r="N324" s="211"/>
      <c r="O324" s="211"/>
      <c r="P324" s="211"/>
      <c r="Q324" s="211"/>
      <c r="R324" s="211"/>
      <c r="S324" s="211"/>
      <c r="T324" s="212"/>
      <c r="AT324" s="213" t="s">
        <v>159</v>
      </c>
      <c r="AU324" s="213" t="s">
        <v>86</v>
      </c>
      <c r="AV324" s="13" t="s">
        <v>86</v>
      </c>
      <c r="AW324" s="13" t="s">
        <v>33</v>
      </c>
      <c r="AX324" s="13" t="s">
        <v>84</v>
      </c>
      <c r="AY324" s="213" t="s">
        <v>124</v>
      </c>
    </row>
    <row r="325" spans="1:65" s="2" customFormat="1" ht="16.5" customHeight="1">
      <c r="A325" s="34"/>
      <c r="B325" s="35"/>
      <c r="C325" s="186" t="s">
        <v>455</v>
      </c>
      <c r="D325" s="186" t="s">
        <v>126</v>
      </c>
      <c r="E325" s="187" t="s">
        <v>456</v>
      </c>
      <c r="F325" s="188" t="s">
        <v>457</v>
      </c>
      <c r="G325" s="189" t="s">
        <v>243</v>
      </c>
      <c r="H325" s="190">
        <v>1</v>
      </c>
      <c r="I325" s="191"/>
      <c r="J325" s="190">
        <f>ROUND(I325*H325,2)</f>
        <v>0</v>
      </c>
      <c r="K325" s="188" t="s">
        <v>1</v>
      </c>
      <c r="L325" s="39"/>
      <c r="M325" s="192" t="s">
        <v>1</v>
      </c>
      <c r="N325" s="193" t="s">
        <v>41</v>
      </c>
      <c r="O325" s="71"/>
      <c r="P325" s="194">
        <f>O325*H325</f>
        <v>0</v>
      </c>
      <c r="Q325" s="194">
        <v>0</v>
      </c>
      <c r="R325" s="194">
        <f>Q325*H325</f>
        <v>0</v>
      </c>
      <c r="S325" s="194">
        <v>0</v>
      </c>
      <c r="T325" s="195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196" t="s">
        <v>131</v>
      </c>
      <c r="AT325" s="196" t="s">
        <v>126</v>
      </c>
      <c r="AU325" s="196" t="s">
        <v>86</v>
      </c>
      <c r="AY325" s="17" t="s">
        <v>124</v>
      </c>
      <c r="BE325" s="197">
        <f>IF(N325="základní",J325,0)</f>
        <v>0</v>
      </c>
      <c r="BF325" s="197">
        <f>IF(N325="snížená",J325,0)</f>
        <v>0</v>
      </c>
      <c r="BG325" s="197">
        <f>IF(N325="zákl. přenesená",J325,0)</f>
        <v>0</v>
      </c>
      <c r="BH325" s="197">
        <f>IF(N325="sníž. přenesená",J325,0)</f>
        <v>0</v>
      </c>
      <c r="BI325" s="197">
        <f>IF(N325="nulová",J325,0)</f>
        <v>0</v>
      </c>
      <c r="BJ325" s="17" t="s">
        <v>84</v>
      </c>
      <c r="BK325" s="197">
        <f>ROUND(I325*H325,2)</f>
        <v>0</v>
      </c>
      <c r="BL325" s="17" t="s">
        <v>131</v>
      </c>
      <c r="BM325" s="196" t="s">
        <v>458</v>
      </c>
    </row>
    <row r="326" spans="2:51" s="15" customFormat="1" ht="11.25">
      <c r="B326" s="234"/>
      <c r="C326" s="235"/>
      <c r="D326" s="198" t="s">
        <v>159</v>
      </c>
      <c r="E326" s="236" t="s">
        <v>1</v>
      </c>
      <c r="F326" s="237" t="s">
        <v>459</v>
      </c>
      <c r="G326" s="235"/>
      <c r="H326" s="236" t="s">
        <v>1</v>
      </c>
      <c r="I326" s="238"/>
      <c r="J326" s="235"/>
      <c r="K326" s="235"/>
      <c r="L326" s="239"/>
      <c r="M326" s="240"/>
      <c r="N326" s="241"/>
      <c r="O326" s="241"/>
      <c r="P326" s="241"/>
      <c r="Q326" s="241"/>
      <c r="R326" s="241"/>
      <c r="S326" s="241"/>
      <c r="T326" s="242"/>
      <c r="AT326" s="243" t="s">
        <v>159</v>
      </c>
      <c r="AU326" s="243" t="s">
        <v>86</v>
      </c>
      <c r="AV326" s="15" t="s">
        <v>84</v>
      </c>
      <c r="AW326" s="15" t="s">
        <v>33</v>
      </c>
      <c r="AX326" s="15" t="s">
        <v>76</v>
      </c>
      <c r="AY326" s="243" t="s">
        <v>124</v>
      </c>
    </row>
    <row r="327" spans="2:51" s="15" customFormat="1" ht="11.25">
      <c r="B327" s="234"/>
      <c r="C327" s="235"/>
      <c r="D327" s="198" t="s">
        <v>159</v>
      </c>
      <c r="E327" s="236" t="s">
        <v>1</v>
      </c>
      <c r="F327" s="237" t="s">
        <v>460</v>
      </c>
      <c r="G327" s="235"/>
      <c r="H327" s="236" t="s">
        <v>1</v>
      </c>
      <c r="I327" s="238"/>
      <c r="J327" s="235"/>
      <c r="K327" s="235"/>
      <c r="L327" s="239"/>
      <c r="M327" s="240"/>
      <c r="N327" s="241"/>
      <c r="O327" s="241"/>
      <c r="P327" s="241"/>
      <c r="Q327" s="241"/>
      <c r="R327" s="241"/>
      <c r="S327" s="241"/>
      <c r="T327" s="242"/>
      <c r="AT327" s="243" t="s">
        <v>159</v>
      </c>
      <c r="AU327" s="243" t="s">
        <v>86</v>
      </c>
      <c r="AV327" s="15" t="s">
        <v>84</v>
      </c>
      <c r="AW327" s="15" t="s">
        <v>33</v>
      </c>
      <c r="AX327" s="15" t="s">
        <v>76</v>
      </c>
      <c r="AY327" s="243" t="s">
        <v>124</v>
      </c>
    </row>
    <row r="328" spans="2:51" s="15" customFormat="1" ht="22.5">
      <c r="B328" s="234"/>
      <c r="C328" s="235"/>
      <c r="D328" s="198" t="s">
        <v>159</v>
      </c>
      <c r="E328" s="236" t="s">
        <v>1</v>
      </c>
      <c r="F328" s="237" t="s">
        <v>461</v>
      </c>
      <c r="G328" s="235"/>
      <c r="H328" s="236" t="s">
        <v>1</v>
      </c>
      <c r="I328" s="238"/>
      <c r="J328" s="235"/>
      <c r="K328" s="235"/>
      <c r="L328" s="239"/>
      <c r="M328" s="240"/>
      <c r="N328" s="241"/>
      <c r="O328" s="241"/>
      <c r="P328" s="241"/>
      <c r="Q328" s="241"/>
      <c r="R328" s="241"/>
      <c r="S328" s="241"/>
      <c r="T328" s="242"/>
      <c r="AT328" s="243" t="s">
        <v>159</v>
      </c>
      <c r="AU328" s="243" t="s">
        <v>86</v>
      </c>
      <c r="AV328" s="15" t="s">
        <v>84</v>
      </c>
      <c r="AW328" s="15" t="s">
        <v>33</v>
      </c>
      <c r="AX328" s="15" t="s">
        <v>76</v>
      </c>
      <c r="AY328" s="243" t="s">
        <v>124</v>
      </c>
    </row>
    <row r="329" spans="2:51" s="13" customFormat="1" ht="11.25">
      <c r="B329" s="203"/>
      <c r="C329" s="204"/>
      <c r="D329" s="198" t="s">
        <v>159</v>
      </c>
      <c r="E329" s="205" t="s">
        <v>1</v>
      </c>
      <c r="F329" s="206" t="s">
        <v>84</v>
      </c>
      <c r="G329" s="204"/>
      <c r="H329" s="207">
        <v>1</v>
      </c>
      <c r="I329" s="208"/>
      <c r="J329" s="204"/>
      <c r="K329" s="204"/>
      <c r="L329" s="209"/>
      <c r="M329" s="210"/>
      <c r="N329" s="211"/>
      <c r="O329" s="211"/>
      <c r="P329" s="211"/>
      <c r="Q329" s="211"/>
      <c r="R329" s="211"/>
      <c r="S329" s="211"/>
      <c r="T329" s="212"/>
      <c r="AT329" s="213" t="s">
        <v>159</v>
      </c>
      <c r="AU329" s="213" t="s">
        <v>86</v>
      </c>
      <c r="AV329" s="13" t="s">
        <v>86</v>
      </c>
      <c r="AW329" s="13" t="s">
        <v>33</v>
      </c>
      <c r="AX329" s="13" t="s">
        <v>84</v>
      </c>
      <c r="AY329" s="213" t="s">
        <v>124</v>
      </c>
    </row>
    <row r="330" spans="1:65" s="2" customFormat="1" ht="16.5" customHeight="1">
      <c r="A330" s="34"/>
      <c r="B330" s="35"/>
      <c r="C330" s="186" t="s">
        <v>462</v>
      </c>
      <c r="D330" s="186" t="s">
        <v>126</v>
      </c>
      <c r="E330" s="187" t="s">
        <v>463</v>
      </c>
      <c r="F330" s="188" t="s">
        <v>464</v>
      </c>
      <c r="G330" s="189" t="s">
        <v>465</v>
      </c>
      <c r="H330" s="190">
        <v>15</v>
      </c>
      <c r="I330" s="191"/>
      <c r="J330" s="190">
        <f>ROUND(I330*H330,2)</f>
        <v>0</v>
      </c>
      <c r="K330" s="188" t="s">
        <v>1</v>
      </c>
      <c r="L330" s="39"/>
      <c r="M330" s="192" t="s">
        <v>1</v>
      </c>
      <c r="N330" s="193" t="s">
        <v>41</v>
      </c>
      <c r="O330" s="71"/>
      <c r="P330" s="194">
        <f>O330*H330</f>
        <v>0</v>
      </c>
      <c r="Q330" s="194">
        <v>0</v>
      </c>
      <c r="R330" s="194">
        <f>Q330*H330</f>
        <v>0</v>
      </c>
      <c r="S330" s="194">
        <v>0</v>
      </c>
      <c r="T330" s="195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196" t="s">
        <v>466</v>
      </c>
      <c r="AT330" s="196" t="s">
        <v>126</v>
      </c>
      <c r="AU330" s="196" t="s">
        <v>86</v>
      </c>
      <c r="AY330" s="17" t="s">
        <v>124</v>
      </c>
      <c r="BE330" s="197">
        <f>IF(N330="základní",J330,0)</f>
        <v>0</v>
      </c>
      <c r="BF330" s="197">
        <f>IF(N330="snížená",J330,0)</f>
        <v>0</v>
      </c>
      <c r="BG330" s="197">
        <f>IF(N330="zákl. přenesená",J330,0)</f>
        <v>0</v>
      </c>
      <c r="BH330" s="197">
        <f>IF(N330="sníž. přenesená",J330,0)</f>
        <v>0</v>
      </c>
      <c r="BI330" s="197">
        <f>IF(N330="nulová",J330,0)</f>
        <v>0</v>
      </c>
      <c r="BJ330" s="17" t="s">
        <v>84</v>
      </c>
      <c r="BK330" s="197">
        <f>ROUND(I330*H330,2)</f>
        <v>0</v>
      </c>
      <c r="BL330" s="17" t="s">
        <v>466</v>
      </c>
      <c r="BM330" s="196" t="s">
        <v>467</v>
      </c>
    </row>
    <row r="331" spans="2:51" s="15" customFormat="1" ht="11.25">
      <c r="B331" s="234"/>
      <c r="C331" s="235"/>
      <c r="D331" s="198" t="s">
        <v>159</v>
      </c>
      <c r="E331" s="236" t="s">
        <v>1</v>
      </c>
      <c r="F331" s="237" t="s">
        <v>468</v>
      </c>
      <c r="G331" s="235"/>
      <c r="H331" s="236" t="s">
        <v>1</v>
      </c>
      <c r="I331" s="238"/>
      <c r="J331" s="235"/>
      <c r="K331" s="235"/>
      <c r="L331" s="239"/>
      <c r="M331" s="240"/>
      <c r="N331" s="241"/>
      <c r="O331" s="241"/>
      <c r="P331" s="241"/>
      <c r="Q331" s="241"/>
      <c r="R331" s="241"/>
      <c r="S331" s="241"/>
      <c r="T331" s="242"/>
      <c r="AT331" s="243" t="s">
        <v>159</v>
      </c>
      <c r="AU331" s="243" t="s">
        <v>86</v>
      </c>
      <c r="AV331" s="15" t="s">
        <v>84</v>
      </c>
      <c r="AW331" s="15" t="s">
        <v>33</v>
      </c>
      <c r="AX331" s="15" t="s">
        <v>76</v>
      </c>
      <c r="AY331" s="243" t="s">
        <v>124</v>
      </c>
    </row>
    <row r="332" spans="2:51" s="13" customFormat="1" ht="11.25">
      <c r="B332" s="203"/>
      <c r="C332" s="204"/>
      <c r="D332" s="198" t="s">
        <v>159</v>
      </c>
      <c r="E332" s="205" t="s">
        <v>1</v>
      </c>
      <c r="F332" s="206" t="s">
        <v>469</v>
      </c>
      <c r="G332" s="204"/>
      <c r="H332" s="207">
        <v>15</v>
      </c>
      <c r="I332" s="208"/>
      <c r="J332" s="204"/>
      <c r="K332" s="204"/>
      <c r="L332" s="209"/>
      <c r="M332" s="210"/>
      <c r="N332" s="211"/>
      <c r="O332" s="211"/>
      <c r="P332" s="211"/>
      <c r="Q332" s="211"/>
      <c r="R332" s="211"/>
      <c r="S332" s="211"/>
      <c r="T332" s="212"/>
      <c r="AT332" s="213" t="s">
        <v>159</v>
      </c>
      <c r="AU332" s="213" t="s">
        <v>86</v>
      </c>
      <c r="AV332" s="13" t="s">
        <v>86</v>
      </c>
      <c r="AW332" s="13" t="s">
        <v>33</v>
      </c>
      <c r="AX332" s="13" t="s">
        <v>84</v>
      </c>
      <c r="AY332" s="213" t="s">
        <v>124</v>
      </c>
    </row>
    <row r="333" spans="1:65" s="2" customFormat="1" ht="16.5" customHeight="1">
      <c r="A333" s="34"/>
      <c r="B333" s="35"/>
      <c r="C333" s="186" t="s">
        <v>470</v>
      </c>
      <c r="D333" s="186" t="s">
        <v>126</v>
      </c>
      <c r="E333" s="187" t="s">
        <v>471</v>
      </c>
      <c r="F333" s="188" t="s">
        <v>472</v>
      </c>
      <c r="G333" s="189" t="s">
        <v>243</v>
      </c>
      <c r="H333" s="190">
        <v>2</v>
      </c>
      <c r="I333" s="191"/>
      <c r="J333" s="190">
        <f>ROUND(I333*H333,2)</f>
        <v>0</v>
      </c>
      <c r="K333" s="188" t="s">
        <v>1</v>
      </c>
      <c r="L333" s="39"/>
      <c r="M333" s="192" t="s">
        <v>1</v>
      </c>
      <c r="N333" s="193" t="s">
        <v>41</v>
      </c>
      <c r="O333" s="71"/>
      <c r="P333" s="194">
        <f>O333*H333</f>
        <v>0</v>
      </c>
      <c r="Q333" s="194">
        <v>0</v>
      </c>
      <c r="R333" s="194">
        <f>Q333*H333</f>
        <v>0</v>
      </c>
      <c r="S333" s="194">
        <v>0</v>
      </c>
      <c r="T333" s="195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196" t="s">
        <v>131</v>
      </c>
      <c r="AT333" s="196" t="s">
        <v>126</v>
      </c>
      <c r="AU333" s="196" t="s">
        <v>86</v>
      </c>
      <c r="AY333" s="17" t="s">
        <v>124</v>
      </c>
      <c r="BE333" s="197">
        <f>IF(N333="základní",J333,0)</f>
        <v>0</v>
      </c>
      <c r="BF333" s="197">
        <f>IF(N333="snížená",J333,0)</f>
        <v>0</v>
      </c>
      <c r="BG333" s="197">
        <f>IF(N333="zákl. přenesená",J333,0)</f>
        <v>0</v>
      </c>
      <c r="BH333" s="197">
        <f>IF(N333="sníž. přenesená",J333,0)</f>
        <v>0</v>
      </c>
      <c r="BI333" s="197">
        <f>IF(N333="nulová",J333,0)</f>
        <v>0</v>
      </c>
      <c r="BJ333" s="17" t="s">
        <v>84</v>
      </c>
      <c r="BK333" s="197">
        <f>ROUND(I333*H333,2)</f>
        <v>0</v>
      </c>
      <c r="BL333" s="17" t="s">
        <v>131</v>
      </c>
      <c r="BM333" s="196" t="s">
        <v>473</v>
      </c>
    </row>
    <row r="334" spans="2:51" s="15" customFormat="1" ht="11.25">
      <c r="B334" s="234"/>
      <c r="C334" s="235"/>
      <c r="D334" s="198" t="s">
        <v>159</v>
      </c>
      <c r="E334" s="236" t="s">
        <v>1</v>
      </c>
      <c r="F334" s="237" t="s">
        <v>474</v>
      </c>
      <c r="G334" s="235"/>
      <c r="H334" s="236" t="s">
        <v>1</v>
      </c>
      <c r="I334" s="238"/>
      <c r="J334" s="235"/>
      <c r="K334" s="235"/>
      <c r="L334" s="239"/>
      <c r="M334" s="240"/>
      <c r="N334" s="241"/>
      <c r="O334" s="241"/>
      <c r="P334" s="241"/>
      <c r="Q334" s="241"/>
      <c r="R334" s="241"/>
      <c r="S334" s="241"/>
      <c r="T334" s="242"/>
      <c r="AT334" s="243" t="s">
        <v>159</v>
      </c>
      <c r="AU334" s="243" t="s">
        <v>86</v>
      </c>
      <c r="AV334" s="15" t="s">
        <v>84</v>
      </c>
      <c r="AW334" s="15" t="s">
        <v>33</v>
      </c>
      <c r="AX334" s="15" t="s">
        <v>76</v>
      </c>
      <c r="AY334" s="243" t="s">
        <v>124</v>
      </c>
    </row>
    <row r="335" spans="2:51" s="15" customFormat="1" ht="11.25">
      <c r="B335" s="234"/>
      <c r="C335" s="235"/>
      <c r="D335" s="198" t="s">
        <v>159</v>
      </c>
      <c r="E335" s="236" t="s">
        <v>1</v>
      </c>
      <c r="F335" s="237" t="s">
        <v>475</v>
      </c>
      <c r="G335" s="235"/>
      <c r="H335" s="236" t="s">
        <v>1</v>
      </c>
      <c r="I335" s="238"/>
      <c r="J335" s="235"/>
      <c r="K335" s="235"/>
      <c r="L335" s="239"/>
      <c r="M335" s="240"/>
      <c r="N335" s="241"/>
      <c r="O335" s="241"/>
      <c r="P335" s="241"/>
      <c r="Q335" s="241"/>
      <c r="R335" s="241"/>
      <c r="S335" s="241"/>
      <c r="T335" s="242"/>
      <c r="AT335" s="243" t="s">
        <v>159</v>
      </c>
      <c r="AU335" s="243" t="s">
        <v>86</v>
      </c>
      <c r="AV335" s="15" t="s">
        <v>84</v>
      </c>
      <c r="AW335" s="15" t="s">
        <v>33</v>
      </c>
      <c r="AX335" s="15" t="s">
        <v>76</v>
      </c>
      <c r="AY335" s="243" t="s">
        <v>124</v>
      </c>
    </row>
    <row r="336" spans="2:51" s="13" customFormat="1" ht="11.25">
      <c r="B336" s="203"/>
      <c r="C336" s="204"/>
      <c r="D336" s="198" t="s">
        <v>159</v>
      </c>
      <c r="E336" s="205" t="s">
        <v>1</v>
      </c>
      <c r="F336" s="206" t="s">
        <v>476</v>
      </c>
      <c r="G336" s="204"/>
      <c r="H336" s="207">
        <v>2</v>
      </c>
      <c r="I336" s="208"/>
      <c r="J336" s="204"/>
      <c r="K336" s="204"/>
      <c r="L336" s="209"/>
      <c r="M336" s="210"/>
      <c r="N336" s="211"/>
      <c r="O336" s="211"/>
      <c r="P336" s="211"/>
      <c r="Q336" s="211"/>
      <c r="R336" s="211"/>
      <c r="S336" s="211"/>
      <c r="T336" s="212"/>
      <c r="AT336" s="213" t="s">
        <v>159</v>
      </c>
      <c r="AU336" s="213" t="s">
        <v>86</v>
      </c>
      <c r="AV336" s="13" t="s">
        <v>86</v>
      </c>
      <c r="AW336" s="13" t="s">
        <v>33</v>
      </c>
      <c r="AX336" s="13" t="s">
        <v>84</v>
      </c>
      <c r="AY336" s="213" t="s">
        <v>124</v>
      </c>
    </row>
    <row r="337" spans="2:63" s="12" customFormat="1" ht="22.9" customHeight="1">
      <c r="B337" s="170"/>
      <c r="C337" s="171"/>
      <c r="D337" s="172" t="s">
        <v>75</v>
      </c>
      <c r="E337" s="184" t="s">
        <v>477</v>
      </c>
      <c r="F337" s="184" t="s">
        <v>478</v>
      </c>
      <c r="G337" s="171"/>
      <c r="H337" s="171"/>
      <c r="I337" s="174"/>
      <c r="J337" s="185">
        <f>BK337</f>
        <v>0</v>
      </c>
      <c r="K337" s="171"/>
      <c r="L337" s="176"/>
      <c r="M337" s="177"/>
      <c r="N337" s="178"/>
      <c r="O337" s="178"/>
      <c r="P337" s="179">
        <f>SUM(P338:P352)</f>
        <v>0</v>
      </c>
      <c r="Q337" s="178"/>
      <c r="R337" s="179">
        <f>SUM(R338:R352)</f>
        <v>0</v>
      </c>
      <c r="S337" s="178"/>
      <c r="T337" s="180">
        <f>SUM(T338:T352)</f>
        <v>0</v>
      </c>
      <c r="AR337" s="181" t="s">
        <v>84</v>
      </c>
      <c r="AT337" s="182" t="s">
        <v>75</v>
      </c>
      <c r="AU337" s="182" t="s">
        <v>84</v>
      </c>
      <c r="AY337" s="181" t="s">
        <v>124</v>
      </c>
      <c r="BK337" s="183">
        <f>SUM(BK338:BK352)</f>
        <v>0</v>
      </c>
    </row>
    <row r="338" spans="1:65" s="2" customFormat="1" ht="16.5" customHeight="1">
      <c r="A338" s="34"/>
      <c r="B338" s="35"/>
      <c r="C338" s="186" t="s">
        <v>479</v>
      </c>
      <c r="D338" s="186" t="s">
        <v>126</v>
      </c>
      <c r="E338" s="187" t="s">
        <v>480</v>
      </c>
      <c r="F338" s="188" t="s">
        <v>481</v>
      </c>
      <c r="G338" s="189" t="s">
        <v>309</v>
      </c>
      <c r="H338" s="190">
        <v>8.26</v>
      </c>
      <c r="I338" s="191"/>
      <c r="J338" s="190">
        <f>ROUND(I338*H338,2)</f>
        <v>0</v>
      </c>
      <c r="K338" s="188" t="s">
        <v>1</v>
      </c>
      <c r="L338" s="39"/>
      <c r="M338" s="192" t="s">
        <v>1</v>
      </c>
      <c r="N338" s="193" t="s">
        <v>41</v>
      </c>
      <c r="O338" s="71"/>
      <c r="P338" s="194">
        <f>O338*H338</f>
        <v>0</v>
      </c>
      <c r="Q338" s="194">
        <v>0</v>
      </c>
      <c r="R338" s="194">
        <f>Q338*H338</f>
        <v>0</v>
      </c>
      <c r="S338" s="194">
        <v>0</v>
      </c>
      <c r="T338" s="195">
        <f>S338*H338</f>
        <v>0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196" t="s">
        <v>131</v>
      </c>
      <c r="AT338" s="196" t="s">
        <v>126</v>
      </c>
      <c r="AU338" s="196" t="s">
        <v>86</v>
      </c>
      <c r="AY338" s="17" t="s">
        <v>124</v>
      </c>
      <c r="BE338" s="197">
        <f>IF(N338="základní",J338,0)</f>
        <v>0</v>
      </c>
      <c r="BF338" s="197">
        <f>IF(N338="snížená",J338,0)</f>
        <v>0</v>
      </c>
      <c r="BG338" s="197">
        <f>IF(N338="zákl. přenesená",J338,0)</f>
        <v>0</v>
      </c>
      <c r="BH338" s="197">
        <f>IF(N338="sníž. přenesená",J338,0)</f>
        <v>0</v>
      </c>
      <c r="BI338" s="197">
        <f>IF(N338="nulová",J338,0)</f>
        <v>0</v>
      </c>
      <c r="BJ338" s="17" t="s">
        <v>84</v>
      </c>
      <c r="BK338" s="197">
        <f>ROUND(I338*H338,2)</f>
        <v>0</v>
      </c>
      <c r="BL338" s="17" t="s">
        <v>131</v>
      </c>
      <c r="BM338" s="196" t="s">
        <v>482</v>
      </c>
    </row>
    <row r="339" spans="1:47" s="2" customFormat="1" ht="11.25">
      <c r="A339" s="34"/>
      <c r="B339" s="35"/>
      <c r="C339" s="36"/>
      <c r="D339" s="198" t="s">
        <v>133</v>
      </c>
      <c r="E339" s="36"/>
      <c r="F339" s="199" t="s">
        <v>481</v>
      </c>
      <c r="G339" s="36"/>
      <c r="H339" s="36"/>
      <c r="I339" s="200"/>
      <c r="J339" s="36"/>
      <c r="K339" s="36"/>
      <c r="L339" s="39"/>
      <c r="M339" s="201"/>
      <c r="N339" s="202"/>
      <c r="O339" s="71"/>
      <c r="P339" s="71"/>
      <c r="Q339" s="71"/>
      <c r="R339" s="71"/>
      <c r="S339" s="71"/>
      <c r="T339" s="72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T339" s="17" t="s">
        <v>133</v>
      </c>
      <c r="AU339" s="17" t="s">
        <v>86</v>
      </c>
    </row>
    <row r="340" spans="2:51" s="15" customFormat="1" ht="11.25">
      <c r="B340" s="234"/>
      <c r="C340" s="235"/>
      <c r="D340" s="198" t="s">
        <v>159</v>
      </c>
      <c r="E340" s="236" t="s">
        <v>1</v>
      </c>
      <c r="F340" s="237" t="s">
        <v>483</v>
      </c>
      <c r="G340" s="235"/>
      <c r="H340" s="236" t="s">
        <v>1</v>
      </c>
      <c r="I340" s="238"/>
      <c r="J340" s="235"/>
      <c r="K340" s="235"/>
      <c r="L340" s="239"/>
      <c r="M340" s="240"/>
      <c r="N340" s="241"/>
      <c r="O340" s="241"/>
      <c r="P340" s="241"/>
      <c r="Q340" s="241"/>
      <c r="R340" s="241"/>
      <c r="S340" s="241"/>
      <c r="T340" s="242"/>
      <c r="AT340" s="243" t="s">
        <v>159</v>
      </c>
      <c r="AU340" s="243" t="s">
        <v>86</v>
      </c>
      <c r="AV340" s="15" t="s">
        <v>84</v>
      </c>
      <c r="AW340" s="15" t="s">
        <v>33</v>
      </c>
      <c r="AX340" s="15" t="s">
        <v>76</v>
      </c>
      <c r="AY340" s="243" t="s">
        <v>124</v>
      </c>
    </row>
    <row r="341" spans="2:51" s="13" customFormat="1" ht="11.25">
      <c r="B341" s="203"/>
      <c r="C341" s="204"/>
      <c r="D341" s="198" t="s">
        <v>159</v>
      </c>
      <c r="E341" s="205" t="s">
        <v>1</v>
      </c>
      <c r="F341" s="206" t="s">
        <v>484</v>
      </c>
      <c r="G341" s="204"/>
      <c r="H341" s="207">
        <v>3.94</v>
      </c>
      <c r="I341" s="208"/>
      <c r="J341" s="204"/>
      <c r="K341" s="204"/>
      <c r="L341" s="209"/>
      <c r="M341" s="210"/>
      <c r="N341" s="211"/>
      <c r="O341" s="211"/>
      <c r="P341" s="211"/>
      <c r="Q341" s="211"/>
      <c r="R341" s="211"/>
      <c r="S341" s="211"/>
      <c r="T341" s="212"/>
      <c r="AT341" s="213" t="s">
        <v>159</v>
      </c>
      <c r="AU341" s="213" t="s">
        <v>86</v>
      </c>
      <c r="AV341" s="13" t="s">
        <v>86</v>
      </c>
      <c r="AW341" s="13" t="s">
        <v>33</v>
      </c>
      <c r="AX341" s="13" t="s">
        <v>76</v>
      </c>
      <c r="AY341" s="213" t="s">
        <v>124</v>
      </c>
    </row>
    <row r="342" spans="2:51" s="13" customFormat="1" ht="11.25">
      <c r="B342" s="203"/>
      <c r="C342" s="204"/>
      <c r="D342" s="198" t="s">
        <v>159</v>
      </c>
      <c r="E342" s="205" t="s">
        <v>1</v>
      </c>
      <c r="F342" s="206" t="s">
        <v>485</v>
      </c>
      <c r="G342" s="204"/>
      <c r="H342" s="207">
        <v>4.32</v>
      </c>
      <c r="I342" s="208"/>
      <c r="J342" s="204"/>
      <c r="K342" s="204"/>
      <c r="L342" s="209"/>
      <c r="M342" s="210"/>
      <c r="N342" s="211"/>
      <c r="O342" s="211"/>
      <c r="P342" s="211"/>
      <c r="Q342" s="211"/>
      <c r="R342" s="211"/>
      <c r="S342" s="211"/>
      <c r="T342" s="212"/>
      <c r="AT342" s="213" t="s">
        <v>159</v>
      </c>
      <c r="AU342" s="213" t="s">
        <v>86</v>
      </c>
      <c r="AV342" s="13" t="s">
        <v>86</v>
      </c>
      <c r="AW342" s="13" t="s">
        <v>33</v>
      </c>
      <c r="AX342" s="13" t="s">
        <v>76</v>
      </c>
      <c r="AY342" s="213" t="s">
        <v>124</v>
      </c>
    </row>
    <row r="343" spans="2:51" s="14" customFormat="1" ht="11.25">
      <c r="B343" s="214"/>
      <c r="C343" s="215"/>
      <c r="D343" s="198" t="s">
        <v>159</v>
      </c>
      <c r="E343" s="216" t="s">
        <v>1</v>
      </c>
      <c r="F343" s="217" t="s">
        <v>191</v>
      </c>
      <c r="G343" s="215"/>
      <c r="H343" s="218">
        <v>8.26</v>
      </c>
      <c r="I343" s="219"/>
      <c r="J343" s="215"/>
      <c r="K343" s="215"/>
      <c r="L343" s="220"/>
      <c r="M343" s="221"/>
      <c r="N343" s="222"/>
      <c r="O343" s="222"/>
      <c r="P343" s="222"/>
      <c r="Q343" s="222"/>
      <c r="R343" s="222"/>
      <c r="S343" s="222"/>
      <c r="T343" s="223"/>
      <c r="AT343" s="224" t="s">
        <v>159</v>
      </c>
      <c r="AU343" s="224" t="s">
        <v>86</v>
      </c>
      <c r="AV343" s="14" t="s">
        <v>131</v>
      </c>
      <c r="AW343" s="14" t="s">
        <v>33</v>
      </c>
      <c r="AX343" s="14" t="s">
        <v>84</v>
      </c>
      <c r="AY343" s="224" t="s">
        <v>124</v>
      </c>
    </row>
    <row r="344" spans="1:65" s="2" customFormat="1" ht="16.5" customHeight="1">
      <c r="A344" s="34"/>
      <c r="B344" s="35"/>
      <c r="C344" s="186" t="s">
        <v>486</v>
      </c>
      <c r="D344" s="186" t="s">
        <v>126</v>
      </c>
      <c r="E344" s="187" t="s">
        <v>487</v>
      </c>
      <c r="F344" s="188" t="s">
        <v>488</v>
      </c>
      <c r="G344" s="189" t="s">
        <v>309</v>
      </c>
      <c r="H344" s="190">
        <v>56.62</v>
      </c>
      <c r="I344" s="191"/>
      <c r="J344" s="190">
        <f>ROUND(I344*H344,2)</f>
        <v>0</v>
      </c>
      <c r="K344" s="188" t="s">
        <v>1</v>
      </c>
      <c r="L344" s="39"/>
      <c r="M344" s="192" t="s">
        <v>1</v>
      </c>
      <c r="N344" s="193" t="s">
        <v>41</v>
      </c>
      <c r="O344" s="71"/>
      <c r="P344" s="194">
        <f>O344*H344</f>
        <v>0</v>
      </c>
      <c r="Q344" s="194">
        <v>0</v>
      </c>
      <c r="R344" s="194">
        <f>Q344*H344</f>
        <v>0</v>
      </c>
      <c r="S344" s="194">
        <v>0</v>
      </c>
      <c r="T344" s="195">
        <f>S344*H344</f>
        <v>0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196" t="s">
        <v>131</v>
      </c>
      <c r="AT344" s="196" t="s">
        <v>126</v>
      </c>
      <c r="AU344" s="196" t="s">
        <v>86</v>
      </c>
      <c r="AY344" s="17" t="s">
        <v>124</v>
      </c>
      <c r="BE344" s="197">
        <f>IF(N344="základní",J344,0)</f>
        <v>0</v>
      </c>
      <c r="BF344" s="197">
        <f>IF(N344="snížená",J344,0)</f>
        <v>0</v>
      </c>
      <c r="BG344" s="197">
        <f>IF(N344="zákl. přenesená",J344,0)</f>
        <v>0</v>
      </c>
      <c r="BH344" s="197">
        <f>IF(N344="sníž. přenesená",J344,0)</f>
        <v>0</v>
      </c>
      <c r="BI344" s="197">
        <f>IF(N344="nulová",J344,0)</f>
        <v>0</v>
      </c>
      <c r="BJ344" s="17" t="s">
        <v>84</v>
      </c>
      <c r="BK344" s="197">
        <f>ROUND(I344*H344,2)</f>
        <v>0</v>
      </c>
      <c r="BL344" s="17" t="s">
        <v>131</v>
      </c>
      <c r="BM344" s="196" t="s">
        <v>489</v>
      </c>
    </row>
    <row r="345" spans="1:47" s="2" customFormat="1" ht="11.25">
      <c r="A345" s="34"/>
      <c r="B345" s="35"/>
      <c r="C345" s="36"/>
      <c r="D345" s="198" t="s">
        <v>133</v>
      </c>
      <c r="E345" s="36"/>
      <c r="F345" s="199" t="s">
        <v>488</v>
      </c>
      <c r="G345" s="36"/>
      <c r="H345" s="36"/>
      <c r="I345" s="200"/>
      <c r="J345" s="36"/>
      <c r="K345" s="36"/>
      <c r="L345" s="39"/>
      <c r="M345" s="201"/>
      <c r="N345" s="202"/>
      <c r="O345" s="71"/>
      <c r="P345" s="71"/>
      <c r="Q345" s="71"/>
      <c r="R345" s="71"/>
      <c r="S345" s="71"/>
      <c r="T345" s="72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T345" s="17" t="s">
        <v>133</v>
      </c>
      <c r="AU345" s="17" t="s">
        <v>86</v>
      </c>
    </row>
    <row r="346" spans="2:51" s="15" customFormat="1" ht="11.25">
      <c r="B346" s="234"/>
      <c r="C346" s="235"/>
      <c r="D346" s="198" t="s">
        <v>159</v>
      </c>
      <c r="E346" s="236" t="s">
        <v>1</v>
      </c>
      <c r="F346" s="237" t="s">
        <v>483</v>
      </c>
      <c r="G346" s="235"/>
      <c r="H346" s="236" t="s">
        <v>1</v>
      </c>
      <c r="I346" s="238"/>
      <c r="J346" s="235"/>
      <c r="K346" s="235"/>
      <c r="L346" s="239"/>
      <c r="M346" s="240"/>
      <c r="N346" s="241"/>
      <c r="O346" s="241"/>
      <c r="P346" s="241"/>
      <c r="Q346" s="241"/>
      <c r="R346" s="241"/>
      <c r="S346" s="241"/>
      <c r="T346" s="242"/>
      <c r="AT346" s="243" t="s">
        <v>159</v>
      </c>
      <c r="AU346" s="243" t="s">
        <v>86</v>
      </c>
      <c r="AV346" s="15" t="s">
        <v>84</v>
      </c>
      <c r="AW346" s="15" t="s">
        <v>33</v>
      </c>
      <c r="AX346" s="15" t="s">
        <v>76</v>
      </c>
      <c r="AY346" s="243" t="s">
        <v>124</v>
      </c>
    </row>
    <row r="347" spans="2:51" s="13" customFormat="1" ht="11.25">
      <c r="B347" s="203"/>
      <c r="C347" s="204"/>
      <c r="D347" s="198" t="s">
        <v>159</v>
      </c>
      <c r="E347" s="205" t="s">
        <v>1</v>
      </c>
      <c r="F347" s="206" t="s">
        <v>490</v>
      </c>
      <c r="G347" s="204"/>
      <c r="H347" s="207">
        <v>3.59</v>
      </c>
      <c r="I347" s="208"/>
      <c r="J347" s="204"/>
      <c r="K347" s="204"/>
      <c r="L347" s="209"/>
      <c r="M347" s="210"/>
      <c r="N347" s="211"/>
      <c r="O347" s="211"/>
      <c r="P347" s="211"/>
      <c r="Q347" s="211"/>
      <c r="R347" s="211"/>
      <c r="S347" s="211"/>
      <c r="T347" s="212"/>
      <c r="AT347" s="213" t="s">
        <v>159</v>
      </c>
      <c r="AU347" s="213" t="s">
        <v>86</v>
      </c>
      <c r="AV347" s="13" t="s">
        <v>86</v>
      </c>
      <c r="AW347" s="13" t="s">
        <v>33</v>
      </c>
      <c r="AX347" s="13" t="s">
        <v>76</v>
      </c>
      <c r="AY347" s="213" t="s">
        <v>124</v>
      </c>
    </row>
    <row r="348" spans="2:51" s="13" customFormat="1" ht="11.25">
      <c r="B348" s="203"/>
      <c r="C348" s="204"/>
      <c r="D348" s="198" t="s">
        <v>159</v>
      </c>
      <c r="E348" s="205" t="s">
        <v>1</v>
      </c>
      <c r="F348" s="206" t="s">
        <v>491</v>
      </c>
      <c r="G348" s="204"/>
      <c r="H348" s="207">
        <v>27.38</v>
      </c>
      <c r="I348" s="208"/>
      <c r="J348" s="204"/>
      <c r="K348" s="204"/>
      <c r="L348" s="209"/>
      <c r="M348" s="210"/>
      <c r="N348" s="211"/>
      <c r="O348" s="211"/>
      <c r="P348" s="211"/>
      <c r="Q348" s="211"/>
      <c r="R348" s="211"/>
      <c r="S348" s="211"/>
      <c r="T348" s="212"/>
      <c r="AT348" s="213" t="s">
        <v>159</v>
      </c>
      <c r="AU348" s="213" t="s">
        <v>86</v>
      </c>
      <c r="AV348" s="13" t="s">
        <v>86</v>
      </c>
      <c r="AW348" s="13" t="s">
        <v>33</v>
      </c>
      <c r="AX348" s="13" t="s">
        <v>76</v>
      </c>
      <c r="AY348" s="213" t="s">
        <v>124</v>
      </c>
    </row>
    <row r="349" spans="2:51" s="13" customFormat="1" ht="11.25">
      <c r="B349" s="203"/>
      <c r="C349" s="204"/>
      <c r="D349" s="198" t="s">
        <v>159</v>
      </c>
      <c r="E349" s="205" t="s">
        <v>1</v>
      </c>
      <c r="F349" s="206" t="s">
        <v>492</v>
      </c>
      <c r="G349" s="204"/>
      <c r="H349" s="207">
        <v>23.67</v>
      </c>
      <c r="I349" s="208"/>
      <c r="J349" s="204"/>
      <c r="K349" s="204"/>
      <c r="L349" s="209"/>
      <c r="M349" s="210"/>
      <c r="N349" s="211"/>
      <c r="O349" s="211"/>
      <c r="P349" s="211"/>
      <c r="Q349" s="211"/>
      <c r="R349" s="211"/>
      <c r="S349" s="211"/>
      <c r="T349" s="212"/>
      <c r="AT349" s="213" t="s">
        <v>159</v>
      </c>
      <c r="AU349" s="213" t="s">
        <v>86</v>
      </c>
      <c r="AV349" s="13" t="s">
        <v>86</v>
      </c>
      <c r="AW349" s="13" t="s">
        <v>33</v>
      </c>
      <c r="AX349" s="13" t="s">
        <v>76</v>
      </c>
      <c r="AY349" s="213" t="s">
        <v>124</v>
      </c>
    </row>
    <row r="350" spans="2:51" s="13" customFormat="1" ht="11.25">
      <c r="B350" s="203"/>
      <c r="C350" s="204"/>
      <c r="D350" s="198" t="s">
        <v>159</v>
      </c>
      <c r="E350" s="205" t="s">
        <v>1</v>
      </c>
      <c r="F350" s="206" t="s">
        <v>493</v>
      </c>
      <c r="G350" s="204"/>
      <c r="H350" s="207">
        <v>0.48</v>
      </c>
      <c r="I350" s="208"/>
      <c r="J350" s="204"/>
      <c r="K350" s="204"/>
      <c r="L350" s="209"/>
      <c r="M350" s="210"/>
      <c r="N350" s="211"/>
      <c r="O350" s="211"/>
      <c r="P350" s="211"/>
      <c r="Q350" s="211"/>
      <c r="R350" s="211"/>
      <c r="S350" s="211"/>
      <c r="T350" s="212"/>
      <c r="AT350" s="213" t="s">
        <v>159</v>
      </c>
      <c r="AU350" s="213" t="s">
        <v>86</v>
      </c>
      <c r="AV350" s="13" t="s">
        <v>86</v>
      </c>
      <c r="AW350" s="13" t="s">
        <v>33</v>
      </c>
      <c r="AX350" s="13" t="s">
        <v>76</v>
      </c>
      <c r="AY350" s="213" t="s">
        <v>124</v>
      </c>
    </row>
    <row r="351" spans="2:51" s="13" customFormat="1" ht="11.25">
      <c r="B351" s="203"/>
      <c r="C351" s="204"/>
      <c r="D351" s="198" t="s">
        <v>159</v>
      </c>
      <c r="E351" s="205" t="s">
        <v>1</v>
      </c>
      <c r="F351" s="206" t="s">
        <v>494</v>
      </c>
      <c r="G351" s="204"/>
      <c r="H351" s="207">
        <v>1.5</v>
      </c>
      <c r="I351" s="208"/>
      <c r="J351" s="204"/>
      <c r="K351" s="204"/>
      <c r="L351" s="209"/>
      <c r="M351" s="210"/>
      <c r="N351" s="211"/>
      <c r="O351" s="211"/>
      <c r="P351" s="211"/>
      <c r="Q351" s="211"/>
      <c r="R351" s="211"/>
      <c r="S351" s="211"/>
      <c r="T351" s="212"/>
      <c r="AT351" s="213" t="s">
        <v>159</v>
      </c>
      <c r="AU351" s="213" t="s">
        <v>86</v>
      </c>
      <c r="AV351" s="13" t="s">
        <v>86</v>
      </c>
      <c r="AW351" s="13" t="s">
        <v>33</v>
      </c>
      <c r="AX351" s="13" t="s">
        <v>76</v>
      </c>
      <c r="AY351" s="213" t="s">
        <v>124</v>
      </c>
    </row>
    <row r="352" spans="2:51" s="14" customFormat="1" ht="11.25">
      <c r="B352" s="214"/>
      <c r="C352" s="215"/>
      <c r="D352" s="198" t="s">
        <v>159</v>
      </c>
      <c r="E352" s="216" t="s">
        <v>1</v>
      </c>
      <c r="F352" s="217" t="s">
        <v>191</v>
      </c>
      <c r="G352" s="215"/>
      <c r="H352" s="218">
        <v>56.62</v>
      </c>
      <c r="I352" s="219"/>
      <c r="J352" s="215"/>
      <c r="K352" s="215"/>
      <c r="L352" s="220"/>
      <c r="M352" s="221"/>
      <c r="N352" s="222"/>
      <c r="O352" s="222"/>
      <c r="P352" s="222"/>
      <c r="Q352" s="222"/>
      <c r="R352" s="222"/>
      <c r="S352" s="222"/>
      <c r="T352" s="223"/>
      <c r="AT352" s="224" t="s">
        <v>159</v>
      </c>
      <c r="AU352" s="224" t="s">
        <v>86</v>
      </c>
      <c r="AV352" s="14" t="s">
        <v>131</v>
      </c>
      <c r="AW352" s="14" t="s">
        <v>33</v>
      </c>
      <c r="AX352" s="14" t="s">
        <v>84</v>
      </c>
      <c r="AY352" s="224" t="s">
        <v>124</v>
      </c>
    </row>
    <row r="353" spans="2:63" s="12" customFormat="1" ht="22.9" customHeight="1">
      <c r="B353" s="170"/>
      <c r="C353" s="171"/>
      <c r="D353" s="172" t="s">
        <v>75</v>
      </c>
      <c r="E353" s="184" t="s">
        <v>495</v>
      </c>
      <c r="F353" s="184" t="s">
        <v>496</v>
      </c>
      <c r="G353" s="171"/>
      <c r="H353" s="171"/>
      <c r="I353" s="174"/>
      <c r="J353" s="185">
        <f>BK353</f>
        <v>0</v>
      </c>
      <c r="K353" s="171"/>
      <c r="L353" s="176"/>
      <c r="M353" s="177"/>
      <c r="N353" s="178"/>
      <c r="O353" s="178"/>
      <c r="P353" s="179">
        <f>SUM(P354:P355)</f>
        <v>0</v>
      </c>
      <c r="Q353" s="178"/>
      <c r="R353" s="179">
        <f>SUM(R354:R355)</f>
        <v>0</v>
      </c>
      <c r="S353" s="178"/>
      <c r="T353" s="180">
        <f>SUM(T354:T355)</f>
        <v>0</v>
      </c>
      <c r="AR353" s="181" t="s">
        <v>84</v>
      </c>
      <c r="AT353" s="182" t="s">
        <v>75</v>
      </c>
      <c r="AU353" s="182" t="s">
        <v>84</v>
      </c>
      <c r="AY353" s="181" t="s">
        <v>124</v>
      </c>
      <c r="BK353" s="183">
        <f>SUM(BK354:BK355)</f>
        <v>0</v>
      </c>
    </row>
    <row r="354" spans="1:65" s="2" customFormat="1" ht="16.5" customHeight="1">
      <c r="A354" s="34"/>
      <c r="B354" s="35"/>
      <c r="C354" s="186" t="s">
        <v>497</v>
      </c>
      <c r="D354" s="186" t="s">
        <v>126</v>
      </c>
      <c r="E354" s="187" t="s">
        <v>498</v>
      </c>
      <c r="F354" s="188" t="s">
        <v>499</v>
      </c>
      <c r="G354" s="189" t="s">
        <v>309</v>
      </c>
      <c r="H354" s="190">
        <v>154.56</v>
      </c>
      <c r="I354" s="191"/>
      <c r="J354" s="190">
        <f>ROUND(I354*H354,2)</f>
        <v>0</v>
      </c>
      <c r="K354" s="188" t="s">
        <v>130</v>
      </c>
      <c r="L354" s="39"/>
      <c r="M354" s="192" t="s">
        <v>1</v>
      </c>
      <c r="N354" s="193" t="s">
        <v>41</v>
      </c>
      <c r="O354" s="71"/>
      <c r="P354" s="194">
        <f>O354*H354</f>
        <v>0</v>
      </c>
      <c r="Q354" s="194">
        <v>0</v>
      </c>
      <c r="R354" s="194">
        <f>Q354*H354</f>
        <v>0</v>
      </c>
      <c r="S354" s="194">
        <v>0</v>
      </c>
      <c r="T354" s="195">
        <f>S354*H354</f>
        <v>0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196" t="s">
        <v>131</v>
      </c>
      <c r="AT354" s="196" t="s">
        <v>126</v>
      </c>
      <c r="AU354" s="196" t="s">
        <v>86</v>
      </c>
      <c r="AY354" s="17" t="s">
        <v>124</v>
      </c>
      <c r="BE354" s="197">
        <f>IF(N354="základní",J354,0)</f>
        <v>0</v>
      </c>
      <c r="BF354" s="197">
        <f>IF(N354="snížená",J354,0)</f>
        <v>0</v>
      </c>
      <c r="BG354" s="197">
        <f>IF(N354="zákl. přenesená",J354,0)</f>
        <v>0</v>
      </c>
      <c r="BH354" s="197">
        <f>IF(N354="sníž. přenesená",J354,0)</f>
        <v>0</v>
      </c>
      <c r="BI354" s="197">
        <f>IF(N354="nulová",J354,0)</f>
        <v>0</v>
      </c>
      <c r="BJ354" s="17" t="s">
        <v>84</v>
      </c>
      <c r="BK354" s="197">
        <f>ROUND(I354*H354,2)</f>
        <v>0</v>
      </c>
      <c r="BL354" s="17" t="s">
        <v>131</v>
      </c>
      <c r="BM354" s="196" t="s">
        <v>500</v>
      </c>
    </row>
    <row r="355" spans="1:47" s="2" customFormat="1" ht="11.25">
      <c r="A355" s="34"/>
      <c r="B355" s="35"/>
      <c r="C355" s="36"/>
      <c r="D355" s="198" t="s">
        <v>133</v>
      </c>
      <c r="E355" s="36"/>
      <c r="F355" s="199" t="s">
        <v>501</v>
      </c>
      <c r="G355" s="36"/>
      <c r="H355" s="36"/>
      <c r="I355" s="200"/>
      <c r="J355" s="36"/>
      <c r="K355" s="36"/>
      <c r="L355" s="39"/>
      <c r="M355" s="244"/>
      <c r="N355" s="245"/>
      <c r="O355" s="246"/>
      <c r="P355" s="246"/>
      <c r="Q355" s="246"/>
      <c r="R355" s="246"/>
      <c r="S355" s="246"/>
      <c r="T355" s="247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T355" s="17" t="s">
        <v>133</v>
      </c>
      <c r="AU355" s="17" t="s">
        <v>86</v>
      </c>
    </row>
    <row r="356" spans="1:31" s="2" customFormat="1" ht="6.95" customHeight="1">
      <c r="A356" s="34"/>
      <c r="B356" s="54"/>
      <c r="C356" s="55"/>
      <c r="D356" s="55"/>
      <c r="E356" s="55"/>
      <c r="F356" s="55"/>
      <c r="G356" s="55"/>
      <c r="H356" s="55"/>
      <c r="I356" s="55"/>
      <c r="J356" s="55"/>
      <c r="K356" s="55"/>
      <c r="L356" s="39"/>
      <c r="M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</row>
  </sheetData>
  <sheetProtection algorithmName="SHA-512" hashValue="IkiccTaFyxY034ymCuPdCb1ofFChudUl9dBHcimi80lGSftf81dj+jk+FgEHHw8xUWyZ/uB5ADBQc/XO9Wa98Q==" saltValue="fjLsgtL4Yr4yPMLlEhNYx5DeVyGFsd2oQ/MzSE4EbeDQBbDzMG7qfm0KF6weh3AxmOo684QDLUapJ2lEhOSuow==" spinCount="100000" sheet="1" objects="1" scenarios="1" formatColumns="0" formatRows="0" autoFilter="0"/>
  <autoFilter ref="C123:K355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7" t="s">
        <v>89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86</v>
      </c>
    </row>
    <row r="4" spans="2:46" s="1" customFormat="1" ht="24.95" customHeight="1">
      <c r="B4" s="20"/>
      <c r="D4" s="110" t="s">
        <v>93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15</v>
      </c>
      <c r="L6" s="20"/>
    </row>
    <row r="7" spans="2:12" s="1" customFormat="1" ht="16.5" customHeight="1">
      <c r="B7" s="20"/>
      <c r="E7" s="292" t="str">
        <f>'Rekapitulace stavby'!K6</f>
        <v>Mlýnský náhon na Otavě v ř.km 75,180 – oprava odbočení odlehčovacího ramene km 1,829</v>
      </c>
      <c r="F7" s="293"/>
      <c r="G7" s="293"/>
      <c r="H7" s="293"/>
      <c r="L7" s="20"/>
    </row>
    <row r="8" spans="1:31" s="2" customFormat="1" ht="12" customHeight="1">
      <c r="A8" s="34"/>
      <c r="B8" s="39"/>
      <c r="C8" s="34"/>
      <c r="D8" s="112" t="s">
        <v>94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4" t="s">
        <v>502</v>
      </c>
      <c r="F9" s="295"/>
      <c r="G9" s="295"/>
      <c r="H9" s="295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17</v>
      </c>
      <c r="E11" s="34"/>
      <c r="F11" s="113" t="s">
        <v>1</v>
      </c>
      <c r="G11" s="34"/>
      <c r="H11" s="34"/>
      <c r="I11" s="112" t="s">
        <v>18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19</v>
      </c>
      <c r="E12" s="34"/>
      <c r="F12" s="113" t="s">
        <v>20</v>
      </c>
      <c r="G12" s="34"/>
      <c r="H12" s="34"/>
      <c r="I12" s="112" t="s">
        <v>21</v>
      </c>
      <c r="J12" s="114" t="str">
        <f>'Rekapitulace stavby'!AN8</f>
        <v>22. 2. 2022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23</v>
      </c>
      <c r="E14" s="34"/>
      <c r="F14" s="34"/>
      <c r="G14" s="34"/>
      <c r="H14" s="34"/>
      <c r="I14" s="112" t="s">
        <v>24</v>
      </c>
      <c r="J14" s="113" t="s">
        <v>25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6" t="str">
        <f>'Rekapitulace stavby'!E14</f>
        <v>Vyplň údaj</v>
      </c>
      <c r="F18" s="297"/>
      <c r="G18" s="297"/>
      <c r="H18" s="297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24</v>
      </c>
      <c r="J20" s="113" t="s">
        <v>31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32</v>
      </c>
      <c r="F21" s="34"/>
      <c r="G21" s="34"/>
      <c r="H21" s="34"/>
      <c r="I21" s="112" t="s">
        <v>27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34</v>
      </c>
      <c r="E23" s="34"/>
      <c r="F23" s="34"/>
      <c r="G23" s="34"/>
      <c r="H23" s="34"/>
      <c r="I23" s="112" t="s">
        <v>24</v>
      </c>
      <c r="J23" s="113" t="s">
        <v>31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32</v>
      </c>
      <c r="F24" s="34"/>
      <c r="G24" s="34"/>
      <c r="H24" s="34"/>
      <c r="I24" s="112" t="s">
        <v>27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298" t="s">
        <v>1</v>
      </c>
      <c r="F27" s="298"/>
      <c r="G27" s="298"/>
      <c r="H27" s="298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36</v>
      </c>
      <c r="E30" s="34"/>
      <c r="F30" s="34"/>
      <c r="G30" s="34"/>
      <c r="H30" s="34"/>
      <c r="I30" s="34"/>
      <c r="J30" s="120">
        <f>ROUND(J118,2)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38</v>
      </c>
      <c r="G32" s="34"/>
      <c r="H32" s="34"/>
      <c r="I32" s="121" t="s">
        <v>37</v>
      </c>
      <c r="J32" s="121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40</v>
      </c>
      <c r="E33" s="112" t="s">
        <v>41</v>
      </c>
      <c r="F33" s="123">
        <f>ROUND((SUM(BE118:BE129)),2)</f>
        <v>0</v>
      </c>
      <c r="G33" s="34"/>
      <c r="H33" s="34"/>
      <c r="I33" s="124">
        <v>0.21</v>
      </c>
      <c r="J33" s="123">
        <f>ROUND(((SUM(BE118:BE129))*I33),2)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42</v>
      </c>
      <c r="F34" s="123">
        <f>ROUND((SUM(BF118:BF129)),2)</f>
        <v>0</v>
      </c>
      <c r="G34" s="34"/>
      <c r="H34" s="34"/>
      <c r="I34" s="124">
        <v>0.15</v>
      </c>
      <c r="J34" s="123">
        <f>ROUND(((SUM(BF118:BF129))*I34),2)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43</v>
      </c>
      <c r="F35" s="123">
        <f>ROUND((SUM(BG118:BG129)),2)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44</v>
      </c>
      <c r="F36" s="123">
        <f>ROUND((SUM(BH118:BH129)),2)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45</v>
      </c>
      <c r="F37" s="123">
        <f>ROUND((SUM(BI118:BI129)),2)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46</v>
      </c>
      <c r="E39" s="127"/>
      <c r="F39" s="127"/>
      <c r="G39" s="128" t="s">
        <v>47</v>
      </c>
      <c r="H39" s="129" t="s">
        <v>48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49</v>
      </c>
      <c r="E50" s="133"/>
      <c r="F50" s="133"/>
      <c r="G50" s="132" t="s">
        <v>50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51</v>
      </c>
      <c r="E61" s="135"/>
      <c r="F61" s="136" t="s">
        <v>52</v>
      </c>
      <c r="G61" s="134" t="s">
        <v>51</v>
      </c>
      <c r="H61" s="135"/>
      <c r="I61" s="135"/>
      <c r="J61" s="137" t="s">
        <v>52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53</v>
      </c>
      <c r="E65" s="138"/>
      <c r="F65" s="138"/>
      <c r="G65" s="132" t="s">
        <v>54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51</v>
      </c>
      <c r="E76" s="135"/>
      <c r="F76" s="136" t="s">
        <v>52</v>
      </c>
      <c r="G76" s="134" t="s">
        <v>51</v>
      </c>
      <c r="H76" s="135"/>
      <c r="I76" s="135"/>
      <c r="J76" s="137" t="s">
        <v>52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15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99" t="str">
        <f>E7</f>
        <v>Mlýnský náhon na Otavě v ř.km 75,180 – oprava odbočení odlehčovacího ramene km 1,829</v>
      </c>
      <c r="F85" s="300"/>
      <c r="G85" s="300"/>
      <c r="H85" s="300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94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0" t="str">
        <f>E9</f>
        <v>02 - PS 01 VÝMĚNA STAVIDEL</v>
      </c>
      <c r="F87" s="301"/>
      <c r="G87" s="301"/>
      <c r="H87" s="301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19</v>
      </c>
      <c r="D89" s="36"/>
      <c r="E89" s="36"/>
      <c r="F89" s="27" t="str">
        <f>F12</f>
        <v>Horažďovice</v>
      </c>
      <c r="G89" s="36"/>
      <c r="H89" s="36"/>
      <c r="I89" s="29" t="s">
        <v>21</v>
      </c>
      <c r="J89" s="66" t="str">
        <f>IF(J12="","",J12)</f>
        <v>22. 2. 2022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23</v>
      </c>
      <c r="D91" s="36"/>
      <c r="E91" s="36"/>
      <c r="F91" s="27" t="str">
        <f>E15</f>
        <v>Město Horažďovice</v>
      </c>
      <c r="G91" s="36"/>
      <c r="H91" s="36"/>
      <c r="I91" s="29" t="s">
        <v>30</v>
      </c>
      <c r="J91" s="32" t="str">
        <f>E21</f>
        <v xml:space="preserve">Ing. Jiří Tägl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34</v>
      </c>
      <c r="J92" s="32" t="str">
        <f>E24</f>
        <v xml:space="preserve">Ing. Jiří Tägl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97</v>
      </c>
      <c r="D94" s="144"/>
      <c r="E94" s="144"/>
      <c r="F94" s="144"/>
      <c r="G94" s="144"/>
      <c r="H94" s="144"/>
      <c r="I94" s="144"/>
      <c r="J94" s="145" t="s">
        <v>98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99</v>
      </c>
      <c r="D96" s="36"/>
      <c r="E96" s="36"/>
      <c r="F96" s="36"/>
      <c r="G96" s="36"/>
      <c r="H96" s="36"/>
      <c r="I96" s="36"/>
      <c r="J96" s="84">
        <f>J118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100</v>
      </c>
    </row>
    <row r="97" spans="2:12" s="9" customFormat="1" ht="24.95" customHeight="1">
      <c r="B97" s="147"/>
      <c r="C97" s="148"/>
      <c r="D97" s="149" t="s">
        <v>101</v>
      </c>
      <c r="E97" s="150"/>
      <c r="F97" s="150"/>
      <c r="G97" s="150"/>
      <c r="H97" s="150"/>
      <c r="I97" s="150"/>
      <c r="J97" s="151">
        <f>J119</f>
        <v>0</v>
      </c>
      <c r="K97" s="148"/>
      <c r="L97" s="152"/>
    </row>
    <row r="98" spans="2:12" s="10" customFormat="1" ht="19.9" customHeight="1">
      <c r="B98" s="153"/>
      <c r="C98" s="154"/>
      <c r="D98" s="155" t="s">
        <v>503</v>
      </c>
      <c r="E98" s="156"/>
      <c r="F98" s="156"/>
      <c r="G98" s="156"/>
      <c r="H98" s="156"/>
      <c r="I98" s="156"/>
      <c r="J98" s="157">
        <f>J120</f>
        <v>0</v>
      </c>
      <c r="K98" s="154"/>
      <c r="L98" s="158"/>
    </row>
    <row r="99" spans="1:31" s="2" customFormat="1" ht="21.75" customHeight="1">
      <c r="A99" s="34"/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31" s="2" customFormat="1" ht="6.95" customHeight="1">
      <c r="A100" s="34"/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4" spans="1:31" s="2" customFormat="1" ht="6.95" customHeight="1">
      <c r="A104" s="34"/>
      <c r="B104" s="56"/>
      <c r="C104" s="57"/>
      <c r="D104" s="57"/>
      <c r="E104" s="57"/>
      <c r="F104" s="57"/>
      <c r="G104" s="57"/>
      <c r="H104" s="57"/>
      <c r="I104" s="57"/>
      <c r="J104" s="57"/>
      <c r="K104" s="57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24.95" customHeight="1">
      <c r="A105" s="34"/>
      <c r="B105" s="35"/>
      <c r="C105" s="23" t="s">
        <v>109</v>
      </c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12" customHeight="1">
      <c r="A107" s="34"/>
      <c r="B107" s="35"/>
      <c r="C107" s="29" t="s">
        <v>15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6.5" customHeight="1">
      <c r="A108" s="34"/>
      <c r="B108" s="35"/>
      <c r="C108" s="36"/>
      <c r="D108" s="36"/>
      <c r="E108" s="299" t="str">
        <f>E7</f>
        <v>Mlýnský náhon na Otavě v ř.km 75,180 – oprava odbočení odlehčovacího ramene km 1,829</v>
      </c>
      <c r="F108" s="300"/>
      <c r="G108" s="300"/>
      <c r="H108" s="300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94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6.5" customHeight="1">
      <c r="A110" s="34"/>
      <c r="B110" s="35"/>
      <c r="C110" s="36"/>
      <c r="D110" s="36"/>
      <c r="E110" s="270" t="str">
        <f>E9</f>
        <v>02 - PS 01 VÝMĚNA STAVIDEL</v>
      </c>
      <c r="F110" s="301"/>
      <c r="G110" s="301"/>
      <c r="H110" s="301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19</v>
      </c>
      <c r="D112" s="36"/>
      <c r="E112" s="36"/>
      <c r="F112" s="27" t="str">
        <f>F12</f>
        <v>Horažďovice</v>
      </c>
      <c r="G112" s="36"/>
      <c r="H112" s="36"/>
      <c r="I112" s="29" t="s">
        <v>21</v>
      </c>
      <c r="J112" s="66" t="str">
        <f>IF(J12="","",J12)</f>
        <v>22. 2. 2022</v>
      </c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5.2" customHeight="1">
      <c r="A114" s="34"/>
      <c r="B114" s="35"/>
      <c r="C114" s="29" t="s">
        <v>23</v>
      </c>
      <c r="D114" s="36"/>
      <c r="E114" s="36"/>
      <c r="F114" s="27" t="str">
        <f>E15</f>
        <v>Město Horažďovice</v>
      </c>
      <c r="G114" s="36"/>
      <c r="H114" s="36"/>
      <c r="I114" s="29" t="s">
        <v>30</v>
      </c>
      <c r="J114" s="32" t="str">
        <f>E21</f>
        <v xml:space="preserve">Ing. Jiří Tägl 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5.2" customHeight="1">
      <c r="A115" s="34"/>
      <c r="B115" s="35"/>
      <c r="C115" s="29" t="s">
        <v>28</v>
      </c>
      <c r="D115" s="36"/>
      <c r="E115" s="36"/>
      <c r="F115" s="27" t="str">
        <f>IF(E18="","",E18)</f>
        <v>Vyplň údaj</v>
      </c>
      <c r="G115" s="36"/>
      <c r="H115" s="36"/>
      <c r="I115" s="29" t="s">
        <v>34</v>
      </c>
      <c r="J115" s="32" t="str">
        <f>E24</f>
        <v xml:space="preserve">Ing. Jiří Tägl 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0.3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11" customFormat="1" ht="29.25" customHeight="1">
      <c r="A117" s="159"/>
      <c r="B117" s="160"/>
      <c r="C117" s="161" t="s">
        <v>110</v>
      </c>
      <c r="D117" s="162" t="s">
        <v>61</v>
      </c>
      <c r="E117" s="162" t="s">
        <v>57</v>
      </c>
      <c r="F117" s="162" t="s">
        <v>58</v>
      </c>
      <c r="G117" s="162" t="s">
        <v>111</v>
      </c>
      <c r="H117" s="162" t="s">
        <v>112</v>
      </c>
      <c r="I117" s="162" t="s">
        <v>113</v>
      </c>
      <c r="J117" s="162" t="s">
        <v>98</v>
      </c>
      <c r="K117" s="163" t="s">
        <v>114</v>
      </c>
      <c r="L117" s="164"/>
      <c r="M117" s="75" t="s">
        <v>1</v>
      </c>
      <c r="N117" s="76" t="s">
        <v>40</v>
      </c>
      <c r="O117" s="76" t="s">
        <v>115</v>
      </c>
      <c r="P117" s="76" t="s">
        <v>116</v>
      </c>
      <c r="Q117" s="76" t="s">
        <v>117</v>
      </c>
      <c r="R117" s="76" t="s">
        <v>118</v>
      </c>
      <c r="S117" s="76" t="s">
        <v>119</v>
      </c>
      <c r="T117" s="77" t="s">
        <v>120</v>
      </c>
      <c r="U117" s="159"/>
      <c r="V117" s="159"/>
      <c r="W117" s="159"/>
      <c r="X117" s="159"/>
      <c r="Y117" s="159"/>
      <c r="Z117" s="159"/>
      <c r="AA117" s="159"/>
      <c r="AB117" s="159"/>
      <c r="AC117" s="159"/>
      <c r="AD117" s="159"/>
      <c r="AE117" s="159"/>
    </row>
    <row r="118" spans="1:63" s="2" customFormat="1" ht="22.9" customHeight="1">
      <c r="A118" s="34"/>
      <c r="B118" s="35"/>
      <c r="C118" s="82" t="s">
        <v>121</v>
      </c>
      <c r="D118" s="36"/>
      <c r="E118" s="36"/>
      <c r="F118" s="36"/>
      <c r="G118" s="36"/>
      <c r="H118" s="36"/>
      <c r="I118" s="36"/>
      <c r="J118" s="165">
        <f>BK118</f>
        <v>0</v>
      </c>
      <c r="K118" s="36"/>
      <c r="L118" s="39"/>
      <c r="M118" s="78"/>
      <c r="N118" s="166"/>
      <c r="O118" s="79"/>
      <c r="P118" s="167">
        <f>P119</f>
        <v>0</v>
      </c>
      <c r="Q118" s="79"/>
      <c r="R118" s="167">
        <f>R119</f>
        <v>0</v>
      </c>
      <c r="S118" s="79"/>
      <c r="T118" s="168">
        <f>T119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7" t="s">
        <v>75</v>
      </c>
      <c r="AU118" s="17" t="s">
        <v>100</v>
      </c>
      <c r="BK118" s="169">
        <f>BK119</f>
        <v>0</v>
      </c>
    </row>
    <row r="119" spans="2:63" s="12" customFormat="1" ht="25.9" customHeight="1">
      <c r="B119" s="170"/>
      <c r="C119" s="171"/>
      <c r="D119" s="172" t="s">
        <v>75</v>
      </c>
      <c r="E119" s="173" t="s">
        <v>122</v>
      </c>
      <c r="F119" s="173" t="s">
        <v>123</v>
      </c>
      <c r="G119" s="171"/>
      <c r="H119" s="171"/>
      <c r="I119" s="174"/>
      <c r="J119" s="175">
        <f>BK119</f>
        <v>0</v>
      </c>
      <c r="K119" s="171"/>
      <c r="L119" s="176"/>
      <c r="M119" s="177"/>
      <c r="N119" s="178"/>
      <c r="O119" s="178"/>
      <c r="P119" s="179">
        <f>P120</f>
        <v>0</v>
      </c>
      <c r="Q119" s="178"/>
      <c r="R119" s="179">
        <f>R120</f>
        <v>0</v>
      </c>
      <c r="S119" s="178"/>
      <c r="T119" s="180">
        <f>T120</f>
        <v>0</v>
      </c>
      <c r="AR119" s="181" t="s">
        <v>84</v>
      </c>
      <c r="AT119" s="182" t="s">
        <v>75</v>
      </c>
      <c r="AU119" s="182" t="s">
        <v>76</v>
      </c>
      <c r="AY119" s="181" t="s">
        <v>124</v>
      </c>
      <c r="BK119" s="183">
        <f>BK120</f>
        <v>0</v>
      </c>
    </row>
    <row r="120" spans="2:63" s="12" customFormat="1" ht="22.9" customHeight="1">
      <c r="B120" s="170"/>
      <c r="C120" s="171"/>
      <c r="D120" s="172" t="s">
        <v>75</v>
      </c>
      <c r="E120" s="184" t="s">
        <v>174</v>
      </c>
      <c r="F120" s="184" t="s">
        <v>504</v>
      </c>
      <c r="G120" s="171"/>
      <c r="H120" s="171"/>
      <c r="I120" s="174"/>
      <c r="J120" s="185">
        <f>BK120</f>
        <v>0</v>
      </c>
      <c r="K120" s="171"/>
      <c r="L120" s="176"/>
      <c r="M120" s="177"/>
      <c r="N120" s="178"/>
      <c r="O120" s="178"/>
      <c r="P120" s="179">
        <f>SUM(P121:P129)</f>
        <v>0</v>
      </c>
      <c r="Q120" s="178"/>
      <c r="R120" s="179">
        <f>SUM(R121:R129)</f>
        <v>0</v>
      </c>
      <c r="S120" s="178"/>
      <c r="T120" s="180">
        <f>SUM(T121:T129)</f>
        <v>0</v>
      </c>
      <c r="AR120" s="181" t="s">
        <v>84</v>
      </c>
      <c r="AT120" s="182" t="s">
        <v>75</v>
      </c>
      <c r="AU120" s="182" t="s">
        <v>84</v>
      </c>
      <c r="AY120" s="181" t="s">
        <v>124</v>
      </c>
      <c r="BK120" s="183">
        <f>SUM(BK121:BK129)</f>
        <v>0</v>
      </c>
    </row>
    <row r="121" spans="1:65" s="2" customFormat="1" ht="16.5" customHeight="1">
      <c r="A121" s="34"/>
      <c r="B121" s="35"/>
      <c r="C121" s="186" t="s">
        <v>84</v>
      </c>
      <c r="D121" s="186" t="s">
        <v>126</v>
      </c>
      <c r="E121" s="187" t="s">
        <v>505</v>
      </c>
      <c r="F121" s="188" t="s">
        <v>506</v>
      </c>
      <c r="G121" s="189" t="s">
        <v>243</v>
      </c>
      <c r="H121" s="190">
        <v>1</v>
      </c>
      <c r="I121" s="191"/>
      <c r="J121" s="190">
        <f>ROUND(I121*H121,2)</f>
        <v>0</v>
      </c>
      <c r="K121" s="188" t="s">
        <v>1</v>
      </c>
      <c r="L121" s="39"/>
      <c r="M121" s="192" t="s">
        <v>1</v>
      </c>
      <c r="N121" s="193" t="s">
        <v>41</v>
      </c>
      <c r="O121" s="71"/>
      <c r="P121" s="194">
        <f>O121*H121</f>
        <v>0</v>
      </c>
      <c r="Q121" s="194">
        <v>0</v>
      </c>
      <c r="R121" s="194">
        <f>Q121*H121</f>
        <v>0</v>
      </c>
      <c r="S121" s="194">
        <v>0</v>
      </c>
      <c r="T121" s="195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96" t="s">
        <v>131</v>
      </c>
      <c r="AT121" s="196" t="s">
        <v>126</v>
      </c>
      <c r="AU121" s="196" t="s">
        <v>86</v>
      </c>
      <c r="AY121" s="17" t="s">
        <v>124</v>
      </c>
      <c r="BE121" s="197">
        <f>IF(N121="základní",J121,0)</f>
        <v>0</v>
      </c>
      <c r="BF121" s="197">
        <f>IF(N121="snížená",J121,0)</f>
        <v>0</v>
      </c>
      <c r="BG121" s="197">
        <f>IF(N121="zákl. přenesená",J121,0)</f>
        <v>0</v>
      </c>
      <c r="BH121" s="197">
        <f>IF(N121="sníž. přenesená",J121,0)</f>
        <v>0</v>
      </c>
      <c r="BI121" s="197">
        <f>IF(N121="nulová",J121,0)</f>
        <v>0</v>
      </c>
      <c r="BJ121" s="17" t="s">
        <v>84</v>
      </c>
      <c r="BK121" s="197">
        <f>ROUND(I121*H121,2)</f>
        <v>0</v>
      </c>
      <c r="BL121" s="17" t="s">
        <v>131</v>
      </c>
      <c r="BM121" s="196" t="s">
        <v>507</v>
      </c>
    </row>
    <row r="122" spans="1:47" s="2" customFormat="1" ht="11.25">
      <c r="A122" s="34"/>
      <c r="B122" s="35"/>
      <c r="C122" s="36"/>
      <c r="D122" s="198" t="s">
        <v>133</v>
      </c>
      <c r="E122" s="36"/>
      <c r="F122" s="199" t="s">
        <v>508</v>
      </c>
      <c r="G122" s="36"/>
      <c r="H122" s="36"/>
      <c r="I122" s="200"/>
      <c r="J122" s="36"/>
      <c r="K122" s="36"/>
      <c r="L122" s="39"/>
      <c r="M122" s="201"/>
      <c r="N122" s="202"/>
      <c r="O122" s="71"/>
      <c r="P122" s="71"/>
      <c r="Q122" s="71"/>
      <c r="R122" s="71"/>
      <c r="S122" s="71"/>
      <c r="T122" s="72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133</v>
      </c>
      <c r="AU122" s="17" t="s">
        <v>86</v>
      </c>
    </row>
    <row r="123" spans="2:51" s="15" customFormat="1" ht="11.25">
      <c r="B123" s="234"/>
      <c r="C123" s="235"/>
      <c r="D123" s="198" t="s">
        <v>159</v>
      </c>
      <c r="E123" s="236" t="s">
        <v>1</v>
      </c>
      <c r="F123" s="237" t="s">
        <v>509</v>
      </c>
      <c r="G123" s="235"/>
      <c r="H123" s="236" t="s">
        <v>1</v>
      </c>
      <c r="I123" s="238"/>
      <c r="J123" s="235"/>
      <c r="K123" s="235"/>
      <c r="L123" s="239"/>
      <c r="M123" s="240"/>
      <c r="N123" s="241"/>
      <c r="O123" s="241"/>
      <c r="P123" s="241"/>
      <c r="Q123" s="241"/>
      <c r="R123" s="241"/>
      <c r="S123" s="241"/>
      <c r="T123" s="242"/>
      <c r="AT123" s="243" t="s">
        <v>159</v>
      </c>
      <c r="AU123" s="243" t="s">
        <v>86</v>
      </c>
      <c r="AV123" s="15" t="s">
        <v>84</v>
      </c>
      <c r="AW123" s="15" t="s">
        <v>33</v>
      </c>
      <c r="AX123" s="15" t="s">
        <v>76</v>
      </c>
      <c r="AY123" s="243" t="s">
        <v>124</v>
      </c>
    </row>
    <row r="124" spans="2:51" s="15" customFormat="1" ht="11.25">
      <c r="B124" s="234"/>
      <c r="C124" s="235"/>
      <c r="D124" s="198" t="s">
        <v>159</v>
      </c>
      <c r="E124" s="236" t="s">
        <v>1</v>
      </c>
      <c r="F124" s="237" t="s">
        <v>510</v>
      </c>
      <c r="G124" s="235"/>
      <c r="H124" s="236" t="s">
        <v>1</v>
      </c>
      <c r="I124" s="238"/>
      <c r="J124" s="235"/>
      <c r="K124" s="235"/>
      <c r="L124" s="239"/>
      <c r="M124" s="240"/>
      <c r="N124" s="241"/>
      <c r="O124" s="241"/>
      <c r="P124" s="241"/>
      <c r="Q124" s="241"/>
      <c r="R124" s="241"/>
      <c r="S124" s="241"/>
      <c r="T124" s="242"/>
      <c r="AT124" s="243" t="s">
        <v>159</v>
      </c>
      <c r="AU124" s="243" t="s">
        <v>86</v>
      </c>
      <c r="AV124" s="15" t="s">
        <v>84</v>
      </c>
      <c r="AW124" s="15" t="s">
        <v>33</v>
      </c>
      <c r="AX124" s="15" t="s">
        <v>76</v>
      </c>
      <c r="AY124" s="243" t="s">
        <v>124</v>
      </c>
    </row>
    <row r="125" spans="2:51" s="15" customFormat="1" ht="22.5">
      <c r="B125" s="234"/>
      <c r="C125" s="235"/>
      <c r="D125" s="198" t="s">
        <v>159</v>
      </c>
      <c r="E125" s="236" t="s">
        <v>1</v>
      </c>
      <c r="F125" s="237" t="s">
        <v>511</v>
      </c>
      <c r="G125" s="235"/>
      <c r="H125" s="236" t="s">
        <v>1</v>
      </c>
      <c r="I125" s="238"/>
      <c r="J125" s="235"/>
      <c r="K125" s="235"/>
      <c r="L125" s="239"/>
      <c r="M125" s="240"/>
      <c r="N125" s="241"/>
      <c r="O125" s="241"/>
      <c r="P125" s="241"/>
      <c r="Q125" s="241"/>
      <c r="R125" s="241"/>
      <c r="S125" s="241"/>
      <c r="T125" s="242"/>
      <c r="AT125" s="243" t="s">
        <v>159</v>
      </c>
      <c r="AU125" s="243" t="s">
        <v>86</v>
      </c>
      <c r="AV125" s="15" t="s">
        <v>84</v>
      </c>
      <c r="AW125" s="15" t="s">
        <v>33</v>
      </c>
      <c r="AX125" s="15" t="s">
        <v>76</v>
      </c>
      <c r="AY125" s="243" t="s">
        <v>124</v>
      </c>
    </row>
    <row r="126" spans="2:51" s="15" customFormat="1" ht="11.25">
      <c r="B126" s="234"/>
      <c r="C126" s="235"/>
      <c r="D126" s="198" t="s">
        <v>159</v>
      </c>
      <c r="E126" s="236" t="s">
        <v>1</v>
      </c>
      <c r="F126" s="237" t="s">
        <v>512</v>
      </c>
      <c r="G126" s="235"/>
      <c r="H126" s="236" t="s">
        <v>1</v>
      </c>
      <c r="I126" s="238"/>
      <c r="J126" s="235"/>
      <c r="K126" s="235"/>
      <c r="L126" s="239"/>
      <c r="M126" s="240"/>
      <c r="N126" s="241"/>
      <c r="O126" s="241"/>
      <c r="P126" s="241"/>
      <c r="Q126" s="241"/>
      <c r="R126" s="241"/>
      <c r="S126" s="241"/>
      <c r="T126" s="242"/>
      <c r="AT126" s="243" t="s">
        <v>159</v>
      </c>
      <c r="AU126" s="243" t="s">
        <v>86</v>
      </c>
      <c r="AV126" s="15" t="s">
        <v>84</v>
      </c>
      <c r="AW126" s="15" t="s">
        <v>33</v>
      </c>
      <c r="AX126" s="15" t="s">
        <v>76</v>
      </c>
      <c r="AY126" s="243" t="s">
        <v>124</v>
      </c>
    </row>
    <row r="127" spans="2:51" s="15" customFormat="1" ht="11.25">
      <c r="B127" s="234"/>
      <c r="C127" s="235"/>
      <c r="D127" s="198" t="s">
        <v>159</v>
      </c>
      <c r="E127" s="236" t="s">
        <v>1</v>
      </c>
      <c r="F127" s="237" t="s">
        <v>513</v>
      </c>
      <c r="G127" s="235"/>
      <c r="H127" s="236" t="s">
        <v>1</v>
      </c>
      <c r="I127" s="238"/>
      <c r="J127" s="235"/>
      <c r="K127" s="235"/>
      <c r="L127" s="239"/>
      <c r="M127" s="240"/>
      <c r="N127" s="241"/>
      <c r="O127" s="241"/>
      <c r="P127" s="241"/>
      <c r="Q127" s="241"/>
      <c r="R127" s="241"/>
      <c r="S127" s="241"/>
      <c r="T127" s="242"/>
      <c r="AT127" s="243" t="s">
        <v>159</v>
      </c>
      <c r="AU127" s="243" t="s">
        <v>86</v>
      </c>
      <c r="AV127" s="15" t="s">
        <v>84</v>
      </c>
      <c r="AW127" s="15" t="s">
        <v>33</v>
      </c>
      <c r="AX127" s="15" t="s">
        <v>76</v>
      </c>
      <c r="AY127" s="243" t="s">
        <v>124</v>
      </c>
    </row>
    <row r="128" spans="2:51" s="15" customFormat="1" ht="22.5">
      <c r="B128" s="234"/>
      <c r="C128" s="235"/>
      <c r="D128" s="198" t="s">
        <v>159</v>
      </c>
      <c r="E128" s="236" t="s">
        <v>1</v>
      </c>
      <c r="F128" s="237" t="s">
        <v>514</v>
      </c>
      <c r="G128" s="235"/>
      <c r="H128" s="236" t="s">
        <v>1</v>
      </c>
      <c r="I128" s="238"/>
      <c r="J128" s="235"/>
      <c r="K128" s="235"/>
      <c r="L128" s="239"/>
      <c r="M128" s="240"/>
      <c r="N128" s="241"/>
      <c r="O128" s="241"/>
      <c r="P128" s="241"/>
      <c r="Q128" s="241"/>
      <c r="R128" s="241"/>
      <c r="S128" s="241"/>
      <c r="T128" s="242"/>
      <c r="AT128" s="243" t="s">
        <v>159</v>
      </c>
      <c r="AU128" s="243" t="s">
        <v>86</v>
      </c>
      <c r="AV128" s="15" t="s">
        <v>84</v>
      </c>
      <c r="AW128" s="15" t="s">
        <v>33</v>
      </c>
      <c r="AX128" s="15" t="s">
        <v>76</v>
      </c>
      <c r="AY128" s="243" t="s">
        <v>124</v>
      </c>
    </row>
    <row r="129" spans="2:51" s="13" customFormat="1" ht="11.25">
      <c r="B129" s="203"/>
      <c r="C129" s="204"/>
      <c r="D129" s="198" t="s">
        <v>159</v>
      </c>
      <c r="E129" s="205" t="s">
        <v>1</v>
      </c>
      <c r="F129" s="206" t="s">
        <v>84</v>
      </c>
      <c r="G129" s="204"/>
      <c r="H129" s="207">
        <v>1</v>
      </c>
      <c r="I129" s="208"/>
      <c r="J129" s="204"/>
      <c r="K129" s="204"/>
      <c r="L129" s="209"/>
      <c r="M129" s="248"/>
      <c r="N129" s="249"/>
      <c r="O129" s="249"/>
      <c r="P129" s="249"/>
      <c r="Q129" s="249"/>
      <c r="R129" s="249"/>
      <c r="S129" s="249"/>
      <c r="T129" s="250"/>
      <c r="AT129" s="213" t="s">
        <v>159</v>
      </c>
      <c r="AU129" s="213" t="s">
        <v>86</v>
      </c>
      <c r="AV129" s="13" t="s">
        <v>86</v>
      </c>
      <c r="AW129" s="13" t="s">
        <v>33</v>
      </c>
      <c r="AX129" s="13" t="s">
        <v>84</v>
      </c>
      <c r="AY129" s="213" t="s">
        <v>124</v>
      </c>
    </row>
    <row r="130" spans="1:31" s="2" customFormat="1" ht="6.95" customHeight="1">
      <c r="A130" s="34"/>
      <c r="B130" s="54"/>
      <c r="C130" s="55"/>
      <c r="D130" s="55"/>
      <c r="E130" s="55"/>
      <c r="F130" s="55"/>
      <c r="G130" s="55"/>
      <c r="H130" s="55"/>
      <c r="I130" s="55"/>
      <c r="J130" s="55"/>
      <c r="K130" s="55"/>
      <c r="L130" s="39"/>
      <c r="M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</sheetData>
  <sheetProtection algorithmName="SHA-512" hashValue="2N9xadsW0B+neKuwkyREKZOMwB6VZdzGXtcBR5zS6OG8u0e/by7Vyia1YMwhZfFpdpvrQKw8FzcQWc48kWFXOQ==" saltValue="Nq5W+77inwPrv9ZcUEQ7n0AgxekVZdeUsZZvspejzv+2JUO5v7vWqX0TdFyHrRJJsLVX+URFm8MRHW9mLL3ozA==" spinCount="100000" sheet="1" objects="1" scenarios="1" formatColumns="0" formatRows="0" autoFilter="0"/>
  <autoFilter ref="C117:K129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7" t="s">
        <v>92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86</v>
      </c>
    </row>
    <row r="4" spans="2:46" s="1" customFormat="1" ht="24.95" customHeight="1">
      <c r="B4" s="20"/>
      <c r="D4" s="110" t="s">
        <v>93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15</v>
      </c>
      <c r="L6" s="20"/>
    </row>
    <row r="7" spans="2:12" s="1" customFormat="1" ht="16.5" customHeight="1">
      <c r="B7" s="20"/>
      <c r="E7" s="292" t="str">
        <f>'Rekapitulace stavby'!K6</f>
        <v>Mlýnský náhon na Otavě v ř.km 75,180 – oprava odbočení odlehčovacího ramene km 1,829</v>
      </c>
      <c r="F7" s="293"/>
      <c r="G7" s="293"/>
      <c r="H7" s="293"/>
      <c r="L7" s="20"/>
    </row>
    <row r="8" spans="1:31" s="2" customFormat="1" ht="12" customHeight="1">
      <c r="A8" s="34"/>
      <c r="B8" s="39"/>
      <c r="C8" s="34"/>
      <c r="D8" s="112" t="s">
        <v>94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4" t="s">
        <v>515</v>
      </c>
      <c r="F9" s="295"/>
      <c r="G9" s="295"/>
      <c r="H9" s="295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17</v>
      </c>
      <c r="E11" s="34"/>
      <c r="F11" s="113" t="s">
        <v>1</v>
      </c>
      <c r="G11" s="34"/>
      <c r="H11" s="34"/>
      <c r="I11" s="112" t="s">
        <v>18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19</v>
      </c>
      <c r="E12" s="34"/>
      <c r="F12" s="113" t="s">
        <v>20</v>
      </c>
      <c r="G12" s="34"/>
      <c r="H12" s="34"/>
      <c r="I12" s="112" t="s">
        <v>21</v>
      </c>
      <c r="J12" s="114" t="str">
        <f>'Rekapitulace stavby'!AN8</f>
        <v>22. 2. 2022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23</v>
      </c>
      <c r="E14" s="34"/>
      <c r="F14" s="34"/>
      <c r="G14" s="34"/>
      <c r="H14" s="34"/>
      <c r="I14" s="112" t="s">
        <v>24</v>
      </c>
      <c r="J14" s="113" t="s">
        <v>25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6" t="str">
        <f>'Rekapitulace stavby'!E14</f>
        <v>Vyplň údaj</v>
      </c>
      <c r="F18" s="297"/>
      <c r="G18" s="297"/>
      <c r="H18" s="297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24</v>
      </c>
      <c r="J20" s="113" t="s">
        <v>31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32</v>
      </c>
      <c r="F21" s="34"/>
      <c r="G21" s="34"/>
      <c r="H21" s="34"/>
      <c r="I21" s="112" t="s">
        <v>27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34</v>
      </c>
      <c r="E23" s="34"/>
      <c r="F23" s="34"/>
      <c r="G23" s="34"/>
      <c r="H23" s="34"/>
      <c r="I23" s="112" t="s">
        <v>24</v>
      </c>
      <c r="J23" s="113" t="s">
        <v>31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32</v>
      </c>
      <c r="F24" s="34"/>
      <c r="G24" s="34"/>
      <c r="H24" s="34"/>
      <c r="I24" s="112" t="s">
        <v>27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298" t="s">
        <v>1</v>
      </c>
      <c r="F27" s="298"/>
      <c r="G27" s="298"/>
      <c r="H27" s="298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36</v>
      </c>
      <c r="E30" s="34"/>
      <c r="F30" s="34"/>
      <c r="G30" s="34"/>
      <c r="H30" s="34"/>
      <c r="I30" s="34"/>
      <c r="J30" s="120">
        <f>ROUND(J117,2)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38</v>
      </c>
      <c r="G32" s="34"/>
      <c r="H32" s="34"/>
      <c r="I32" s="121" t="s">
        <v>37</v>
      </c>
      <c r="J32" s="121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40</v>
      </c>
      <c r="E33" s="112" t="s">
        <v>41</v>
      </c>
      <c r="F33" s="123">
        <f>ROUND((SUM(BE117:BE158)),2)</f>
        <v>0</v>
      </c>
      <c r="G33" s="34"/>
      <c r="H33" s="34"/>
      <c r="I33" s="124">
        <v>0.21</v>
      </c>
      <c r="J33" s="123">
        <f>ROUND(((SUM(BE117:BE158))*I33),2)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42</v>
      </c>
      <c r="F34" s="123">
        <f>ROUND((SUM(BF117:BF158)),2)</f>
        <v>0</v>
      </c>
      <c r="G34" s="34"/>
      <c r="H34" s="34"/>
      <c r="I34" s="124">
        <v>0.15</v>
      </c>
      <c r="J34" s="123">
        <f>ROUND(((SUM(BF117:BF158))*I34),2)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43</v>
      </c>
      <c r="F35" s="123">
        <f>ROUND((SUM(BG117:BG158)),2)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44</v>
      </c>
      <c r="F36" s="123">
        <f>ROUND((SUM(BH117:BH158)),2)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45</v>
      </c>
      <c r="F37" s="123">
        <f>ROUND((SUM(BI117:BI158)),2)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46</v>
      </c>
      <c r="E39" s="127"/>
      <c r="F39" s="127"/>
      <c r="G39" s="128" t="s">
        <v>47</v>
      </c>
      <c r="H39" s="129" t="s">
        <v>48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49</v>
      </c>
      <c r="E50" s="133"/>
      <c r="F50" s="133"/>
      <c r="G50" s="132" t="s">
        <v>50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51</v>
      </c>
      <c r="E61" s="135"/>
      <c r="F61" s="136" t="s">
        <v>52</v>
      </c>
      <c r="G61" s="134" t="s">
        <v>51</v>
      </c>
      <c r="H61" s="135"/>
      <c r="I61" s="135"/>
      <c r="J61" s="137" t="s">
        <v>52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53</v>
      </c>
      <c r="E65" s="138"/>
      <c r="F65" s="138"/>
      <c r="G65" s="132" t="s">
        <v>54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51</v>
      </c>
      <c r="E76" s="135"/>
      <c r="F76" s="136" t="s">
        <v>52</v>
      </c>
      <c r="G76" s="134" t="s">
        <v>51</v>
      </c>
      <c r="H76" s="135"/>
      <c r="I76" s="135"/>
      <c r="J76" s="137" t="s">
        <v>52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15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99" t="str">
        <f>E7</f>
        <v>Mlýnský náhon na Otavě v ř.km 75,180 – oprava odbočení odlehčovacího ramene km 1,829</v>
      </c>
      <c r="F85" s="300"/>
      <c r="G85" s="300"/>
      <c r="H85" s="300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94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0" t="str">
        <f>E9</f>
        <v>03 - Vedlejší ostatní náklady</v>
      </c>
      <c r="F87" s="301"/>
      <c r="G87" s="301"/>
      <c r="H87" s="301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19</v>
      </c>
      <c r="D89" s="36"/>
      <c r="E89" s="36"/>
      <c r="F89" s="27" t="str">
        <f>F12</f>
        <v>Horažďovice</v>
      </c>
      <c r="G89" s="36"/>
      <c r="H89" s="36"/>
      <c r="I89" s="29" t="s">
        <v>21</v>
      </c>
      <c r="J89" s="66" t="str">
        <f>IF(J12="","",J12)</f>
        <v>22. 2. 2022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23</v>
      </c>
      <c r="D91" s="36"/>
      <c r="E91" s="36"/>
      <c r="F91" s="27" t="str">
        <f>E15</f>
        <v>Město Horažďovice</v>
      </c>
      <c r="G91" s="36"/>
      <c r="H91" s="36"/>
      <c r="I91" s="29" t="s">
        <v>30</v>
      </c>
      <c r="J91" s="32" t="str">
        <f>E21</f>
        <v xml:space="preserve">Ing. Jiří Tägl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34</v>
      </c>
      <c r="J92" s="32" t="str">
        <f>E24</f>
        <v xml:space="preserve">Ing. Jiří Tägl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97</v>
      </c>
      <c r="D94" s="144"/>
      <c r="E94" s="144"/>
      <c r="F94" s="144"/>
      <c r="G94" s="144"/>
      <c r="H94" s="144"/>
      <c r="I94" s="144"/>
      <c r="J94" s="145" t="s">
        <v>98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99</v>
      </c>
      <c r="D96" s="36"/>
      <c r="E96" s="36"/>
      <c r="F96" s="36"/>
      <c r="G96" s="36"/>
      <c r="H96" s="36"/>
      <c r="I96" s="36"/>
      <c r="J96" s="84">
        <f>J117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100</v>
      </c>
    </row>
    <row r="97" spans="2:12" s="9" customFormat="1" ht="24.95" customHeight="1">
      <c r="B97" s="147"/>
      <c r="C97" s="148"/>
      <c r="D97" s="149" t="s">
        <v>516</v>
      </c>
      <c r="E97" s="150"/>
      <c r="F97" s="150"/>
      <c r="G97" s="150"/>
      <c r="H97" s="150"/>
      <c r="I97" s="150"/>
      <c r="J97" s="151">
        <f>J118</f>
        <v>0</v>
      </c>
      <c r="K97" s="148"/>
      <c r="L97" s="152"/>
    </row>
    <row r="98" spans="1:31" s="2" customFormat="1" ht="21.75" customHeight="1">
      <c r="A98" s="34"/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pans="1:31" s="2" customFormat="1" ht="6.95" customHeight="1">
      <c r="A99" s="34"/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3" spans="1:31" s="2" customFormat="1" ht="6.95" customHeight="1">
      <c r="A103" s="34"/>
      <c r="B103" s="56"/>
      <c r="C103" s="57"/>
      <c r="D103" s="57"/>
      <c r="E103" s="57"/>
      <c r="F103" s="57"/>
      <c r="G103" s="57"/>
      <c r="H103" s="57"/>
      <c r="I103" s="57"/>
      <c r="J103" s="57"/>
      <c r="K103" s="57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24.95" customHeight="1">
      <c r="A104" s="34"/>
      <c r="B104" s="35"/>
      <c r="C104" s="23" t="s">
        <v>109</v>
      </c>
      <c r="D104" s="36"/>
      <c r="E104" s="36"/>
      <c r="F104" s="36"/>
      <c r="G104" s="36"/>
      <c r="H104" s="36"/>
      <c r="I104" s="36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5" customHeight="1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12" customHeight="1">
      <c r="A106" s="34"/>
      <c r="B106" s="35"/>
      <c r="C106" s="29" t="s">
        <v>15</v>
      </c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16.5" customHeight="1">
      <c r="A107" s="34"/>
      <c r="B107" s="35"/>
      <c r="C107" s="36"/>
      <c r="D107" s="36"/>
      <c r="E107" s="299" t="str">
        <f>E7</f>
        <v>Mlýnský náhon na Otavě v ř.km 75,180 – oprava odbočení odlehčovacího ramene km 1,829</v>
      </c>
      <c r="F107" s="300"/>
      <c r="G107" s="300"/>
      <c r="H107" s="300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2" customHeight="1">
      <c r="A108" s="34"/>
      <c r="B108" s="35"/>
      <c r="C108" s="29" t="s">
        <v>94</v>
      </c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6.5" customHeight="1">
      <c r="A109" s="34"/>
      <c r="B109" s="35"/>
      <c r="C109" s="36"/>
      <c r="D109" s="36"/>
      <c r="E109" s="270" t="str">
        <f>E9</f>
        <v>03 - Vedlejší ostatní náklady</v>
      </c>
      <c r="F109" s="301"/>
      <c r="G109" s="301"/>
      <c r="H109" s="301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19</v>
      </c>
      <c r="D111" s="36"/>
      <c r="E111" s="36"/>
      <c r="F111" s="27" t="str">
        <f>F12</f>
        <v>Horažďovice</v>
      </c>
      <c r="G111" s="36"/>
      <c r="H111" s="36"/>
      <c r="I111" s="29" t="s">
        <v>21</v>
      </c>
      <c r="J111" s="66" t="str">
        <f>IF(J12="","",J12)</f>
        <v>22. 2. 2022</v>
      </c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5.2" customHeight="1">
      <c r="A113" s="34"/>
      <c r="B113" s="35"/>
      <c r="C113" s="29" t="s">
        <v>23</v>
      </c>
      <c r="D113" s="36"/>
      <c r="E113" s="36"/>
      <c r="F113" s="27" t="str">
        <f>E15</f>
        <v>Město Horažďovice</v>
      </c>
      <c r="G113" s="36"/>
      <c r="H113" s="36"/>
      <c r="I113" s="29" t="s">
        <v>30</v>
      </c>
      <c r="J113" s="32" t="str">
        <f>E21</f>
        <v xml:space="preserve">Ing. Jiří Tägl </v>
      </c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5.2" customHeight="1">
      <c r="A114" s="34"/>
      <c r="B114" s="35"/>
      <c r="C114" s="29" t="s">
        <v>28</v>
      </c>
      <c r="D114" s="36"/>
      <c r="E114" s="36"/>
      <c r="F114" s="27" t="str">
        <f>IF(E18="","",E18)</f>
        <v>Vyplň údaj</v>
      </c>
      <c r="G114" s="36"/>
      <c r="H114" s="36"/>
      <c r="I114" s="29" t="s">
        <v>34</v>
      </c>
      <c r="J114" s="32" t="str">
        <f>E24</f>
        <v xml:space="preserve">Ing. Jiří Tägl 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0.3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11" customFormat="1" ht="29.25" customHeight="1">
      <c r="A116" s="159"/>
      <c r="B116" s="160"/>
      <c r="C116" s="161" t="s">
        <v>110</v>
      </c>
      <c r="D116" s="162" t="s">
        <v>61</v>
      </c>
      <c r="E116" s="162" t="s">
        <v>57</v>
      </c>
      <c r="F116" s="162" t="s">
        <v>58</v>
      </c>
      <c r="G116" s="162" t="s">
        <v>111</v>
      </c>
      <c r="H116" s="162" t="s">
        <v>112</v>
      </c>
      <c r="I116" s="162" t="s">
        <v>113</v>
      </c>
      <c r="J116" s="162" t="s">
        <v>98</v>
      </c>
      <c r="K116" s="163" t="s">
        <v>114</v>
      </c>
      <c r="L116" s="164"/>
      <c r="M116" s="75" t="s">
        <v>1</v>
      </c>
      <c r="N116" s="76" t="s">
        <v>40</v>
      </c>
      <c r="O116" s="76" t="s">
        <v>115</v>
      </c>
      <c r="P116" s="76" t="s">
        <v>116</v>
      </c>
      <c r="Q116" s="76" t="s">
        <v>117</v>
      </c>
      <c r="R116" s="76" t="s">
        <v>118</v>
      </c>
      <c r="S116" s="76" t="s">
        <v>119</v>
      </c>
      <c r="T116" s="77" t="s">
        <v>120</v>
      </c>
      <c r="U116" s="159"/>
      <c r="V116" s="159"/>
      <c r="W116" s="159"/>
      <c r="X116" s="159"/>
      <c r="Y116" s="159"/>
      <c r="Z116" s="159"/>
      <c r="AA116" s="159"/>
      <c r="AB116" s="159"/>
      <c r="AC116" s="159"/>
      <c r="AD116" s="159"/>
      <c r="AE116" s="159"/>
    </row>
    <row r="117" spans="1:63" s="2" customFormat="1" ht="22.9" customHeight="1">
      <c r="A117" s="34"/>
      <c r="B117" s="35"/>
      <c r="C117" s="82" t="s">
        <v>121</v>
      </c>
      <c r="D117" s="36"/>
      <c r="E117" s="36"/>
      <c r="F117" s="36"/>
      <c r="G117" s="36"/>
      <c r="H117" s="36"/>
      <c r="I117" s="36"/>
      <c r="J117" s="165">
        <f>BK117</f>
        <v>0</v>
      </c>
      <c r="K117" s="36"/>
      <c r="L117" s="39"/>
      <c r="M117" s="78"/>
      <c r="N117" s="166"/>
      <c r="O117" s="79"/>
      <c r="P117" s="167">
        <f>P118</f>
        <v>0</v>
      </c>
      <c r="Q117" s="79"/>
      <c r="R117" s="167">
        <f>R118</f>
        <v>0</v>
      </c>
      <c r="S117" s="79"/>
      <c r="T117" s="168">
        <f>T118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7" t="s">
        <v>75</v>
      </c>
      <c r="AU117" s="17" t="s">
        <v>100</v>
      </c>
      <c r="BK117" s="169">
        <f>BK118</f>
        <v>0</v>
      </c>
    </row>
    <row r="118" spans="2:63" s="12" customFormat="1" ht="25.9" customHeight="1">
      <c r="B118" s="170"/>
      <c r="C118" s="171"/>
      <c r="D118" s="172" t="s">
        <v>75</v>
      </c>
      <c r="E118" s="173" t="s">
        <v>517</v>
      </c>
      <c r="F118" s="173" t="s">
        <v>518</v>
      </c>
      <c r="G118" s="171"/>
      <c r="H118" s="171"/>
      <c r="I118" s="174"/>
      <c r="J118" s="175">
        <f>BK118</f>
        <v>0</v>
      </c>
      <c r="K118" s="171"/>
      <c r="L118" s="176"/>
      <c r="M118" s="177"/>
      <c r="N118" s="178"/>
      <c r="O118" s="178"/>
      <c r="P118" s="179">
        <f>SUM(P119:P158)</f>
        <v>0</v>
      </c>
      <c r="Q118" s="178"/>
      <c r="R118" s="179">
        <f>SUM(R119:R158)</f>
        <v>0</v>
      </c>
      <c r="S118" s="178"/>
      <c r="T118" s="180">
        <f>SUM(T119:T158)</f>
        <v>0</v>
      </c>
      <c r="AR118" s="181" t="s">
        <v>148</v>
      </c>
      <c r="AT118" s="182" t="s">
        <v>75</v>
      </c>
      <c r="AU118" s="182" t="s">
        <v>76</v>
      </c>
      <c r="AY118" s="181" t="s">
        <v>124</v>
      </c>
      <c r="BK118" s="183">
        <f>SUM(BK119:BK158)</f>
        <v>0</v>
      </c>
    </row>
    <row r="119" spans="1:65" s="2" customFormat="1" ht="16.5" customHeight="1">
      <c r="A119" s="34"/>
      <c r="B119" s="35"/>
      <c r="C119" s="186" t="s">
        <v>84</v>
      </c>
      <c r="D119" s="186" t="s">
        <v>126</v>
      </c>
      <c r="E119" s="187" t="s">
        <v>519</v>
      </c>
      <c r="F119" s="188" t="s">
        <v>520</v>
      </c>
      <c r="G119" s="189" t="s">
        <v>243</v>
      </c>
      <c r="H119" s="190">
        <v>1</v>
      </c>
      <c r="I119" s="191"/>
      <c r="J119" s="190">
        <f>ROUND(I119*H119,2)</f>
        <v>0</v>
      </c>
      <c r="K119" s="188" t="s">
        <v>1</v>
      </c>
      <c r="L119" s="39"/>
      <c r="M119" s="192" t="s">
        <v>1</v>
      </c>
      <c r="N119" s="193" t="s">
        <v>41</v>
      </c>
      <c r="O119" s="71"/>
      <c r="P119" s="194">
        <f>O119*H119</f>
        <v>0</v>
      </c>
      <c r="Q119" s="194">
        <v>0</v>
      </c>
      <c r="R119" s="194">
        <f>Q119*H119</f>
        <v>0</v>
      </c>
      <c r="S119" s="194">
        <v>0</v>
      </c>
      <c r="T119" s="195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96" t="s">
        <v>521</v>
      </c>
      <c r="AT119" s="196" t="s">
        <v>126</v>
      </c>
      <c r="AU119" s="196" t="s">
        <v>84</v>
      </c>
      <c r="AY119" s="17" t="s">
        <v>124</v>
      </c>
      <c r="BE119" s="197">
        <f>IF(N119="základní",J119,0)</f>
        <v>0</v>
      </c>
      <c r="BF119" s="197">
        <f>IF(N119="snížená",J119,0)</f>
        <v>0</v>
      </c>
      <c r="BG119" s="197">
        <f>IF(N119="zákl. přenesená",J119,0)</f>
        <v>0</v>
      </c>
      <c r="BH119" s="197">
        <f>IF(N119="sníž. přenesená",J119,0)</f>
        <v>0</v>
      </c>
      <c r="BI119" s="197">
        <f>IF(N119="nulová",J119,0)</f>
        <v>0</v>
      </c>
      <c r="BJ119" s="17" t="s">
        <v>84</v>
      </c>
      <c r="BK119" s="197">
        <f>ROUND(I119*H119,2)</f>
        <v>0</v>
      </c>
      <c r="BL119" s="17" t="s">
        <v>521</v>
      </c>
      <c r="BM119" s="196" t="s">
        <v>522</v>
      </c>
    </row>
    <row r="120" spans="2:51" s="15" customFormat="1" ht="11.25">
      <c r="B120" s="234"/>
      <c r="C120" s="235"/>
      <c r="D120" s="198" t="s">
        <v>159</v>
      </c>
      <c r="E120" s="236" t="s">
        <v>1</v>
      </c>
      <c r="F120" s="237" t="s">
        <v>523</v>
      </c>
      <c r="G120" s="235"/>
      <c r="H120" s="236" t="s">
        <v>1</v>
      </c>
      <c r="I120" s="238"/>
      <c r="J120" s="235"/>
      <c r="K120" s="235"/>
      <c r="L120" s="239"/>
      <c r="M120" s="240"/>
      <c r="N120" s="241"/>
      <c r="O120" s="241"/>
      <c r="P120" s="241"/>
      <c r="Q120" s="241"/>
      <c r="R120" s="241"/>
      <c r="S120" s="241"/>
      <c r="T120" s="242"/>
      <c r="AT120" s="243" t="s">
        <v>159</v>
      </c>
      <c r="AU120" s="243" t="s">
        <v>84</v>
      </c>
      <c r="AV120" s="15" t="s">
        <v>84</v>
      </c>
      <c r="AW120" s="15" t="s">
        <v>33</v>
      </c>
      <c r="AX120" s="15" t="s">
        <v>76</v>
      </c>
      <c r="AY120" s="243" t="s">
        <v>124</v>
      </c>
    </row>
    <row r="121" spans="2:51" s="15" customFormat="1" ht="11.25">
      <c r="B121" s="234"/>
      <c r="C121" s="235"/>
      <c r="D121" s="198" t="s">
        <v>159</v>
      </c>
      <c r="E121" s="236" t="s">
        <v>1</v>
      </c>
      <c r="F121" s="237" t="s">
        <v>524</v>
      </c>
      <c r="G121" s="235"/>
      <c r="H121" s="236" t="s">
        <v>1</v>
      </c>
      <c r="I121" s="238"/>
      <c r="J121" s="235"/>
      <c r="K121" s="235"/>
      <c r="L121" s="239"/>
      <c r="M121" s="240"/>
      <c r="N121" s="241"/>
      <c r="O121" s="241"/>
      <c r="P121" s="241"/>
      <c r="Q121" s="241"/>
      <c r="R121" s="241"/>
      <c r="S121" s="241"/>
      <c r="T121" s="242"/>
      <c r="AT121" s="243" t="s">
        <v>159</v>
      </c>
      <c r="AU121" s="243" t="s">
        <v>84</v>
      </c>
      <c r="AV121" s="15" t="s">
        <v>84</v>
      </c>
      <c r="AW121" s="15" t="s">
        <v>33</v>
      </c>
      <c r="AX121" s="15" t="s">
        <v>76</v>
      </c>
      <c r="AY121" s="243" t="s">
        <v>124</v>
      </c>
    </row>
    <row r="122" spans="2:51" s="13" customFormat="1" ht="11.25">
      <c r="B122" s="203"/>
      <c r="C122" s="204"/>
      <c r="D122" s="198" t="s">
        <v>159</v>
      </c>
      <c r="E122" s="205" t="s">
        <v>1</v>
      </c>
      <c r="F122" s="206" t="s">
        <v>84</v>
      </c>
      <c r="G122" s="204"/>
      <c r="H122" s="207">
        <v>1</v>
      </c>
      <c r="I122" s="208"/>
      <c r="J122" s="204"/>
      <c r="K122" s="204"/>
      <c r="L122" s="209"/>
      <c r="M122" s="210"/>
      <c r="N122" s="211"/>
      <c r="O122" s="211"/>
      <c r="P122" s="211"/>
      <c r="Q122" s="211"/>
      <c r="R122" s="211"/>
      <c r="S122" s="211"/>
      <c r="T122" s="212"/>
      <c r="AT122" s="213" t="s">
        <v>159</v>
      </c>
      <c r="AU122" s="213" t="s">
        <v>84</v>
      </c>
      <c r="AV122" s="13" t="s">
        <v>86</v>
      </c>
      <c r="AW122" s="13" t="s">
        <v>33</v>
      </c>
      <c r="AX122" s="13" t="s">
        <v>84</v>
      </c>
      <c r="AY122" s="213" t="s">
        <v>124</v>
      </c>
    </row>
    <row r="123" spans="1:65" s="2" customFormat="1" ht="16.5" customHeight="1">
      <c r="A123" s="34"/>
      <c r="B123" s="35"/>
      <c r="C123" s="186" t="s">
        <v>86</v>
      </c>
      <c r="D123" s="186" t="s">
        <v>126</v>
      </c>
      <c r="E123" s="187" t="s">
        <v>525</v>
      </c>
      <c r="F123" s="188" t="s">
        <v>526</v>
      </c>
      <c r="G123" s="189" t="s">
        <v>243</v>
      </c>
      <c r="H123" s="190">
        <v>1</v>
      </c>
      <c r="I123" s="191"/>
      <c r="J123" s="190">
        <f>ROUND(I123*H123,2)</f>
        <v>0</v>
      </c>
      <c r="K123" s="188" t="s">
        <v>1</v>
      </c>
      <c r="L123" s="39"/>
      <c r="M123" s="192" t="s">
        <v>1</v>
      </c>
      <c r="N123" s="193" t="s">
        <v>41</v>
      </c>
      <c r="O123" s="71"/>
      <c r="P123" s="194">
        <f>O123*H123</f>
        <v>0</v>
      </c>
      <c r="Q123" s="194">
        <v>0</v>
      </c>
      <c r="R123" s="194">
        <f>Q123*H123</f>
        <v>0</v>
      </c>
      <c r="S123" s="194">
        <v>0</v>
      </c>
      <c r="T123" s="195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96" t="s">
        <v>521</v>
      </c>
      <c r="AT123" s="196" t="s">
        <v>126</v>
      </c>
      <c r="AU123" s="196" t="s">
        <v>84</v>
      </c>
      <c r="AY123" s="17" t="s">
        <v>124</v>
      </c>
      <c r="BE123" s="197">
        <f>IF(N123="základní",J123,0)</f>
        <v>0</v>
      </c>
      <c r="BF123" s="197">
        <f>IF(N123="snížená",J123,0)</f>
        <v>0</v>
      </c>
      <c r="BG123" s="197">
        <f>IF(N123="zákl. přenesená",J123,0)</f>
        <v>0</v>
      </c>
      <c r="BH123" s="197">
        <f>IF(N123="sníž. přenesená",J123,0)</f>
        <v>0</v>
      </c>
      <c r="BI123" s="197">
        <f>IF(N123="nulová",J123,0)</f>
        <v>0</v>
      </c>
      <c r="BJ123" s="17" t="s">
        <v>84</v>
      </c>
      <c r="BK123" s="197">
        <f>ROUND(I123*H123,2)</f>
        <v>0</v>
      </c>
      <c r="BL123" s="17" t="s">
        <v>521</v>
      </c>
      <c r="BM123" s="196" t="s">
        <v>527</v>
      </c>
    </row>
    <row r="124" spans="2:51" s="15" customFormat="1" ht="11.25">
      <c r="B124" s="234"/>
      <c r="C124" s="235"/>
      <c r="D124" s="198" t="s">
        <v>159</v>
      </c>
      <c r="E124" s="236" t="s">
        <v>1</v>
      </c>
      <c r="F124" s="237" t="s">
        <v>528</v>
      </c>
      <c r="G124" s="235"/>
      <c r="H124" s="236" t="s">
        <v>1</v>
      </c>
      <c r="I124" s="238"/>
      <c r="J124" s="235"/>
      <c r="K124" s="235"/>
      <c r="L124" s="239"/>
      <c r="M124" s="240"/>
      <c r="N124" s="241"/>
      <c r="O124" s="241"/>
      <c r="P124" s="241"/>
      <c r="Q124" s="241"/>
      <c r="R124" s="241"/>
      <c r="S124" s="241"/>
      <c r="T124" s="242"/>
      <c r="AT124" s="243" t="s">
        <v>159</v>
      </c>
      <c r="AU124" s="243" t="s">
        <v>84</v>
      </c>
      <c r="AV124" s="15" t="s">
        <v>84</v>
      </c>
      <c r="AW124" s="15" t="s">
        <v>33</v>
      </c>
      <c r="AX124" s="15" t="s">
        <v>76</v>
      </c>
      <c r="AY124" s="243" t="s">
        <v>124</v>
      </c>
    </row>
    <row r="125" spans="2:51" s="15" customFormat="1" ht="11.25">
      <c r="B125" s="234"/>
      <c r="C125" s="235"/>
      <c r="D125" s="198" t="s">
        <v>159</v>
      </c>
      <c r="E125" s="236" t="s">
        <v>1</v>
      </c>
      <c r="F125" s="237" t="s">
        <v>529</v>
      </c>
      <c r="G125" s="235"/>
      <c r="H125" s="236" t="s">
        <v>1</v>
      </c>
      <c r="I125" s="238"/>
      <c r="J125" s="235"/>
      <c r="K125" s="235"/>
      <c r="L125" s="239"/>
      <c r="M125" s="240"/>
      <c r="N125" s="241"/>
      <c r="O125" s="241"/>
      <c r="P125" s="241"/>
      <c r="Q125" s="241"/>
      <c r="R125" s="241"/>
      <c r="S125" s="241"/>
      <c r="T125" s="242"/>
      <c r="AT125" s="243" t="s">
        <v>159</v>
      </c>
      <c r="AU125" s="243" t="s">
        <v>84</v>
      </c>
      <c r="AV125" s="15" t="s">
        <v>84</v>
      </c>
      <c r="AW125" s="15" t="s">
        <v>33</v>
      </c>
      <c r="AX125" s="15" t="s">
        <v>76</v>
      </c>
      <c r="AY125" s="243" t="s">
        <v>124</v>
      </c>
    </row>
    <row r="126" spans="2:51" s="15" customFormat="1" ht="11.25">
      <c r="B126" s="234"/>
      <c r="C126" s="235"/>
      <c r="D126" s="198" t="s">
        <v>159</v>
      </c>
      <c r="E126" s="236" t="s">
        <v>1</v>
      </c>
      <c r="F126" s="237" t="s">
        <v>530</v>
      </c>
      <c r="G126" s="235"/>
      <c r="H126" s="236" t="s">
        <v>1</v>
      </c>
      <c r="I126" s="238"/>
      <c r="J126" s="235"/>
      <c r="K126" s="235"/>
      <c r="L126" s="239"/>
      <c r="M126" s="240"/>
      <c r="N126" s="241"/>
      <c r="O126" s="241"/>
      <c r="P126" s="241"/>
      <c r="Q126" s="241"/>
      <c r="R126" s="241"/>
      <c r="S126" s="241"/>
      <c r="T126" s="242"/>
      <c r="AT126" s="243" t="s">
        <v>159</v>
      </c>
      <c r="AU126" s="243" t="s">
        <v>84</v>
      </c>
      <c r="AV126" s="15" t="s">
        <v>84</v>
      </c>
      <c r="AW126" s="15" t="s">
        <v>33</v>
      </c>
      <c r="AX126" s="15" t="s">
        <v>76</v>
      </c>
      <c r="AY126" s="243" t="s">
        <v>124</v>
      </c>
    </row>
    <row r="127" spans="2:51" s="13" customFormat="1" ht="11.25">
      <c r="B127" s="203"/>
      <c r="C127" s="204"/>
      <c r="D127" s="198" t="s">
        <v>159</v>
      </c>
      <c r="E127" s="205" t="s">
        <v>1</v>
      </c>
      <c r="F127" s="206" t="s">
        <v>84</v>
      </c>
      <c r="G127" s="204"/>
      <c r="H127" s="207">
        <v>1</v>
      </c>
      <c r="I127" s="208"/>
      <c r="J127" s="204"/>
      <c r="K127" s="204"/>
      <c r="L127" s="209"/>
      <c r="M127" s="210"/>
      <c r="N127" s="211"/>
      <c r="O127" s="211"/>
      <c r="P127" s="211"/>
      <c r="Q127" s="211"/>
      <c r="R127" s="211"/>
      <c r="S127" s="211"/>
      <c r="T127" s="212"/>
      <c r="AT127" s="213" t="s">
        <v>159</v>
      </c>
      <c r="AU127" s="213" t="s">
        <v>84</v>
      </c>
      <c r="AV127" s="13" t="s">
        <v>86</v>
      </c>
      <c r="AW127" s="13" t="s">
        <v>33</v>
      </c>
      <c r="AX127" s="13" t="s">
        <v>84</v>
      </c>
      <c r="AY127" s="213" t="s">
        <v>124</v>
      </c>
    </row>
    <row r="128" spans="1:65" s="2" customFormat="1" ht="16.5" customHeight="1">
      <c r="A128" s="34"/>
      <c r="B128" s="35"/>
      <c r="C128" s="186" t="s">
        <v>139</v>
      </c>
      <c r="D128" s="186" t="s">
        <v>126</v>
      </c>
      <c r="E128" s="187" t="s">
        <v>531</v>
      </c>
      <c r="F128" s="188" t="s">
        <v>532</v>
      </c>
      <c r="G128" s="189" t="s">
        <v>243</v>
      </c>
      <c r="H128" s="190">
        <v>1</v>
      </c>
      <c r="I128" s="191"/>
      <c r="J128" s="190">
        <f>ROUND(I128*H128,2)</f>
        <v>0</v>
      </c>
      <c r="K128" s="188" t="s">
        <v>1</v>
      </c>
      <c r="L128" s="39"/>
      <c r="M128" s="192" t="s">
        <v>1</v>
      </c>
      <c r="N128" s="193" t="s">
        <v>41</v>
      </c>
      <c r="O128" s="71"/>
      <c r="P128" s="194">
        <f>O128*H128</f>
        <v>0</v>
      </c>
      <c r="Q128" s="194">
        <v>0</v>
      </c>
      <c r="R128" s="194">
        <f>Q128*H128</f>
        <v>0</v>
      </c>
      <c r="S128" s="194">
        <v>0</v>
      </c>
      <c r="T128" s="195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6" t="s">
        <v>521</v>
      </c>
      <c r="AT128" s="196" t="s">
        <v>126</v>
      </c>
      <c r="AU128" s="196" t="s">
        <v>84</v>
      </c>
      <c r="AY128" s="17" t="s">
        <v>124</v>
      </c>
      <c r="BE128" s="197">
        <f>IF(N128="základní",J128,0)</f>
        <v>0</v>
      </c>
      <c r="BF128" s="197">
        <f>IF(N128="snížená",J128,0)</f>
        <v>0</v>
      </c>
      <c r="BG128" s="197">
        <f>IF(N128="zákl. přenesená",J128,0)</f>
        <v>0</v>
      </c>
      <c r="BH128" s="197">
        <f>IF(N128="sníž. přenesená",J128,0)</f>
        <v>0</v>
      </c>
      <c r="BI128" s="197">
        <f>IF(N128="nulová",J128,0)</f>
        <v>0</v>
      </c>
      <c r="BJ128" s="17" t="s">
        <v>84</v>
      </c>
      <c r="BK128" s="197">
        <f>ROUND(I128*H128,2)</f>
        <v>0</v>
      </c>
      <c r="BL128" s="17" t="s">
        <v>521</v>
      </c>
      <c r="BM128" s="196" t="s">
        <v>533</v>
      </c>
    </row>
    <row r="129" spans="2:51" s="15" customFormat="1" ht="22.5">
      <c r="B129" s="234"/>
      <c r="C129" s="235"/>
      <c r="D129" s="198" t="s">
        <v>159</v>
      </c>
      <c r="E129" s="236" t="s">
        <v>1</v>
      </c>
      <c r="F129" s="237" t="s">
        <v>534</v>
      </c>
      <c r="G129" s="235"/>
      <c r="H129" s="236" t="s">
        <v>1</v>
      </c>
      <c r="I129" s="238"/>
      <c r="J129" s="235"/>
      <c r="K129" s="235"/>
      <c r="L129" s="239"/>
      <c r="M129" s="240"/>
      <c r="N129" s="241"/>
      <c r="O129" s="241"/>
      <c r="P129" s="241"/>
      <c r="Q129" s="241"/>
      <c r="R129" s="241"/>
      <c r="S129" s="241"/>
      <c r="T129" s="242"/>
      <c r="AT129" s="243" t="s">
        <v>159</v>
      </c>
      <c r="AU129" s="243" t="s">
        <v>84</v>
      </c>
      <c r="AV129" s="15" t="s">
        <v>84</v>
      </c>
      <c r="AW129" s="15" t="s">
        <v>33</v>
      </c>
      <c r="AX129" s="15" t="s">
        <v>76</v>
      </c>
      <c r="AY129" s="243" t="s">
        <v>124</v>
      </c>
    </row>
    <row r="130" spans="2:51" s="13" customFormat="1" ht="11.25">
      <c r="B130" s="203"/>
      <c r="C130" s="204"/>
      <c r="D130" s="198" t="s">
        <v>159</v>
      </c>
      <c r="E130" s="205" t="s">
        <v>1</v>
      </c>
      <c r="F130" s="206" t="s">
        <v>84</v>
      </c>
      <c r="G130" s="204"/>
      <c r="H130" s="207">
        <v>1</v>
      </c>
      <c r="I130" s="208"/>
      <c r="J130" s="204"/>
      <c r="K130" s="204"/>
      <c r="L130" s="209"/>
      <c r="M130" s="210"/>
      <c r="N130" s="211"/>
      <c r="O130" s="211"/>
      <c r="P130" s="211"/>
      <c r="Q130" s="211"/>
      <c r="R130" s="211"/>
      <c r="S130" s="211"/>
      <c r="T130" s="212"/>
      <c r="AT130" s="213" t="s">
        <v>159</v>
      </c>
      <c r="AU130" s="213" t="s">
        <v>84</v>
      </c>
      <c r="AV130" s="13" t="s">
        <v>86</v>
      </c>
      <c r="AW130" s="13" t="s">
        <v>33</v>
      </c>
      <c r="AX130" s="13" t="s">
        <v>84</v>
      </c>
      <c r="AY130" s="213" t="s">
        <v>124</v>
      </c>
    </row>
    <row r="131" spans="1:65" s="2" customFormat="1" ht="16.5" customHeight="1">
      <c r="A131" s="34"/>
      <c r="B131" s="35"/>
      <c r="C131" s="186" t="s">
        <v>131</v>
      </c>
      <c r="D131" s="186" t="s">
        <v>126</v>
      </c>
      <c r="E131" s="187" t="s">
        <v>535</v>
      </c>
      <c r="F131" s="188" t="s">
        <v>536</v>
      </c>
      <c r="G131" s="189" t="s">
        <v>243</v>
      </c>
      <c r="H131" s="190">
        <v>1</v>
      </c>
      <c r="I131" s="191"/>
      <c r="J131" s="190">
        <f>ROUND(I131*H131,2)</f>
        <v>0</v>
      </c>
      <c r="K131" s="188" t="s">
        <v>1</v>
      </c>
      <c r="L131" s="39"/>
      <c r="M131" s="192" t="s">
        <v>1</v>
      </c>
      <c r="N131" s="193" t="s">
        <v>41</v>
      </c>
      <c r="O131" s="71"/>
      <c r="P131" s="194">
        <f>O131*H131</f>
        <v>0</v>
      </c>
      <c r="Q131" s="194">
        <v>0</v>
      </c>
      <c r="R131" s="194">
        <f>Q131*H131</f>
        <v>0</v>
      </c>
      <c r="S131" s="194">
        <v>0</v>
      </c>
      <c r="T131" s="195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6" t="s">
        <v>521</v>
      </c>
      <c r="AT131" s="196" t="s">
        <v>126</v>
      </c>
      <c r="AU131" s="196" t="s">
        <v>84</v>
      </c>
      <c r="AY131" s="17" t="s">
        <v>124</v>
      </c>
      <c r="BE131" s="197">
        <f>IF(N131="základní",J131,0)</f>
        <v>0</v>
      </c>
      <c r="BF131" s="197">
        <f>IF(N131="snížená",J131,0)</f>
        <v>0</v>
      </c>
      <c r="BG131" s="197">
        <f>IF(N131="zákl. přenesená",J131,0)</f>
        <v>0</v>
      </c>
      <c r="BH131" s="197">
        <f>IF(N131="sníž. přenesená",J131,0)</f>
        <v>0</v>
      </c>
      <c r="BI131" s="197">
        <f>IF(N131="nulová",J131,0)</f>
        <v>0</v>
      </c>
      <c r="BJ131" s="17" t="s">
        <v>84</v>
      </c>
      <c r="BK131" s="197">
        <f>ROUND(I131*H131,2)</f>
        <v>0</v>
      </c>
      <c r="BL131" s="17" t="s">
        <v>521</v>
      </c>
      <c r="BM131" s="196" t="s">
        <v>537</v>
      </c>
    </row>
    <row r="132" spans="2:51" s="15" customFormat="1" ht="22.5">
      <c r="B132" s="234"/>
      <c r="C132" s="235"/>
      <c r="D132" s="198" t="s">
        <v>159</v>
      </c>
      <c r="E132" s="236" t="s">
        <v>1</v>
      </c>
      <c r="F132" s="237" t="s">
        <v>538</v>
      </c>
      <c r="G132" s="235"/>
      <c r="H132" s="236" t="s">
        <v>1</v>
      </c>
      <c r="I132" s="238"/>
      <c r="J132" s="235"/>
      <c r="K132" s="235"/>
      <c r="L132" s="239"/>
      <c r="M132" s="240"/>
      <c r="N132" s="241"/>
      <c r="O132" s="241"/>
      <c r="P132" s="241"/>
      <c r="Q132" s="241"/>
      <c r="R132" s="241"/>
      <c r="S132" s="241"/>
      <c r="T132" s="242"/>
      <c r="AT132" s="243" t="s">
        <v>159</v>
      </c>
      <c r="AU132" s="243" t="s">
        <v>84</v>
      </c>
      <c r="AV132" s="15" t="s">
        <v>84</v>
      </c>
      <c r="AW132" s="15" t="s">
        <v>33</v>
      </c>
      <c r="AX132" s="15" t="s">
        <v>76</v>
      </c>
      <c r="AY132" s="243" t="s">
        <v>124</v>
      </c>
    </row>
    <row r="133" spans="2:51" s="15" customFormat="1" ht="11.25">
      <c r="B133" s="234"/>
      <c r="C133" s="235"/>
      <c r="D133" s="198" t="s">
        <v>159</v>
      </c>
      <c r="E133" s="236" t="s">
        <v>1</v>
      </c>
      <c r="F133" s="237" t="s">
        <v>539</v>
      </c>
      <c r="G133" s="235"/>
      <c r="H133" s="236" t="s">
        <v>1</v>
      </c>
      <c r="I133" s="238"/>
      <c r="J133" s="235"/>
      <c r="K133" s="235"/>
      <c r="L133" s="239"/>
      <c r="M133" s="240"/>
      <c r="N133" s="241"/>
      <c r="O133" s="241"/>
      <c r="P133" s="241"/>
      <c r="Q133" s="241"/>
      <c r="R133" s="241"/>
      <c r="S133" s="241"/>
      <c r="T133" s="242"/>
      <c r="AT133" s="243" t="s">
        <v>159</v>
      </c>
      <c r="AU133" s="243" t="s">
        <v>84</v>
      </c>
      <c r="AV133" s="15" t="s">
        <v>84</v>
      </c>
      <c r="AW133" s="15" t="s">
        <v>33</v>
      </c>
      <c r="AX133" s="15" t="s">
        <v>76</v>
      </c>
      <c r="AY133" s="243" t="s">
        <v>124</v>
      </c>
    </row>
    <row r="134" spans="2:51" s="13" customFormat="1" ht="11.25">
      <c r="B134" s="203"/>
      <c r="C134" s="204"/>
      <c r="D134" s="198" t="s">
        <v>159</v>
      </c>
      <c r="E134" s="205" t="s">
        <v>1</v>
      </c>
      <c r="F134" s="206" t="s">
        <v>84</v>
      </c>
      <c r="G134" s="204"/>
      <c r="H134" s="207">
        <v>1</v>
      </c>
      <c r="I134" s="208"/>
      <c r="J134" s="204"/>
      <c r="K134" s="204"/>
      <c r="L134" s="209"/>
      <c r="M134" s="210"/>
      <c r="N134" s="211"/>
      <c r="O134" s="211"/>
      <c r="P134" s="211"/>
      <c r="Q134" s="211"/>
      <c r="R134" s="211"/>
      <c r="S134" s="211"/>
      <c r="T134" s="212"/>
      <c r="AT134" s="213" t="s">
        <v>159</v>
      </c>
      <c r="AU134" s="213" t="s">
        <v>84</v>
      </c>
      <c r="AV134" s="13" t="s">
        <v>86</v>
      </c>
      <c r="AW134" s="13" t="s">
        <v>33</v>
      </c>
      <c r="AX134" s="13" t="s">
        <v>84</v>
      </c>
      <c r="AY134" s="213" t="s">
        <v>124</v>
      </c>
    </row>
    <row r="135" spans="1:65" s="2" customFormat="1" ht="16.5" customHeight="1">
      <c r="A135" s="34"/>
      <c r="B135" s="35"/>
      <c r="C135" s="186" t="s">
        <v>148</v>
      </c>
      <c r="D135" s="186" t="s">
        <v>126</v>
      </c>
      <c r="E135" s="187" t="s">
        <v>540</v>
      </c>
      <c r="F135" s="188" t="s">
        <v>541</v>
      </c>
      <c r="G135" s="189" t="s">
        <v>243</v>
      </c>
      <c r="H135" s="190">
        <v>1</v>
      </c>
      <c r="I135" s="191"/>
      <c r="J135" s="190">
        <f>ROUND(I135*H135,2)</f>
        <v>0</v>
      </c>
      <c r="K135" s="188" t="s">
        <v>1</v>
      </c>
      <c r="L135" s="39"/>
      <c r="M135" s="192" t="s">
        <v>1</v>
      </c>
      <c r="N135" s="193" t="s">
        <v>41</v>
      </c>
      <c r="O135" s="71"/>
      <c r="P135" s="194">
        <f>O135*H135</f>
        <v>0</v>
      </c>
      <c r="Q135" s="194">
        <v>0</v>
      </c>
      <c r="R135" s="194">
        <f>Q135*H135</f>
        <v>0</v>
      </c>
      <c r="S135" s="194">
        <v>0</v>
      </c>
      <c r="T135" s="195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6" t="s">
        <v>521</v>
      </c>
      <c r="AT135" s="196" t="s">
        <v>126</v>
      </c>
      <c r="AU135" s="196" t="s">
        <v>84</v>
      </c>
      <c r="AY135" s="17" t="s">
        <v>124</v>
      </c>
      <c r="BE135" s="197">
        <f>IF(N135="základní",J135,0)</f>
        <v>0</v>
      </c>
      <c r="BF135" s="197">
        <f>IF(N135="snížená",J135,0)</f>
        <v>0</v>
      </c>
      <c r="BG135" s="197">
        <f>IF(N135="zákl. přenesená",J135,0)</f>
        <v>0</v>
      </c>
      <c r="BH135" s="197">
        <f>IF(N135="sníž. přenesená",J135,0)</f>
        <v>0</v>
      </c>
      <c r="BI135" s="197">
        <f>IF(N135="nulová",J135,0)</f>
        <v>0</v>
      </c>
      <c r="BJ135" s="17" t="s">
        <v>84</v>
      </c>
      <c r="BK135" s="197">
        <f>ROUND(I135*H135,2)</f>
        <v>0</v>
      </c>
      <c r="BL135" s="17" t="s">
        <v>521</v>
      </c>
      <c r="BM135" s="196" t="s">
        <v>542</v>
      </c>
    </row>
    <row r="136" spans="2:51" s="15" customFormat="1" ht="11.25">
      <c r="B136" s="234"/>
      <c r="C136" s="235"/>
      <c r="D136" s="198" t="s">
        <v>159</v>
      </c>
      <c r="E136" s="236" t="s">
        <v>1</v>
      </c>
      <c r="F136" s="237" t="s">
        <v>543</v>
      </c>
      <c r="G136" s="235"/>
      <c r="H136" s="236" t="s">
        <v>1</v>
      </c>
      <c r="I136" s="238"/>
      <c r="J136" s="235"/>
      <c r="K136" s="235"/>
      <c r="L136" s="239"/>
      <c r="M136" s="240"/>
      <c r="N136" s="241"/>
      <c r="O136" s="241"/>
      <c r="P136" s="241"/>
      <c r="Q136" s="241"/>
      <c r="R136" s="241"/>
      <c r="S136" s="241"/>
      <c r="T136" s="242"/>
      <c r="AT136" s="243" t="s">
        <v>159</v>
      </c>
      <c r="AU136" s="243" t="s">
        <v>84</v>
      </c>
      <c r="AV136" s="15" t="s">
        <v>84</v>
      </c>
      <c r="AW136" s="15" t="s">
        <v>33</v>
      </c>
      <c r="AX136" s="15" t="s">
        <v>76</v>
      </c>
      <c r="AY136" s="243" t="s">
        <v>124</v>
      </c>
    </row>
    <row r="137" spans="2:51" s="15" customFormat="1" ht="11.25">
      <c r="B137" s="234"/>
      <c r="C137" s="235"/>
      <c r="D137" s="198" t="s">
        <v>159</v>
      </c>
      <c r="E137" s="236" t="s">
        <v>1</v>
      </c>
      <c r="F137" s="237" t="s">
        <v>544</v>
      </c>
      <c r="G137" s="235"/>
      <c r="H137" s="236" t="s">
        <v>1</v>
      </c>
      <c r="I137" s="238"/>
      <c r="J137" s="235"/>
      <c r="K137" s="235"/>
      <c r="L137" s="239"/>
      <c r="M137" s="240"/>
      <c r="N137" s="241"/>
      <c r="O137" s="241"/>
      <c r="P137" s="241"/>
      <c r="Q137" s="241"/>
      <c r="R137" s="241"/>
      <c r="S137" s="241"/>
      <c r="T137" s="242"/>
      <c r="AT137" s="243" t="s">
        <v>159</v>
      </c>
      <c r="AU137" s="243" t="s">
        <v>84</v>
      </c>
      <c r="AV137" s="15" t="s">
        <v>84</v>
      </c>
      <c r="AW137" s="15" t="s">
        <v>33</v>
      </c>
      <c r="AX137" s="15" t="s">
        <v>76</v>
      </c>
      <c r="AY137" s="243" t="s">
        <v>124</v>
      </c>
    </row>
    <row r="138" spans="2:51" s="15" customFormat="1" ht="11.25">
      <c r="B138" s="234"/>
      <c r="C138" s="235"/>
      <c r="D138" s="198" t="s">
        <v>159</v>
      </c>
      <c r="E138" s="236" t="s">
        <v>1</v>
      </c>
      <c r="F138" s="237" t="s">
        <v>545</v>
      </c>
      <c r="G138" s="235"/>
      <c r="H138" s="236" t="s">
        <v>1</v>
      </c>
      <c r="I138" s="238"/>
      <c r="J138" s="235"/>
      <c r="K138" s="235"/>
      <c r="L138" s="239"/>
      <c r="M138" s="240"/>
      <c r="N138" s="241"/>
      <c r="O138" s="241"/>
      <c r="P138" s="241"/>
      <c r="Q138" s="241"/>
      <c r="R138" s="241"/>
      <c r="S138" s="241"/>
      <c r="T138" s="242"/>
      <c r="AT138" s="243" t="s">
        <v>159</v>
      </c>
      <c r="AU138" s="243" t="s">
        <v>84</v>
      </c>
      <c r="AV138" s="15" t="s">
        <v>84</v>
      </c>
      <c r="AW138" s="15" t="s">
        <v>33</v>
      </c>
      <c r="AX138" s="15" t="s">
        <v>76</v>
      </c>
      <c r="AY138" s="243" t="s">
        <v>124</v>
      </c>
    </row>
    <row r="139" spans="2:51" s="13" customFormat="1" ht="11.25">
      <c r="B139" s="203"/>
      <c r="C139" s="204"/>
      <c r="D139" s="198" t="s">
        <v>159</v>
      </c>
      <c r="E139" s="205" t="s">
        <v>1</v>
      </c>
      <c r="F139" s="206" t="s">
        <v>84</v>
      </c>
      <c r="G139" s="204"/>
      <c r="H139" s="207">
        <v>1</v>
      </c>
      <c r="I139" s="208"/>
      <c r="J139" s="204"/>
      <c r="K139" s="204"/>
      <c r="L139" s="209"/>
      <c r="M139" s="210"/>
      <c r="N139" s="211"/>
      <c r="O139" s="211"/>
      <c r="P139" s="211"/>
      <c r="Q139" s="211"/>
      <c r="R139" s="211"/>
      <c r="S139" s="211"/>
      <c r="T139" s="212"/>
      <c r="AT139" s="213" t="s">
        <v>159</v>
      </c>
      <c r="AU139" s="213" t="s">
        <v>84</v>
      </c>
      <c r="AV139" s="13" t="s">
        <v>86</v>
      </c>
      <c r="AW139" s="13" t="s">
        <v>33</v>
      </c>
      <c r="AX139" s="13" t="s">
        <v>84</v>
      </c>
      <c r="AY139" s="213" t="s">
        <v>124</v>
      </c>
    </row>
    <row r="140" spans="1:65" s="2" customFormat="1" ht="16.5" customHeight="1">
      <c r="A140" s="34"/>
      <c r="B140" s="35"/>
      <c r="C140" s="186" t="s">
        <v>153</v>
      </c>
      <c r="D140" s="186" t="s">
        <v>126</v>
      </c>
      <c r="E140" s="187" t="s">
        <v>546</v>
      </c>
      <c r="F140" s="188" t="s">
        <v>547</v>
      </c>
      <c r="G140" s="189" t="s">
        <v>243</v>
      </c>
      <c r="H140" s="190">
        <v>1</v>
      </c>
      <c r="I140" s="191"/>
      <c r="J140" s="190">
        <f>ROUND(I140*H140,2)</f>
        <v>0</v>
      </c>
      <c r="K140" s="188" t="s">
        <v>1</v>
      </c>
      <c r="L140" s="39"/>
      <c r="M140" s="192" t="s">
        <v>1</v>
      </c>
      <c r="N140" s="193" t="s">
        <v>41</v>
      </c>
      <c r="O140" s="71"/>
      <c r="P140" s="194">
        <f>O140*H140</f>
        <v>0</v>
      </c>
      <c r="Q140" s="194">
        <v>0</v>
      </c>
      <c r="R140" s="194">
        <f>Q140*H140</f>
        <v>0</v>
      </c>
      <c r="S140" s="194">
        <v>0</v>
      </c>
      <c r="T140" s="195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6" t="s">
        <v>521</v>
      </c>
      <c r="AT140" s="196" t="s">
        <v>126</v>
      </c>
      <c r="AU140" s="196" t="s">
        <v>84</v>
      </c>
      <c r="AY140" s="17" t="s">
        <v>124</v>
      </c>
      <c r="BE140" s="197">
        <f>IF(N140="základní",J140,0)</f>
        <v>0</v>
      </c>
      <c r="BF140" s="197">
        <f>IF(N140="snížená",J140,0)</f>
        <v>0</v>
      </c>
      <c r="BG140" s="197">
        <f>IF(N140="zákl. přenesená",J140,0)</f>
        <v>0</v>
      </c>
      <c r="BH140" s="197">
        <f>IF(N140="sníž. přenesená",J140,0)</f>
        <v>0</v>
      </c>
      <c r="BI140" s="197">
        <f>IF(N140="nulová",J140,0)</f>
        <v>0</v>
      </c>
      <c r="BJ140" s="17" t="s">
        <v>84</v>
      </c>
      <c r="BK140" s="197">
        <f>ROUND(I140*H140,2)</f>
        <v>0</v>
      </c>
      <c r="BL140" s="17" t="s">
        <v>521</v>
      </c>
      <c r="BM140" s="196" t="s">
        <v>548</v>
      </c>
    </row>
    <row r="141" spans="2:51" s="15" customFormat="1" ht="11.25">
      <c r="B141" s="234"/>
      <c r="C141" s="235"/>
      <c r="D141" s="198" t="s">
        <v>159</v>
      </c>
      <c r="E141" s="236" t="s">
        <v>1</v>
      </c>
      <c r="F141" s="237" t="s">
        <v>549</v>
      </c>
      <c r="G141" s="235"/>
      <c r="H141" s="236" t="s">
        <v>1</v>
      </c>
      <c r="I141" s="238"/>
      <c r="J141" s="235"/>
      <c r="K141" s="235"/>
      <c r="L141" s="239"/>
      <c r="M141" s="240"/>
      <c r="N141" s="241"/>
      <c r="O141" s="241"/>
      <c r="P141" s="241"/>
      <c r="Q141" s="241"/>
      <c r="R141" s="241"/>
      <c r="S141" s="241"/>
      <c r="T141" s="242"/>
      <c r="AT141" s="243" t="s">
        <v>159</v>
      </c>
      <c r="AU141" s="243" t="s">
        <v>84</v>
      </c>
      <c r="AV141" s="15" t="s">
        <v>84</v>
      </c>
      <c r="AW141" s="15" t="s">
        <v>33</v>
      </c>
      <c r="AX141" s="15" t="s">
        <v>76</v>
      </c>
      <c r="AY141" s="243" t="s">
        <v>124</v>
      </c>
    </row>
    <row r="142" spans="2:51" s="15" customFormat="1" ht="11.25">
      <c r="B142" s="234"/>
      <c r="C142" s="235"/>
      <c r="D142" s="198" t="s">
        <v>159</v>
      </c>
      <c r="E142" s="236" t="s">
        <v>1</v>
      </c>
      <c r="F142" s="237" t="s">
        <v>550</v>
      </c>
      <c r="G142" s="235"/>
      <c r="H142" s="236" t="s">
        <v>1</v>
      </c>
      <c r="I142" s="238"/>
      <c r="J142" s="235"/>
      <c r="K142" s="235"/>
      <c r="L142" s="239"/>
      <c r="M142" s="240"/>
      <c r="N142" s="241"/>
      <c r="O142" s="241"/>
      <c r="P142" s="241"/>
      <c r="Q142" s="241"/>
      <c r="R142" s="241"/>
      <c r="S142" s="241"/>
      <c r="T142" s="242"/>
      <c r="AT142" s="243" t="s">
        <v>159</v>
      </c>
      <c r="AU142" s="243" t="s">
        <v>84</v>
      </c>
      <c r="AV142" s="15" t="s">
        <v>84</v>
      </c>
      <c r="AW142" s="15" t="s">
        <v>33</v>
      </c>
      <c r="AX142" s="15" t="s">
        <v>76</v>
      </c>
      <c r="AY142" s="243" t="s">
        <v>124</v>
      </c>
    </row>
    <row r="143" spans="2:51" s="13" customFormat="1" ht="11.25">
      <c r="B143" s="203"/>
      <c r="C143" s="204"/>
      <c r="D143" s="198" t="s">
        <v>159</v>
      </c>
      <c r="E143" s="205" t="s">
        <v>1</v>
      </c>
      <c r="F143" s="206" t="s">
        <v>551</v>
      </c>
      <c r="G143" s="204"/>
      <c r="H143" s="207">
        <v>1</v>
      </c>
      <c r="I143" s="208"/>
      <c r="J143" s="204"/>
      <c r="K143" s="204"/>
      <c r="L143" s="209"/>
      <c r="M143" s="210"/>
      <c r="N143" s="211"/>
      <c r="O143" s="211"/>
      <c r="P143" s="211"/>
      <c r="Q143" s="211"/>
      <c r="R143" s="211"/>
      <c r="S143" s="211"/>
      <c r="T143" s="212"/>
      <c r="AT143" s="213" t="s">
        <v>159</v>
      </c>
      <c r="AU143" s="213" t="s">
        <v>84</v>
      </c>
      <c r="AV143" s="13" t="s">
        <v>86</v>
      </c>
      <c r="AW143" s="13" t="s">
        <v>33</v>
      </c>
      <c r="AX143" s="13" t="s">
        <v>84</v>
      </c>
      <c r="AY143" s="213" t="s">
        <v>124</v>
      </c>
    </row>
    <row r="144" spans="1:65" s="2" customFormat="1" ht="16.5" customHeight="1">
      <c r="A144" s="34"/>
      <c r="B144" s="35"/>
      <c r="C144" s="186" t="s">
        <v>161</v>
      </c>
      <c r="D144" s="186" t="s">
        <v>126</v>
      </c>
      <c r="E144" s="187" t="s">
        <v>552</v>
      </c>
      <c r="F144" s="188" t="s">
        <v>553</v>
      </c>
      <c r="G144" s="189" t="s">
        <v>243</v>
      </c>
      <c r="H144" s="190">
        <v>1</v>
      </c>
      <c r="I144" s="191"/>
      <c r="J144" s="190">
        <f>ROUND(I144*H144,2)</f>
        <v>0</v>
      </c>
      <c r="K144" s="188" t="s">
        <v>1</v>
      </c>
      <c r="L144" s="39"/>
      <c r="M144" s="192" t="s">
        <v>1</v>
      </c>
      <c r="N144" s="193" t="s">
        <v>41</v>
      </c>
      <c r="O144" s="71"/>
      <c r="P144" s="194">
        <f>O144*H144</f>
        <v>0</v>
      </c>
      <c r="Q144" s="194">
        <v>0</v>
      </c>
      <c r="R144" s="194">
        <f>Q144*H144</f>
        <v>0</v>
      </c>
      <c r="S144" s="194">
        <v>0</v>
      </c>
      <c r="T144" s="195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6" t="s">
        <v>521</v>
      </c>
      <c r="AT144" s="196" t="s">
        <v>126</v>
      </c>
      <c r="AU144" s="196" t="s">
        <v>84</v>
      </c>
      <c r="AY144" s="17" t="s">
        <v>124</v>
      </c>
      <c r="BE144" s="197">
        <f>IF(N144="základní",J144,0)</f>
        <v>0</v>
      </c>
      <c r="BF144" s="197">
        <f>IF(N144="snížená",J144,0)</f>
        <v>0</v>
      </c>
      <c r="BG144" s="197">
        <f>IF(N144="zákl. přenesená",J144,0)</f>
        <v>0</v>
      </c>
      <c r="BH144" s="197">
        <f>IF(N144="sníž. přenesená",J144,0)</f>
        <v>0</v>
      </c>
      <c r="BI144" s="197">
        <f>IF(N144="nulová",J144,0)</f>
        <v>0</v>
      </c>
      <c r="BJ144" s="17" t="s">
        <v>84</v>
      </c>
      <c r="BK144" s="197">
        <f>ROUND(I144*H144,2)</f>
        <v>0</v>
      </c>
      <c r="BL144" s="17" t="s">
        <v>521</v>
      </c>
      <c r="BM144" s="196" t="s">
        <v>554</v>
      </c>
    </row>
    <row r="145" spans="2:51" s="15" customFormat="1" ht="11.25">
      <c r="B145" s="234"/>
      <c r="C145" s="235"/>
      <c r="D145" s="198" t="s">
        <v>159</v>
      </c>
      <c r="E145" s="236" t="s">
        <v>1</v>
      </c>
      <c r="F145" s="237" t="s">
        <v>555</v>
      </c>
      <c r="G145" s="235"/>
      <c r="H145" s="236" t="s">
        <v>1</v>
      </c>
      <c r="I145" s="238"/>
      <c r="J145" s="235"/>
      <c r="K145" s="235"/>
      <c r="L145" s="239"/>
      <c r="M145" s="240"/>
      <c r="N145" s="241"/>
      <c r="O145" s="241"/>
      <c r="P145" s="241"/>
      <c r="Q145" s="241"/>
      <c r="R145" s="241"/>
      <c r="S145" s="241"/>
      <c r="T145" s="242"/>
      <c r="AT145" s="243" t="s">
        <v>159</v>
      </c>
      <c r="AU145" s="243" t="s">
        <v>84</v>
      </c>
      <c r="AV145" s="15" t="s">
        <v>84</v>
      </c>
      <c r="AW145" s="15" t="s">
        <v>33</v>
      </c>
      <c r="AX145" s="15" t="s">
        <v>76</v>
      </c>
      <c r="AY145" s="243" t="s">
        <v>124</v>
      </c>
    </row>
    <row r="146" spans="2:51" s="15" customFormat="1" ht="11.25">
      <c r="B146" s="234"/>
      <c r="C146" s="235"/>
      <c r="D146" s="198" t="s">
        <v>159</v>
      </c>
      <c r="E146" s="236" t="s">
        <v>1</v>
      </c>
      <c r="F146" s="237" t="s">
        <v>556</v>
      </c>
      <c r="G146" s="235"/>
      <c r="H146" s="236" t="s">
        <v>1</v>
      </c>
      <c r="I146" s="238"/>
      <c r="J146" s="235"/>
      <c r="K146" s="235"/>
      <c r="L146" s="239"/>
      <c r="M146" s="240"/>
      <c r="N146" s="241"/>
      <c r="O146" s="241"/>
      <c r="P146" s="241"/>
      <c r="Q146" s="241"/>
      <c r="R146" s="241"/>
      <c r="S146" s="241"/>
      <c r="T146" s="242"/>
      <c r="AT146" s="243" t="s">
        <v>159</v>
      </c>
      <c r="AU146" s="243" t="s">
        <v>84</v>
      </c>
      <c r="AV146" s="15" t="s">
        <v>84</v>
      </c>
      <c r="AW146" s="15" t="s">
        <v>33</v>
      </c>
      <c r="AX146" s="15" t="s">
        <v>76</v>
      </c>
      <c r="AY146" s="243" t="s">
        <v>124</v>
      </c>
    </row>
    <row r="147" spans="2:51" s="15" customFormat="1" ht="11.25">
      <c r="B147" s="234"/>
      <c r="C147" s="235"/>
      <c r="D147" s="198" t="s">
        <v>159</v>
      </c>
      <c r="E147" s="236" t="s">
        <v>1</v>
      </c>
      <c r="F147" s="237" t="s">
        <v>557</v>
      </c>
      <c r="G147" s="235"/>
      <c r="H147" s="236" t="s">
        <v>1</v>
      </c>
      <c r="I147" s="238"/>
      <c r="J147" s="235"/>
      <c r="K147" s="235"/>
      <c r="L147" s="239"/>
      <c r="M147" s="240"/>
      <c r="N147" s="241"/>
      <c r="O147" s="241"/>
      <c r="P147" s="241"/>
      <c r="Q147" s="241"/>
      <c r="R147" s="241"/>
      <c r="S147" s="241"/>
      <c r="T147" s="242"/>
      <c r="AT147" s="243" t="s">
        <v>159</v>
      </c>
      <c r="AU147" s="243" t="s">
        <v>84</v>
      </c>
      <c r="AV147" s="15" t="s">
        <v>84</v>
      </c>
      <c r="AW147" s="15" t="s">
        <v>33</v>
      </c>
      <c r="AX147" s="15" t="s">
        <v>76</v>
      </c>
      <c r="AY147" s="243" t="s">
        <v>124</v>
      </c>
    </row>
    <row r="148" spans="2:51" s="13" customFormat="1" ht="11.25">
      <c r="B148" s="203"/>
      <c r="C148" s="204"/>
      <c r="D148" s="198" t="s">
        <v>159</v>
      </c>
      <c r="E148" s="205" t="s">
        <v>1</v>
      </c>
      <c r="F148" s="206" t="s">
        <v>84</v>
      </c>
      <c r="G148" s="204"/>
      <c r="H148" s="207">
        <v>1</v>
      </c>
      <c r="I148" s="208"/>
      <c r="J148" s="204"/>
      <c r="K148" s="204"/>
      <c r="L148" s="209"/>
      <c r="M148" s="210"/>
      <c r="N148" s="211"/>
      <c r="O148" s="211"/>
      <c r="P148" s="211"/>
      <c r="Q148" s="211"/>
      <c r="R148" s="211"/>
      <c r="S148" s="211"/>
      <c r="T148" s="212"/>
      <c r="AT148" s="213" t="s">
        <v>159</v>
      </c>
      <c r="AU148" s="213" t="s">
        <v>84</v>
      </c>
      <c r="AV148" s="13" t="s">
        <v>86</v>
      </c>
      <c r="AW148" s="13" t="s">
        <v>33</v>
      </c>
      <c r="AX148" s="13" t="s">
        <v>84</v>
      </c>
      <c r="AY148" s="213" t="s">
        <v>124</v>
      </c>
    </row>
    <row r="149" spans="1:65" s="2" customFormat="1" ht="16.5" customHeight="1">
      <c r="A149" s="34"/>
      <c r="B149" s="35"/>
      <c r="C149" s="186" t="s">
        <v>168</v>
      </c>
      <c r="D149" s="186" t="s">
        <v>126</v>
      </c>
      <c r="E149" s="187" t="s">
        <v>558</v>
      </c>
      <c r="F149" s="188" t="s">
        <v>559</v>
      </c>
      <c r="G149" s="189" t="s">
        <v>243</v>
      </c>
      <c r="H149" s="190">
        <v>1</v>
      </c>
      <c r="I149" s="191"/>
      <c r="J149" s="190">
        <f>ROUND(I149*H149,2)</f>
        <v>0</v>
      </c>
      <c r="K149" s="188" t="s">
        <v>1</v>
      </c>
      <c r="L149" s="39"/>
      <c r="M149" s="192" t="s">
        <v>1</v>
      </c>
      <c r="N149" s="193" t="s">
        <v>41</v>
      </c>
      <c r="O149" s="71"/>
      <c r="P149" s="194">
        <f>O149*H149</f>
        <v>0</v>
      </c>
      <c r="Q149" s="194">
        <v>0</v>
      </c>
      <c r="R149" s="194">
        <f>Q149*H149</f>
        <v>0</v>
      </c>
      <c r="S149" s="194">
        <v>0</v>
      </c>
      <c r="T149" s="195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6" t="s">
        <v>521</v>
      </c>
      <c r="AT149" s="196" t="s">
        <v>126</v>
      </c>
      <c r="AU149" s="196" t="s">
        <v>84</v>
      </c>
      <c r="AY149" s="17" t="s">
        <v>124</v>
      </c>
      <c r="BE149" s="197">
        <f>IF(N149="základní",J149,0)</f>
        <v>0</v>
      </c>
      <c r="BF149" s="197">
        <f>IF(N149="snížená",J149,0)</f>
        <v>0</v>
      </c>
      <c r="BG149" s="197">
        <f>IF(N149="zákl. přenesená",J149,0)</f>
        <v>0</v>
      </c>
      <c r="BH149" s="197">
        <f>IF(N149="sníž. přenesená",J149,0)</f>
        <v>0</v>
      </c>
      <c r="BI149" s="197">
        <f>IF(N149="nulová",J149,0)</f>
        <v>0</v>
      </c>
      <c r="BJ149" s="17" t="s">
        <v>84</v>
      </c>
      <c r="BK149" s="197">
        <f>ROUND(I149*H149,2)</f>
        <v>0</v>
      </c>
      <c r="BL149" s="17" t="s">
        <v>521</v>
      </c>
      <c r="BM149" s="196" t="s">
        <v>560</v>
      </c>
    </row>
    <row r="150" spans="2:51" s="15" customFormat="1" ht="11.25">
      <c r="B150" s="234"/>
      <c r="C150" s="235"/>
      <c r="D150" s="198" t="s">
        <v>159</v>
      </c>
      <c r="E150" s="236" t="s">
        <v>1</v>
      </c>
      <c r="F150" s="237" t="s">
        <v>561</v>
      </c>
      <c r="G150" s="235"/>
      <c r="H150" s="236" t="s">
        <v>1</v>
      </c>
      <c r="I150" s="238"/>
      <c r="J150" s="235"/>
      <c r="K150" s="235"/>
      <c r="L150" s="239"/>
      <c r="M150" s="240"/>
      <c r="N150" s="241"/>
      <c r="O150" s="241"/>
      <c r="P150" s="241"/>
      <c r="Q150" s="241"/>
      <c r="R150" s="241"/>
      <c r="S150" s="241"/>
      <c r="T150" s="242"/>
      <c r="AT150" s="243" t="s">
        <v>159</v>
      </c>
      <c r="AU150" s="243" t="s">
        <v>84</v>
      </c>
      <c r="AV150" s="15" t="s">
        <v>84</v>
      </c>
      <c r="AW150" s="15" t="s">
        <v>33</v>
      </c>
      <c r="AX150" s="15" t="s">
        <v>76</v>
      </c>
      <c r="AY150" s="243" t="s">
        <v>124</v>
      </c>
    </row>
    <row r="151" spans="2:51" s="15" customFormat="1" ht="11.25">
      <c r="B151" s="234"/>
      <c r="C151" s="235"/>
      <c r="D151" s="198" t="s">
        <v>159</v>
      </c>
      <c r="E151" s="236" t="s">
        <v>1</v>
      </c>
      <c r="F151" s="237" t="s">
        <v>562</v>
      </c>
      <c r="G151" s="235"/>
      <c r="H151" s="236" t="s">
        <v>1</v>
      </c>
      <c r="I151" s="238"/>
      <c r="J151" s="235"/>
      <c r="K151" s="235"/>
      <c r="L151" s="239"/>
      <c r="M151" s="240"/>
      <c r="N151" s="241"/>
      <c r="O151" s="241"/>
      <c r="P151" s="241"/>
      <c r="Q151" s="241"/>
      <c r="R151" s="241"/>
      <c r="S151" s="241"/>
      <c r="T151" s="242"/>
      <c r="AT151" s="243" t="s">
        <v>159</v>
      </c>
      <c r="AU151" s="243" t="s">
        <v>84</v>
      </c>
      <c r="AV151" s="15" t="s">
        <v>84</v>
      </c>
      <c r="AW151" s="15" t="s">
        <v>33</v>
      </c>
      <c r="AX151" s="15" t="s">
        <v>76</v>
      </c>
      <c r="AY151" s="243" t="s">
        <v>124</v>
      </c>
    </row>
    <row r="152" spans="2:51" s="15" customFormat="1" ht="11.25">
      <c r="B152" s="234"/>
      <c r="C152" s="235"/>
      <c r="D152" s="198" t="s">
        <v>159</v>
      </c>
      <c r="E152" s="236" t="s">
        <v>1</v>
      </c>
      <c r="F152" s="237" t="s">
        <v>563</v>
      </c>
      <c r="G152" s="235"/>
      <c r="H152" s="236" t="s">
        <v>1</v>
      </c>
      <c r="I152" s="238"/>
      <c r="J152" s="235"/>
      <c r="K152" s="235"/>
      <c r="L152" s="239"/>
      <c r="M152" s="240"/>
      <c r="N152" s="241"/>
      <c r="O152" s="241"/>
      <c r="P152" s="241"/>
      <c r="Q152" s="241"/>
      <c r="R152" s="241"/>
      <c r="S152" s="241"/>
      <c r="T152" s="242"/>
      <c r="AT152" s="243" t="s">
        <v>159</v>
      </c>
      <c r="AU152" s="243" t="s">
        <v>84</v>
      </c>
      <c r="AV152" s="15" t="s">
        <v>84</v>
      </c>
      <c r="AW152" s="15" t="s">
        <v>33</v>
      </c>
      <c r="AX152" s="15" t="s">
        <v>76</v>
      </c>
      <c r="AY152" s="243" t="s">
        <v>124</v>
      </c>
    </row>
    <row r="153" spans="2:51" s="15" customFormat="1" ht="11.25">
      <c r="B153" s="234"/>
      <c r="C153" s="235"/>
      <c r="D153" s="198" t="s">
        <v>159</v>
      </c>
      <c r="E153" s="236" t="s">
        <v>1</v>
      </c>
      <c r="F153" s="237" t="s">
        <v>564</v>
      </c>
      <c r="G153" s="235"/>
      <c r="H153" s="236" t="s">
        <v>1</v>
      </c>
      <c r="I153" s="238"/>
      <c r="J153" s="235"/>
      <c r="K153" s="235"/>
      <c r="L153" s="239"/>
      <c r="M153" s="240"/>
      <c r="N153" s="241"/>
      <c r="O153" s="241"/>
      <c r="P153" s="241"/>
      <c r="Q153" s="241"/>
      <c r="R153" s="241"/>
      <c r="S153" s="241"/>
      <c r="T153" s="242"/>
      <c r="AT153" s="243" t="s">
        <v>159</v>
      </c>
      <c r="AU153" s="243" t="s">
        <v>84</v>
      </c>
      <c r="AV153" s="15" t="s">
        <v>84</v>
      </c>
      <c r="AW153" s="15" t="s">
        <v>33</v>
      </c>
      <c r="AX153" s="15" t="s">
        <v>76</v>
      </c>
      <c r="AY153" s="243" t="s">
        <v>124</v>
      </c>
    </row>
    <row r="154" spans="2:51" s="15" customFormat="1" ht="11.25">
      <c r="B154" s="234"/>
      <c r="C154" s="235"/>
      <c r="D154" s="198" t="s">
        <v>159</v>
      </c>
      <c r="E154" s="236" t="s">
        <v>1</v>
      </c>
      <c r="F154" s="237" t="s">
        <v>565</v>
      </c>
      <c r="G154" s="235"/>
      <c r="H154" s="236" t="s">
        <v>1</v>
      </c>
      <c r="I154" s="238"/>
      <c r="J154" s="235"/>
      <c r="K154" s="235"/>
      <c r="L154" s="239"/>
      <c r="M154" s="240"/>
      <c r="N154" s="241"/>
      <c r="O154" s="241"/>
      <c r="P154" s="241"/>
      <c r="Q154" s="241"/>
      <c r="R154" s="241"/>
      <c r="S154" s="241"/>
      <c r="T154" s="242"/>
      <c r="AT154" s="243" t="s">
        <v>159</v>
      </c>
      <c r="AU154" s="243" t="s">
        <v>84</v>
      </c>
      <c r="AV154" s="15" t="s">
        <v>84</v>
      </c>
      <c r="AW154" s="15" t="s">
        <v>33</v>
      </c>
      <c r="AX154" s="15" t="s">
        <v>76</v>
      </c>
      <c r="AY154" s="243" t="s">
        <v>124</v>
      </c>
    </row>
    <row r="155" spans="2:51" s="13" customFormat="1" ht="11.25">
      <c r="B155" s="203"/>
      <c r="C155" s="204"/>
      <c r="D155" s="198" t="s">
        <v>159</v>
      </c>
      <c r="E155" s="205" t="s">
        <v>1</v>
      </c>
      <c r="F155" s="206" t="s">
        <v>551</v>
      </c>
      <c r="G155" s="204"/>
      <c r="H155" s="207">
        <v>1</v>
      </c>
      <c r="I155" s="208"/>
      <c r="J155" s="204"/>
      <c r="K155" s="204"/>
      <c r="L155" s="209"/>
      <c r="M155" s="210"/>
      <c r="N155" s="211"/>
      <c r="O155" s="211"/>
      <c r="P155" s="211"/>
      <c r="Q155" s="211"/>
      <c r="R155" s="211"/>
      <c r="S155" s="211"/>
      <c r="T155" s="212"/>
      <c r="AT155" s="213" t="s">
        <v>159</v>
      </c>
      <c r="AU155" s="213" t="s">
        <v>84</v>
      </c>
      <c r="AV155" s="13" t="s">
        <v>86</v>
      </c>
      <c r="AW155" s="13" t="s">
        <v>33</v>
      </c>
      <c r="AX155" s="13" t="s">
        <v>84</v>
      </c>
      <c r="AY155" s="213" t="s">
        <v>124</v>
      </c>
    </row>
    <row r="156" spans="1:65" s="2" customFormat="1" ht="16.5" customHeight="1">
      <c r="A156" s="34"/>
      <c r="B156" s="35"/>
      <c r="C156" s="186" t="s">
        <v>174</v>
      </c>
      <c r="D156" s="186" t="s">
        <v>126</v>
      </c>
      <c r="E156" s="187" t="s">
        <v>566</v>
      </c>
      <c r="F156" s="188" t="s">
        <v>567</v>
      </c>
      <c r="G156" s="189" t="s">
        <v>243</v>
      </c>
      <c r="H156" s="190">
        <v>1</v>
      </c>
      <c r="I156" s="191"/>
      <c r="J156" s="190">
        <f>ROUND(I156*H156,2)</f>
        <v>0</v>
      </c>
      <c r="K156" s="188" t="s">
        <v>1</v>
      </c>
      <c r="L156" s="39"/>
      <c r="M156" s="192" t="s">
        <v>1</v>
      </c>
      <c r="N156" s="193" t="s">
        <v>41</v>
      </c>
      <c r="O156" s="71"/>
      <c r="P156" s="194">
        <f>O156*H156</f>
        <v>0</v>
      </c>
      <c r="Q156" s="194">
        <v>0</v>
      </c>
      <c r="R156" s="194">
        <f>Q156*H156</f>
        <v>0</v>
      </c>
      <c r="S156" s="194">
        <v>0</v>
      </c>
      <c r="T156" s="195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6" t="s">
        <v>521</v>
      </c>
      <c r="AT156" s="196" t="s">
        <v>126</v>
      </c>
      <c r="AU156" s="196" t="s">
        <v>84</v>
      </c>
      <c r="AY156" s="17" t="s">
        <v>124</v>
      </c>
      <c r="BE156" s="197">
        <f>IF(N156="základní",J156,0)</f>
        <v>0</v>
      </c>
      <c r="BF156" s="197">
        <f>IF(N156="snížená",J156,0)</f>
        <v>0</v>
      </c>
      <c r="BG156" s="197">
        <f>IF(N156="zákl. přenesená",J156,0)</f>
        <v>0</v>
      </c>
      <c r="BH156" s="197">
        <f>IF(N156="sníž. přenesená",J156,0)</f>
        <v>0</v>
      </c>
      <c r="BI156" s="197">
        <f>IF(N156="nulová",J156,0)</f>
        <v>0</v>
      </c>
      <c r="BJ156" s="17" t="s">
        <v>84</v>
      </c>
      <c r="BK156" s="197">
        <f>ROUND(I156*H156,2)</f>
        <v>0</v>
      </c>
      <c r="BL156" s="17" t="s">
        <v>521</v>
      </c>
      <c r="BM156" s="196" t="s">
        <v>568</v>
      </c>
    </row>
    <row r="157" spans="2:51" s="15" customFormat="1" ht="11.25">
      <c r="B157" s="234"/>
      <c r="C157" s="235"/>
      <c r="D157" s="198" t="s">
        <v>159</v>
      </c>
      <c r="E157" s="236" t="s">
        <v>1</v>
      </c>
      <c r="F157" s="237" t="s">
        <v>569</v>
      </c>
      <c r="G157" s="235"/>
      <c r="H157" s="236" t="s">
        <v>1</v>
      </c>
      <c r="I157" s="238"/>
      <c r="J157" s="235"/>
      <c r="K157" s="235"/>
      <c r="L157" s="239"/>
      <c r="M157" s="240"/>
      <c r="N157" s="241"/>
      <c r="O157" s="241"/>
      <c r="P157" s="241"/>
      <c r="Q157" s="241"/>
      <c r="R157" s="241"/>
      <c r="S157" s="241"/>
      <c r="T157" s="242"/>
      <c r="AT157" s="243" t="s">
        <v>159</v>
      </c>
      <c r="AU157" s="243" t="s">
        <v>84</v>
      </c>
      <c r="AV157" s="15" t="s">
        <v>84</v>
      </c>
      <c r="AW157" s="15" t="s">
        <v>33</v>
      </c>
      <c r="AX157" s="15" t="s">
        <v>76</v>
      </c>
      <c r="AY157" s="243" t="s">
        <v>124</v>
      </c>
    </row>
    <row r="158" spans="2:51" s="13" customFormat="1" ht="11.25">
      <c r="B158" s="203"/>
      <c r="C158" s="204"/>
      <c r="D158" s="198" t="s">
        <v>159</v>
      </c>
      <c r="E158" s="205" t="s">
        <v>1</v>
      </c>
      <c r="F158" s="206" t="s">
        <v>84</v>
      </c>
      <c r="G158" s="204"/>
      <c r="H158" s="207">
        <v>1</v>
      </c>
      <c r="I158" s="208"/>
      <c r="J158" s="204"/>
      <c r="K158" s="204"/>
      <c r="L158" s="209"/>
      <c r="M158" s="248"/>
      <c r="N158" s="249"/>
      <c r="O158" s="249"/>
      <c r="P158" s="249"/>
      <c r="Q158" s="249"/>
      <c r="R158" s="249"/>
      <c r="S158" s="249"/>
      <c r="T158" s="250"/>
      <c r="AT158" s="213" t="s">
        <v>159</v>
      </c>
      <c r="AU158" s="213" t="s">
        <v>84</v>
      </c>
      <c r="AV158" s="13" t="s">
        <v>86</v>
      </c>
      <c r="AW158" s="13" t="s">
        <v>33</v>
      </c>
      <c r="AX158" s="13" t="s">
        <v>84</v>
      </c>
      <c r="AY158" s="213" t="s">
        <v>124</v>
      </c>
    </row>
    <row r="159" spans="1:31" s="2" customFormat="1" ht="6.95" customHeight="1">
      <c r="A159" s="34"/>
      <c r="B159" s="54"/>
      <c r="C159" s="55"/>
      <c r="D159" s="55"/>
      <c r="E159" s="55"/>
      <c r="F159" s="55"/>
      <c r="G159" s="55"/>
      <c r="H159" s="55"/>
      <c r="I159" s="55"/>
      <c r="J159" s="55"/>
      <c r="K159" s="55"/>
      <c r="L159" s="39"/>
      <c r="M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</row>
  </sheetData>
  <sheetProtection algorithmName="SHA-512" hashValue="prMknQL6Cgvpebg9fGqQ0xjNZCZiUFw+SdnYiwyGoLAfybhyzNV6WupJOm10/vY85kW/LY4AU3qtAFLd5nYxbg==" saltValue="PbBMCXSS1xbKSR9q/ajo55Rf1JRwEyv5Kgqqzu8zzw26buz9mjZtW+oFR1gckpxFee8/idD94YK1LBfv3pda9w==" spinCount="100000" sheet="1" objects="1" scenarios="1" formatColumns="0" formatRows="0" autoFilter="0"/>
  <autoFilter ref="C116:K158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jirka\Jiri Tagl</dc:creator>
  <cp:keywords/>
  <dc:description/>
  <cp:lastModifiedBy>Josef Silovský</cp:lastModifiedBy>
  <dcterms:created xsi:type="dcterms:W3CDTF">2022-03-02T09:34:11Z</dcterms:created>
  <dcterms:modified xsi:type="dcterms:W3CDTF">2022-03-03T11:48:59Z</dcterms:modified>
  <cp:category/>
  <cp:version/>
  <cp:contentType/>
  <cp:contentStatus/>
</cp:coreProperties>
</file>