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0310 - HD - Oprava kana..." sheetId="2" r:id="rId2"/>
  </sheets>
  <definedNames>
    <definedName name="_xlnm.Print_Area" localSheetId="0">'Rekapitulace stavby'!$D$4:$AO$76,'Rekapitulace stavby'!$C$82:$AQ$96</definedName>
    <definedName name="_xlnm._FilterDatabase" localSheetId="1" hidden="1">'220310 - HD - Oprava kana...'!$C$118:$K$200</definedName>
    <definedName name="_xlnm.Print_Area" localSheetId="1">'220310 - HD - Oprava kana...'!$C$4:$J$76,'220310 - HD - Oprava kana...'!$C$82:$J$102,'220310 - HD - Oprava kana...'!$C$108:$J$200</definedName>
    <definedName name="_xlnm.Print_Titles" localSheetId="0">'Rekapitulace stavby'!$92:$92</definedName>
    <definedName name="_xlnm.Print_Titles" localSheetId="1">'220310 - HD - Oprava kana...'!$118:$118</definedName>
  </definedNames>
  <calcPr fullCalcOnLoad="1"/>
</workbook>
</file>

<file path=xl/sharedStrings.xml><?xml version="1.0" encoding="utf-8"?>
<sst xmlns="http://schemas.openxmlformats.org/spreadsheetml/2006/main" count="1331" uniqueCount="426">
  <si>
    <t>Export Komplet</t>
  </si>
  <si>
    <t/>
  </si>
  <si>
    <t>2.0</t>
  </si>
  <si>
    <t>ZAMOK</t>
  </si>
  <si>
    <t>False</t>
  </si>
  <si>
    <t>{2f1f74b9-2419-4854-9528-48dcda8bec7b}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</si>
  <si>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</si>
  <si>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</si>
  <si>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</si>
  <si>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</si>
  <si>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</si>
  <si>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</si>
  <si>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</si>
  <si>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</si>
  <si>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220310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</si>
  <si>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</si>
  <si>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</si>
  <si>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HD - Oprava kanalizační přípojky čp. 884 a 885, Prácheňská ulice</t>
  </si>
  <si>
    <t>KSO:</t>
  </si>
  <si>
    <t>CC-CZ:</t>
  </si>
  <si>
    <t>Místo:</t>
  </si>
  <si>
    <t xml:space="preserve"> </t>
  </si>
  <si>
    <t>Datum:</t>
  </si>
  <si>
    <t>10. 3. 2022</t>
  </si>
  <si>
    <t>Zadavatel:</t>
  </si>
  <si>
    <t>IČ:</t>
  </si>
  <si>
    <t>00255513</t>
  </si>
  <si>
    <t>město Horažďovice</t>
  </si>
  <si>
    <t>DIČ:</t>
  </si>
  <si>
    <t>Uchazeč:</t>
  </si>
  <si>
    <t>Vyplň údaj</t>
  </si>
  <si>
    <t>Projektant:</t>
  </si>
  <si>
    <t>True</t>
  </si>
  <si>
    <t>Zpracovatel:</t>
  </si>
  <si>
    <t>Matoušek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</si>
  <si>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</si>
  <si>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</si>
  <si>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</si>
  <si>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</si>
  <si>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</si>
  <si>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</si>
  <si>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</si>
  <si>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</si>
  <si>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</si>
  <si>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</si>
  <si>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</si>
  <si>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</si>
  <si>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</si>
  <si>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</si>
  <si>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</si>
  <si>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</si>
  <si>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</si>
  <si>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</si>
  <si>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</si>
  <si>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</si>
  <si>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</si>
  <si>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</si>
  <si>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</si>
  <si>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</si>
  <si>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</si>
  <si>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</si>
  <si>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</si>
  <si>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</si>
  <si>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</si>
  <si>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</si>
  <si>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</si>
  <si>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</si>
  <si>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</si>
  <si>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</si>
  <si>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</si>
  <si>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</si>
  <si>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</si>
  <si>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</si>
  <si>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</si>
  <si>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</si>
  <si>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</si>
  <si>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</si>
  <si>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</si>
  <si>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</si>
  <si>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</si>
  <si>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</si>
  <si>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</si>
  <si>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</si>
  <si>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</si>
  <si>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</si>
  <si>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</si>
  <si>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</si>
  <si>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</si>
  <si>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</si>
  <si>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</si>
  <si>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001 - Zemní práce</t>
  </si>
  <si>
    <t>002 - Základy</t>
  </si>
  <si>
    <t>005 - Komunikace</t>
  </si>
  <si>
    <t>008 - Vedení dálková a přípojná</t>
  </si>
  <si>
    <t>009 - Ostatní konstrukce a práce</t>
  </si>
  <si>
    <t>099 - Přesun hmot HSV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</si>
  <si>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</si>
  <si>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</si>
  <si>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</si>
  <si>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</si>
  <si>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</si>
  <si>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</si>
  <si>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</si>
  <si>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</si>
  <si>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</si>
  <si>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</si>
  <si>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</si>
  <si>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</si>
  <si>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</si>
  <si>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</si>
  <si>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001</t>
  </si>
  <si>
    <t>Zemní práce</t>
  </si>
  <si>
    <t>ROZPOCET</t>
  </si>
  <si>
    <t>K</t>
  </si>
  <si>
    <t>001-101</t>
  </si>
  <si>
    <t>Písek</t>
  </si>
  <si>
    <t>t</t>
  </si>
  <si>
    <t>4</t>
  </si>
  <si>
    <t>-1270571140</t>
  </si>
  <si>
    <t>001-102</t>
  </si>
  <si>
    <t>Travní semeno</t>
  </si>
  <si>
    <t>kg</t>
  </si>
  <si>
    <t>663579190</t>
  </si>
  <si>
    <t>3</t>
  </si>
  <si>
    <t>001-103</t>
  </si>
  <si>
    <t>Zemina schopná zúrodnění</t>
  </si>
  <si>
    <t>m3</t>
  </si>
  <si>
    <t>1053052928</t>
  </si>
  <si>
    <t>113106071</t>
  </si>
  <si>
    <t>Rozebrání dlažeb při překopech vozovek ze zámkové dlažby s ložem z kameniva ručně</t>
  </si>
  <si>
    <t>m2</t>
  </si>
  <si>
    <t>-1074412186</t>
  </si>
  <si>
    <t>5</t>
  </si>
  <si>
    <t>113107424</t>
  </si>
  <si>
    <t>Odstranění podkladu z kameniva drceného tl přes 300 do 400 mm při překopech strojně pl do 15 m2</t>
  </si>
  <si>
    <t>-766316646</t>
  </si>
  <si>
    <t>6</t>
  </si>
  <si>
    <t>113107431</t>
  </si>
  <si>
    <t>Odstranění podkladu z betonu prostého tl přes 100 do 150 mm při překopech strojně pl do 15 m2</t>
  </si>
  <si>
    <t>227390438</t>
  </si>
  <si>
    <t>7</t>
  </si>
  <si>
    <t>113107443</t>
  </si>
  <si>
    <t>Odstranění podkladu živičných tl přes 100 do 150 mm při překopech strojně pl do 15 m2</t>
  </si>
  <si>
    <t>1045190544</t>
  </si>
  <si>
    <t>8</t>
  </si>
  <si>
    <t>113201112</t>
  </si>
  <si>
    <t>Vytrhání obrub silničních ležatých</t>
  </si>
  <si>
    <t>m</t>
  </si>
  <si>
    <t>1941908122</t>
  </si>
  <si>
    <t>9</t>
  </si>
  <si>
    <t>113202111</t>
  </si>
  <si>
    <t>Vytrhání obrub krajníků obrubníků stojatých</t>
  </si>
  <si>
    <t>-1357849233</t>
  </si>
  <si>
    <t>10</t>
  </si>
  <si>
    <t>119003131</t>
  </si>
  <si>
    <t>Výstražná páska pro zabezpečení výkopu zřízení</t>
  </si>
  <si>
    <t>1615477452</t>
  </si>
  <si>
    <t>11</t>
  </si>
  <si>
    <t>119003132</t>
  </si>
  <si>
    <t>Výstražná páska pro zabezpečení výkopu odstranění</t>
  </si>
  <si>
    <t>1951470266</t>
  </si>
  <si>
    <t>12</t>
  </si>
  <si>
    <t>119004111</t>
  </si>
  <si>
    <t>Bezpečný vstup nebo výstup z výkopu pomocí žebříku zřízení</t>
  </si>
  <si>
    <t>1772530624</t>
  </si>
  <si>
    <t>13</t>
  </si>
  <si>
    <t>119004112</t>
  </si>
  <si>
    <t>Bezpečný vstup nebo výstup z výkopu pomocí žebříku odstranění</t>
  </si>
  <si>
    <t>-100053626</t>
  </si>
  <si>
    <t>14</t>
  </si>
  <si>
    <t>131251121</t>
  </si>
  <si>
    <t>Hloubení jam do 15 m3 nezapažených v hornině třídy těžitelnosti I skupiny 3 při překopech inženýrských sítí strojně</t>
  </si>
  <si>
    <t>1454336668</t>
  </si>
  <si>
    <t>132212111</t>
  </si>
  <si>
    <t>Hloubení rýh š do 800 mm v soudržných horninách třídy těžitelnosti I, skupiny 3 ručně</t>
  </si>
  <si>
    <t>-692258616</t>
  </si>
  <si>
    <t>16</t>
  </si>
  <si>
    <t>132251101</t>
  </si>
  <si>
    <t>Hloubení rýh nezapažených š do 800 mm v hornině třídy těžitelnosti I skupiny 3</t>
  </si>
  <si>
    <t>-860950274</t>
  </si>
  <si>
    <t>17</t>
  </si>
  <si>
    <t>151101102</t>
  </si>
  <si>
    <t>Zřízení příložného pažení a rozepření stěn rýh hl přes 2 do 4 m</t>
  </si>
  <si>
    <t>918283120</t>
  </si>
  <si>
    <t>18</t>
  </si>
  <si>
    <t>151101112</t>
  </si>
  <si>
    <t>Odstranění příložného pažení a rozepření stěn rýh hl přes 2 do 4 m</t>
  </si>
  <si>
    <t>768891692</t>
  </si>
  <si>
    <t>19</t>
  </si>
  <si>
    <t>162251102</t>
  </si>
  <si>
    <t>Vodorovné přemístění přes 20 do 50 m výkopku/sypaniny z horniny třídy těžitelnosti I skupiny 1 až 3</t>
  </si>
  <si>
    <t>-1736788660</t>
  </si>
  <si>
    <t>20</t>
  </si>
  <si>
    <t>162701105</t>
  </si>
  <si>
    <t>Vodorovné přemístění do 10000 m výkopku/sypaniny z horniny tř. 1 až 4</t>
  </si>
  <si>
    <t>-1881446007</t>
  </si>
  <si>
    <t>162701109</t>
  </si>
  <si>
    <t>Příplatek k vodorovnému přemístění výkopku/sypaniny z horniny tř. 1 až 4 ZKD 1000 m přes 10000 m</t>
  </si>
  <si>
    <t>-2024427788</t>
  </si>
  <si>
    <t>22</t>
  </si>
  <si>
    <t>167151101</t>
  </si>
  <si>
    <t>Nakládání výkopku z hornin třídy těžitelnosti I skupiny 1 až 3 do 100 m3</t>
  </si>
  <si>
    <t>-389593782</t>
  </si>
  <si>
    <t>23</t>
  </si>
  <si>
    <t>171201201</t>
  </si>
  <si>
    <t>Uložení sypaniny na skládky</t>
  </si>
  <si>
    <t>86417879</t>
  </si>
  <si>
    <t>24</t>
  </si>
  <si>
    <t>171201211</t>
  </si>
  <si>
    <t>Poplatek za uložení stavebního odpadu - zeminy a kameniva na skládce</t>
  </si>
  <si>
    <t>-579537563</t>
  </si>
  <si>
    <t>25</t>
  </si>
  <si>
    <t>174111103</t>
  </si>
  <si>
    <t>Zásyp zářezů pro podzemní vedení sypaninou se zhutněním ručně</t>
  </si>
  <si>
    <t>92868582</t>
  </si>
  <si>
    <t>26</t>
  </si>
  <si>
    <t>174151103</t>
  </si>
  <si>
    <t>Zásyp zářezů pro podzemní vedení sypaninou se zhutněním</t>
  </si>
  <si>
    <t>-257473292</t>
  </si>
  <si>
    <t>27</t>
  </si>
  <si>
    <t>181351003</t>
  </si>
  <si>
    <t>Rozprostření ornice tl vrstvy do 200 mm pl do 100 m2 v rovině nebo ve svahu do 1:5 strojně</t>
  </si>
  <si>
    <t>-866398012</t>
  </si>
  <si>
    <t>28</t>
  </si>
  <si>
    <t>181411131</t>
  </si>
  <si>
    <t>Založení parkového trávníku výsevem pl do 1000 m2 v rovině a ve svahu do 1:5</t>
  </si>
  <si>
    <t>-95445875</t>
  </si>
  <si>
    <t>29</t>
  </si>
  <si>
    <t>181911101</t>
  </si>
  <si>
    <t>Úprava pláně v hornině třídy těžitelnosti I skupiny 1 až 2 bez zhutnění ručně</t>
  </si>
  <si>
    <t>-1456342434</t>
  </si>
  <si>
    <t>002</t>
  </si>
  <si>
    <t>Základy</t>
  </si>
  <si>
    <t>30</t>
  </si>
  <si>
    <t>273311125</t>
  </si>
  <si>
    <t>Základové desky z betonu prostého C 16/20</t>
  </si>
  <si>
    <t>429660998</t>
  </si>
  <si>
    <t>005</t>
  </si>
  <si>
    <t>Komunikace</t>
  </si>
  <si>
    <t>31</t>
  </si>
  <si>
    <t>564772111</t>
  </si>
  <si>
    <t>Podklad z vibrovaného štěrku VŠ tl 250 mm</t>
  </si>
  <si>
    <t>-1337420878</t>
  </si>
  <si>
    <t>32</t>
  </si>
  <si>
    <t>564851111</t>
  </si>
  <si>
    <t>Podklad ze štěrkodrtě ŠD plochy přes 100 m2 tl 150 mm</t>
  </si>
  <si>
    <t>-2082379590</t>
  </si>
  <si>
    <t>33</t>
  </si>
  <si>
    <t>572341111</t>
  </si>
  <si>
    <t>Vyspravení krytu komunikací po překopech pl přes 15 m2 asfalt betonem ACO (AB) tl přes 30 do 50 mm</t>
  </si>
  <si>
    <t>-1993934426</t>
  </si>
  <si>
    <t>34</t>
  </si>
  <si>
    <t>572341112</t>
  </si>
  <si>
    <t>Vyspravení krytu komunikací po překopech pl přes 15 m2 asfalt betonem ACO (AB) tl přes 50 do 70 mm</t>
  </si>
  <si>
    <t>-1989930692</t>
  </si>
  <si>
    <t>35</t>
  </si>
  <si>
    <t>599141111</t>
  </si>
  <si>
    <t>Vyplnění spár mezi silničními dílci živičnou zálivkou</t>
  </si>
  <si>
    <t>-1870588241</t>
  </si>
  <si>
    <t>008</t>
  </si>
  <si>
    <t>Vedení dálková a přípojná</t>
  </si>
  <si>
    <t>36</t>
  </si>
  <si>
    <t>008-101</t>
  </si>
  <si>
    <t>Šachtové dno Š1</t>
  </si>
  <si>
    <t>ks</t>
  </si>
  <si>
    <t>1803884332</t>
  </si>
  <si>
    <t>37</t>
  </si>
  <si>
    <t>008-102</t>
  </si>
  <si>
    <t>Šachtové dno Š2</t>
  </si>
  <si>
    <t>417964118</t>
  </si>
  <si>
    <t>38</t>
  </si>
  <si>
    <t>008-103</t>
  </si>
  <si>
    <t>Šachtové dno Š3</t>
  </si>
  <si>
    <t>-212674644</t>
  </si>
  <si>
    <t>39</t>
  </si>
  <si>
    <t>008-104</t>
  </si>
  <si>
    <t>Šachtové dno Š4</t>
  </si>
  <si>
    <t>111915637</t>
  </si>
  <si>
    <t>40</t>
  </si>
  <si>
    <t>008-105</t>
  </si>
  <si>
    <t>Šachtové dno Š5</t>
  </si>
  <si>
    <t>379642929</t>
  </si>
  <si>
    <t>41</t>
  </si>
  <si>
    <t>008-106</t>
  </si>
  <si>
    <t>Šachtové dno Š6</t>
  </si>
  <si>
    <t>-1938491259</t>
  </si>
  <si>
    <t>42</t>
  </si>
  <si>
    <t>008-107</t>
  </si>
  <si>
    <t>Šachtové dno Š7</t>
  </si>
  <si>
    <t>865094044</t>
  </si>
  <si>
    <t>43</t>
  </si>
  <si>
    <t>008-108</t>
  </si>
  <si>
    <t>Skruž betonová 100/50/9 cm</t>
  </si>
  <si>
    <t>1409730350</t>
  </si>
  <si>
    <t>44</t>
  </si>
  <si>
    <t>008-109</t>
  </si>
  <si>
    <t>Skruž betonová 100/25/9 cm</t>
  </si>
  <si>
    <t>-295873295</t>
  </si>
  <si>
    <t>45</t>
  </si>
  <si>
    <t>008-110</t>
  </si>
  <si>
    <t>Betonový konus 62,5/100/9 cm</t>
  </si>
  <si>
    <t>-1766323553</t>
  </si>
  <si>
    <t>46</t>
  </si>
  <si>
    <t>008-111</t>
  </si>
  <si>
    <t>Betonový vyrovnávací prstenec 600/60/90 mm</t>
  </si>
  <si>
    <t>1963700988</t>
  </si>
  <si>
    <t>47</t>
  </si>
  <si>
    <t>008-112</t>
  </si>
  <si>
    <t>Betonový vyrovnávací prstenec 900/80/90 mm</t>
  </si>
  <si>
    <t>2090925240</t>
  </si>
  <si>
    <t>48</t>
  </si>
  <si>
    <t>008-113</t>
  </si>
  <si>
    <t>Betonový vyrovnávací prstenec 600/100/90 mm</t>
  </si>
  <si>
    <t>-1000143335</t>
  </si>
  <si>
    <t>49</t>
  </si>
  <si>
    <t>008-114</t>
  </si>
  <si>
    <t>Litinový poklop bez odvětrání D400</t>
  </si>
  <si>
    <t>1422379243</t>
  </si>
  <si>
    <t>50</t>
  </si>
  <si>
    <t>008-115</t>
  </si>
  <si>
    <t>Dopojení dešťové vpusti</t>
  </si>
  <si>
    <t>2139840261</t>
  </si>
  <si>
    <t>51</t>
  </si>
  <si>
    <t>008-116</t>
  </si>
  <si>
    <t>Dopojení stávající kanalizace na nové šachty</t>
  </si>
  <si>
    <t>207138285</t>
  </si>
  <si>
    <t>52</t>
  </si>
  <si>
    <t>871315221</t>
  </si>
  <si>
    <t>Kanalizační potrubí z tvrdého PVC jednovrstvé tuhost třídy SN8 DN 160</t>
  </si>
  <si>
    <t>-1814839136</t>
  </si>
  <si>
    <t>53</t>
  </si>
  <si>
    <t>871355221</t>
  </si>
  <si>
    <t>Kanalizační potrubí z tvrdého PVC jednovrstvé tuhost třídy SN8 DN 200</t>
  </si>
  <si>
    <t>1886328841</t>
  </si>
  <si>
    <t>54</t>
  </si>
  <si>
    <t>871365221</t>
  </si>
  <si>
    <t>Kanalizační potrubí z tvrdého PVC jednovrstvé tuhost třídy SN8 DN 250</t>
  </si>
  <si>
    <t>823735443</t>
  </si>
  <si>
    <t>55</t>
  </si>
  <si>
    <t>894411311</t>
  </si>
  <si>
    <t>Osazení betonových nebo železobetonových dílců pro šachty skruží rovných</t>
  </si>
  <si>
    <t>kus</t>
  </si>
  <si>
    <t>112487445</t>
  </si>
  <si>
    <t>56</t>
  </si>
  <si>
    <t>894412411</t>
  </si>
  <si>
    <t>Osazení betonových nebo železobetonových dílců pro šachty skruží přechodových</t>
  </si>
  <si>
    <t>259070440</t>
  </si>
  <si>
    <t>57</t>
  </si>
  <si>
    <t>894414111</t>
  </si>
  <si>
    <t>Osazení betonových nebo železobetonových dílců pro šachty skruží základových (dno)</t>
  </si>
  <si>
    <t>1477202983</t>
  </si>
  <si>
    <t>58</t>
  </si>
  <si>
    <t>899103211</t>
  </si>
  <si>
    <t>Demontáž poklopů litinových nebo ocelových včetně rámů hmotnosti přes 100 do 150 kg</t>
  </si>
  <si>
    <t>849860398</t>
  </si>
  <si>
    <t>59</t>
  </si>
  <si>
    <t>899104111</t>
  </si>
  <si>
    <t>Osazení poklopů litinových nebo ocelových včetně rámů hmotnosti nad 150 kg</t>
  </si>
  <si>
    <t>720705541</t>
  </si>
  <si>
    <t>009</t>
  </si>
  <si>
    <t>Ostatní konstrukce a práce</t>
  </si>
  <si>
    <t>60</t>
  </si>
  <si>
    <t>009-101</t>
  </si>
  <si>
    <t>Odbourání původních nefunkčních kanalizačních šachet</t>
  </si>
  <si>
    <t>1033016443</t>
  </si>
  <si>
    <t>61</t>
  </si>
  <si>
    <t>009-102</t>
  </si>
  <si>
    <t>Zaslepení nefunkční kanalizace</t>
  </si>
  <si>
    <t>1304400214</t>
  </si>
  <si>
    <t>62</t>
  </si>
  <si>
    <t>009-103</t>
  </si>
  <si>
    <t>Přemístění a osazení boxů na popelnice</t>
  </si>
  <si>
    <t>-1002073452</t>
  </si>
  <si>
    <t>63</t>
  </si>
  <si>
    <t>009-103.1</t>
  </si>
  <si>
    <t>Obrubník silniční 100/25/12 cm</t>
  </si>
  <si>
    <t>2084847755</t>
  </si>
  <si>
    <t>64</t>
  </si>
  <si>
    <t>916131113</t>
  </si>
  <si>
    <t>Osazení silničního obrubníku betonového ležatého s boční opěrou do lože z betonu prostého</t>
  </si>
  <si>
    <t>-1121481601</t>
  </si>
  <si>
    <t>65</t>
  </si>
  <si>
    <t>916131213</t>
  </si>
  <si>
    <t>Osazení silničního obrubníku betonového stojatého s boční opěrou do lože z betonu prostého</t>
  </si>
  <si>
    <t>-15536991</t>
  </si>
  <si>
    <t>66</t>
  </si>
  <si>
    <t>919735113</t>
  </si>
  <si>
    <t>Řezání stávajícího živičného krytu hl přes 100 do 150 mm</t>
  </si>
  <si>
    <t>-1469183810</t>
  </si>
  <si>
    <t>67</t>
  </si>
  <si>
    <t>977311113</t>
  </si>
  <si>
    <t>Řezání stávajících betonových mazanin nevyztužených hl do 150 mm</t>
  </si>
  <si>
    <t>-574797417</t>
  </si>
  <si>
    <t>099</t>
  </si>
  <si>
    <t>Přesun hmot HSV</t>
  </si>
  <si>
    <t>68</t>
  </si>
  <si>
    <t>997013501</t>
  </si>
  <si>
    <t>Odvoz suti a vybouraných hmot na skládku nebo meziskládku do 1 km se složením</t>
  </si>
  <si>
    <t>1773400643</t>
  </si>
  <si>
    <t>69</t>
  </si>
  <si>
    <t>997013509</t>
  </si>
  <si>
    <t>Příplatek k odvozu suti a vybouraných hmot na skládku ZKD 1 km přes 1 km</t>
  </si>
  <si>
    <t>626362286</t>
  </si>
  <si>
    <t>70</t>
  </si>
  <si>
    <t>997013601</t>
  </si>
  <si>
    <t>Poplatek za uložení na skládce (skládkovné) stavebního odpadu betonového kód odpadu 17 01 01</t>
  </si>
  <si>
    <t>-790657293</t>
  </si>
  <si>
    <t>71</t>
  </si>
  <si>
    <t>997221611</t>
  </si>
  <si>
    <t>Nakládání suti na dopravní prostředky pro vodorovnou dopravu</t>
  </si>
  <si>
    <t>1668858408</t>
  </si>
  <si>
    <t>72</t>
  </si>
  <si>
    <t>998229111</t>
  </si>
  <si>
    <t>Přesun hmot ruční pro pozemní komunikace s krytem z kameniva, betonu,živice na vzdálenost do 50 m</t>
  </si>
  <si>
    <t>1760079428</t>
  </si>
  <si>
    <t>73</t>
  </si>
  <si>
    <t>998276101</t>
  </si>
  <si>
    <t>Přesun hmot pro trubní vedení z trub z plastických hmot otevřený výkop</t>
  </si>
  <si>
    <t>1668736410</t>
  </si>
  <si>
    <t>VRN</t>
  </si>
  <si>
    <t>Vedlejší rozpočtové náklady</t>
  </si>
  <si>
    <t>74</t>
  </si>
  <si>
    <t>07</t>
  </si>
  <si>
    <t>Zařízení staveniště</t>
  </si>
  <si>
    <t>%</t>
  </si>
  <si>
    <t>-239704923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</si>
</sst>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s="1" customFormat="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s="1" customFormat="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s="1" customFormat="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s="1" customFormat="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s="1" customFormat="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26</v>
      </c>
      <c r="AO10" s="18"/>
      <c r="AP10" s="18"/>
      <c r="AQ10" s="18"/>
      <c r="AR10" s="16"/>
      <c r="BE10" s="27"/>
      <c r="BS10" s="13" t="s">
        <v>6</v>
      </c>
    </row>
    <row r="11" spans="2:71" s="1" customFormat="1" ht="18.45" customHeight="1">
      <c r="B11" s="17"/>
      <c r="C11" s="18"/>
      <c r="D11" s="18"/>
      <c r="E11" s="23" t="s">
        <v>27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28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s="1" customFormat="1" ht="12" customHeight="1">
      <c r="B13" s="17"/>
      <c r="C13" s="18"/>
      <c r="D13" s="28" t="s">
        <v>29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30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30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28</v>
      </c>
      <c r="AL14" s="18"/>
      <c r="AM14" s="18"/>
      <c r="AN14" s="30" t="s">
        <v>30</v>
      </c>
      <c r="AO14" s="18"/>
      <c r="AP14" s="18"/>
      <c r="AQ14" s="18"/>
      <c r="AR14" s="16"/>
      <c r="BE14" s="27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s="1" customFormat="1" ht="12" customHeight="1">
      <c r="B16" s="17"/>
      <c r="C16" s="18"/>
      <c r="D16" s="28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s="1" customFormat="1" ht="18.45" customHeight="1">
      <c r="B17" s="17"/>
      <c r="C17" s="18"/>
      <c r="D17" s="18"/>
      <c r="E17" s="23" t="s">
        <v>21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28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32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s="1" customFormat="1" ht="12" customHeight="1">
      <c r="B19" s="17"/>
      <c r="C19" s="18"/>
      <c r="D19" s="28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s="1" customFormat="1" ht="18.45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28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4</v>
      </c>
    </row>
    <row r="21" spans="2:57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s="1" customFormat="1" ht="12" customHeight="1">
      <c r="B22" s="17"/>
      <c r="C22" s="18"/>
      <c r="D22" s="28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s="1" customFormat="1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s="1" customFormat="1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7"/>
    </row>
    <row r="28" spans="1:57" s="2" customFormat="1" ht="1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37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38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39</v>
      </c>
      <c r="AL28" s="41"/>
      <c r="AM28" s="41"/>
      <c r="AN28" s="41"/>
      <c r="AO28" s="41"/>
      <c r="AP28" s="36"/>
      <c r="AQ28" s="36"/>
      <c r="AR28" s="40"/>
      <c r="BE28" s="27"/>
    </row>
    <row r="29" spans="1:57" s="3" customFormat="1" ht="14.4" customHeight="1">
      <c r="A29" s="3"/>
      <c r="B29" s="42"/>
      <c r="C29" s="43"/>
      <c r="D29" s="28" t="s">
        <v>40</v>
      </c>
      <c r="E29" s="43"/>
      <c r="F29" s="28" t="s">
        <v>41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ROUND(AV94,2)</f>
        <v>0</v>
      </c>
      <c r="AL29" s="43"/>
      <c r="AM29" s="43"/>
      <c r="AN29" s="43"/>
      <c r="AO29" s="43"/>
      <c r="AP29" s="43"/>
      <c r="AQ29" s="43"/>
      <c r="AR29" s="46"/>
      <c r="BE29" s="47"/>
    </row>
    <row r="30" spans="1:57" s="3" customFormat="1" ht="14.4" customHeight="1">
      <c r="A30" s="3"/>
      <c r="B30" s="42"/>
      <c r="C30" s="43"/>
      <c r="D30" s="43"/>
      <c r="E30" s="43"/>
      <c r="F30" s="28" t="s">
        <v>42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ROUND(AW94,2)</f>
        <v>0</v>
      </c>
      <c r="AL30" s="43"/>
      <c r="AM30" s="43"/>
      <c r="AN30" s="43"/>
      <c r="AO30" s="43"/>
      <c r="AP30" s="43"/>
      <c r="AQ30" s="43"/>
      <c r="AR30" s="46"/>
      <c r="BE30" s="47"/>
    </row>
    <row r="31" spans="1:57" s="3" customFormat="1" ht="14.4" customHeight="1" hidden="1">
      <c r="A31" s="3"/>
      <c r="B31" s="42"/>
      <c r="C31" s="43"/>
      <c r="D31" s="43"/>
      <c r="E31" s="43"/>
      <c r="F31" s="28" t="s">
        <v>43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spans="1:57" s="3" customFormat="1" ht="14.4" customHeight="1" hidden="1">
      <c r="A32" s="3"/>
      <c r="B32" s="42"/>
      <c r="C32" s="43"/>
      <c r="D32" s="43"/>
      <c r="E32" s="43"/>
      <c r="F32" s="28" t="s">
        <v>44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spans="1:57" s="3" customFormat="1" ht="14.4" customHeight="1" hidden="1">
      <c r="A33" s="3"/>
      <c r="B33" s="42"/>
      <c r="C33" s="43"/>
      <c r="D33" s="43"/>
      <c r="E33" s="43"/>
      <c r="F33" s="28" t="s">
        <v>45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7"/>
    </row>
    <row r="35" spans="1:57" s="2" customFormat="1" ht="25.9" customHeight="1">
      <c r="A35" s="34"/>
      <c r="B35" s="35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  <c r="BE37" s="34"/>
    </row>
    <row r="38" spans="2:44" s="1" customFormat="1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s="1" customFormat="1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s="1" customFormat="1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s="1" customFormat="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" customHeight="1">
      <c r="B49" s="55"/>
      <c r="C49" s="56"/>
      <c r="D49" s="57" t="s">
        <v>49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50</v>
      </c>
      <c r="AI49" s="58"/>
      <c r="AJ49" s="58"/>
      <c r="AK49" s="58"/>
      <c r="AL49" s="58"/>
      <c r="AM49" s="58"/>
      <c r="AN49" s="58"/>
      <c r="AO49" s="58"/>
      <c r="AP49" s="56"/>
      <c r="AQ49" s="56"/>
      <c r="AR49" s="59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">
      <c r="A60" s="34"/>
      <c r="B60" s="35"/>
      <c r="C60" s="36"/>
      <c r="D60" s="60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60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60" t="s">
        <v>51</v>
      </c>
      <c r="AI60" s="38"/>
      <c r="AJ60" s="38"/>
      <c r="AK60" s="38"/>
      <c r="AL60" s="38"/>
      <c r="AM60" s="60" t="s">
        <v>52</v>
      </c>
      <c r="AN60" s="38"/>
      <c r="AO60" s="38"/>
      <c r="AP60" s="36"/>
      <c r="AQ60" s="36"/>
      <c r="AR60" s="40"/>
      <c r="BE60" s="34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">
      <c r="A64" s="34"/>
      <c r="B64" s="35"/>
      <c r="C64" s="36"/>
      <c r="D64" s="57" t="s">
        <v>53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57" t="s">
        <v>54</v>
      </c>
      <c r="AI64" s="61"/>
      <c r="AJ64" s="61"/>
      <c r="AK64" s="61"/>
      <c r="AL64" s="61"/>
      <c r="AM64" s="61"/>
      <c r="AN64" s="61"/>
      <c r="AO64" s="61"/>
      <c r="AP64" s="36"/>
      <c r="AQ64" s="36"/>
      <c r="AR64" s="40"/>
      <c r="BE64" s="34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">
      <c r="A75" s="34"/>
      <c r="B75" s="35"/>
      <c r="C75" s="36"/>
      <c r="D75" s="60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60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60" t="s">
        <v>51</v>
      </c>
      <c r="AI75" s="38"/>
      <c r="AJ75" s="38"/>
      <c r="AK75" s="38"/>
      <c r="AL75" s="38"/>
      <c r="AM75" s="60" t="s">
        <v>52</v>
      </c>
      <c r="AN75" s="38"/>
      <c r="AO75" s="38"/>
      <c r="AP75" s="36"/>
      <c r="AQ75" s="36"/>
      <c r="AR75" s="40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  <c r="BE76" s="34"/>
    </row>
    <row r="77" spans="1:57" s="2" customFormat="1" ht="6.95" customHeight="1">
      <c r="A77" s="34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40"/>
      <c r="BE77" s="34"/>
    </row>
    <row r="81" spans="1:57" s="2" customFormat="1" ht="6.95" customHeight="1">
      <c r="A81" s="34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40"/>
      <c r="BE81" s="34"/>
    </row>
    <row r="82" spans="1:57" s="2" customFormat="1" ht="24.95" customHeight="1">
      <c r="A82" s="34"/>
      <c r="B82" s="35"/>
      <c r="C82" s="19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  <c r="BE83" s="34"/>
    </row>
    <row r="84" spans="1:57" s="4" customFormat="1" ht="12" customHeight="1">
      <c r="A84" s="4"/>
      <c r="B84" s="66"/>
      <c r="C84" s="28" t="s">
        <v>13</v>
      </c>
      <c r="D84" s="67"/>
      <c r="E84" s="67"/>
      <c r="F84" s="67"/>
      <c r="G84" s="67"/>
      <c r="H84" s="67"/>
      <c r="I84" s="67"/>
      <c r="J84" s="67"/>
      <c r="K84" s="67"/>
      <c r="L84" s="67" t="str">
        <f>K5</f>
        <v>220310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8"/>
      <c r="BE84" s="4"/>
    </row>
    <row r="85" spans="1:57" s="5" customFormat="1" ht="36.95" customHeight="1">
      <c r="A85" s="5"/>
      <c r="B85" s="69"/>
      <c r="C85" s="70" t="s">
        <v>16</v>
      </c>
      <c r="D85" s="71"/>
      <c r="E85" s="71"/>
      <c r="F85" s="71"/>
      <c r="G85" s="71"/>
      <c r="H85" s="71"/>
      <c r="I85" s="71"/>
      <c r="J85" s="71"/>
      <c r="K85" s="71"/>
      <c r="L85" s="72" t="str">
        <f>K6</f>
        <v>HD - Oprava kanalizační přípojky čp. 884 a 885, Prácheňská ulice</v>
      </c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3"/>
      <c r="BE85" s="5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  <c r="BE86" s="34"/>
    </row>
    <row r="87" spans="1:57" s="2" customFormat="1" ht="12" customHeight="1">
      <c r="A87" s="34"/>
      <c r="B87" s="35"/>
      <c r="C87" s="28" t="s">
        <v>20</v>
      </c>
      <c r="D87" s="36"/>
      <c r="E87" s="36"/>
      <c r="F87" s="36"/>
      <c r="G87" s="36"/>
      <c r="H87" s="36"/>
      <c r="I87" s="36"/>
      <c r="J87" s="36"/>
      <c r="K87" s="36"/>
      <c r="L87" s="74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22</v>
      </c>
      <c r="AJ87" s="36"/>
      <c r="AK87" s="36"/>
      <c r="AL87" s="36"/>
      <c r="AM87" s="75" t="str">
        <f>IF(AN8="","",AN8)</f>
        <v>10. 3. 2022</v>
      </c>
      <c r="AN87" s="75"/>
      <c r="AO87" s="36"/>
      <c r="AP87" s="36"/>
      <c r="AQ87" s="36"/>
      <c r="AR87" s="40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  <c r="BE88" s="34"/>
    </row>
    <row r="89" spans="1:57" s="2" customFormat="1" ht="15.15" customHeight="1">
      <c r="A89" s="34"/>
      <c r="B89" s="35"/>
      <c r="C89" s="28" t="s">
        <v>24</v>
      </c>
      <c r="D89" s="36"/>
      <c r="E89" s="36"/>
      <c r="F89" s="36"/>
      <c r="G89" s="36"/>
      <c r="H89" s="36"/>
      <c r="I89" s="36"/>
      <c r="J89" s="36"/>
      <c r="K89" s="36"/>
      <c r="L89" s="67" t="str">
        <f>IF(E11="","",E11)</f>
        <v>město Horažďovice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31</v>
      </c>
      <c r="AJ89" s="36"/>
      <c r="AK89" s="36"/>
      <c r="AL89" s="36"/>
      <c r="AM89" s="76" t="str">
        <f>IF(E17="","",E17)</f>
        <v xml:space="preserve"> </v>
      </c>
      <c r="AN89" s="67"/>
      <c r="AO89" s="67"/>
      <c r="AP89" s="67"/>
      <c r="AQ89" s="36"/>
      <c r="AR89" s="40"/>
      <c r="AS89" s="77" t="s">
        <v>56</v>
      </c>
      <c r="AT89" s="78"/>
      <c r="AU89" s="79"/>
      <c r="AV89" s="79"/>
      <c r="AW89" s="79"/>
      <c r="AX89" s="79"/>
      <c r="AY89" s="79"/>
      <c r="AZ89" s="79"/>
      <c r="BA89" s="79"/>
      <c r="BB89" s="79"/>
      <c r="BC89" s="79"/>
      <c r="BD89" s="80"/>
      <c r="BE89" s="34"/>
    </row>
    <row r="90" spans="1:57" s="2" customFormat="1" ht="15.15" customHeight="1">
      <c r="A90" s="34"/>
      <c r="B90" s="35"/>
      <c r="C90" s="28" t="s">
        <v>29</v>
      </c>
      <c r="D90" s="36"/>
      <c r="E90" s="36"/>
      <c r="F90" s="36"/>
      <c r="G90" s="36"/>
      <c r="H90" s="36"/>
      <c r="I90" s="36"/>
      <c r="J90" s="36"/>
      <c r="K90" s="36"/>
      <c r="L90" s="67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33</v>
      </c>
      <c r="AJ90" s="36"/>
      <c r="AK90" s="36"/>
      <c r="AL90" s="36"/>
      <c r="AM90" s="76" t="str">
        <f>IF(E20="","",E20)</f>
        <v>Matoušek</v>
      </c>
      <c r="AN90" s="67"/>
      <c r="AO90" s="67"/>
      <c r="AP90" s="67"/>
      <c r="AQ90" s="36"/>
      <c r="AR90" s="40"/>
      <c r="AS90" s="81"/>
      <c r="AT90" s="82"/>
      <c r="AU90" s="83"/>
      <c r="AV90" s="83"/>
      <c r="AW90" s="83"/>
      <c r="AX90" s="83"/>
      <c r="AY90" s="83"/>
      <c r="AZ90" s="83"/>
      <c r="BA90" s="83"/>
      <c r="BB90" s="83"/>
      <c r="BC90" s="83"/>
      <c r="BD90" s="84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5"/>
      <c r="AT91" s="86"/>
      <c r="AU91" s="87"/>
      <c r="AV91" s="87"/>
      <c r="AW91" s="87"/>
      <c r="AX91" s="87"/>
      <c r="AY91" s="87"/>
      <c r="AZ91" s="87"/>
      <c r="BA91" s="87"/>
      <c r="BB91" s="87"/>
      <c r="BC91" s="87"/>
      <c r="BD91" s="88"/>
      <c r="BE91" s="34"/>
    </row>
    <row r="92" spans="1:57" s="2" customFormat="1" ht="29.25" customHeight="1">
      <c r="A92" s="34"/>
      <c r="B92" s="35"/>
      <c r="C92" s="89" t="s">
        <v>57</v>
      </c>
      <c r="D92" s="90"/>
      <c r="E92" s="90"/>
      <c r="F92" s="90"/>
      <c r="G92" s="90"/>
      <c r="H92" s="91"/>
      <c r="I92" s="92" t="s">
        <v>58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3" t="s">
        <v>59</v>
      </c>
      <c r="AH92" s="90"/>
      <c r="AI92" s="90"/>
      <c r="AJ92" s="90"/>
      <c r="AK92" s="90"/>
      <c r="AL92" s="90"/>
      <c r="AM92" s="90"/>
      <c r="AN92" s="92" t="s">
        <v>60</v>
      </c>
      <c r="AO92" s="90"/>
      <c r="AP92" s="94"/>
      <c r="AQ92" s="95" t="s">
        <v>61</v>
      </c>
      <c r="AR92" s="40"/>
      <c r="AS92" s="96" t="s">
        <v>62</v>
      </c>
      <c r="AT92" s="97" t="s">
        <v>63</v>
      </c>
      <c r="AU92" s="97" t="s">
        <v>64</v>
      </c>
      <c r="AV92" s="97" t="s">
        <v>65</v>
      </c>
      <c r="AW92" s="97" t="s">
        <v>66</v>
      </c>
      <c r="AX92" s="97" t="s">
        <v>67</v>
      </c>
      <c r="AY92" s="97" t="s">
        <v>68</v>
      </c>
      <c r="AZ92" s="97" t="s">
        <v>69</v>
      </c>
      <c r="BA92" s="97" t="s">
        <v>70</v>
      </c>
      <c r="BB92" s="97" t="s">
        <v>71</v>
      </c>
      <c r="BC92" s="97" t="s">
        <v>72</v>
      </c>
      <c r="BD92" s="98" t="s">
        <v>73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9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1"/>
      <c r="BE93" s="34"/>
    </row>
    <row r="94" spans="1:90" s="6" customFormat="1" ht="32.4" customHeight="1">
      <c r="A94" s="6"/>
      <c r="B94" s="102"/>
      <c r="C94" s="103" t="s">
        <v>74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5">
        <f>ROUND(AG95,2)</f>
        <v>0</v>
      </c>
      <c r="AH94" s="105"/>
      <c r="AI94" s="105"/>
      <c r="AJ94" s="105"/>
      <c r="AK94" s="105"/>
      <c r="AL94" s="105"/>
      <c r="AM94" s="105"/>
      <c r="AN94" s="106">
        <f>SUM(AG94,AT94)</f>
        <v>0</v>
      </c>
      <c r="AO94" s="106"/>
      <c r="AP94" s="106"/>
      <c r="AQ94" s="107" t="s">
        <v>1</v>
      </c>
      <c r="AR94" s="108"/>
      <c r="AS94" s="109">
        <f>ROUND(AS95,2)</f>
        <v>0</v>
      </c>
      <c r="AT94" s="110">
        <f>ROUND(SUM(AV94:AW94),2)</f>
        <v>0</v>
      </c>
      <c r="AU94" s="111">
        <f>ROUND(AU95,5)</f>
        <v>0</v>
      </c>
      <c r="AV94" s="110">
        <f>ROUND(AZ94*L29,2)</f>
        <v>0</v>
      </c>
      <c r="AW94" s="110">
        <f>ROUND(BA94*L30,2)</f>
        <v>0</v>
      </c>
      <c r="AX94" s="110">
        <f>ROUND(BB94*L29,2)</f>
        <v>0</v>
      </c>
      <c r="AY94" s="110">
        <f>ROUND(BC94*L30,2)</f>
        <v>0</v>
      </c>
      <c r="AZ94" s="110">
        <f>ROUND(AZ95,2)</f>
        <v>0</v>
      </c>
      <c r="BA94" s="110">
        <f>ROUND(BA95,2)</f>
        <v>0</v>
      </c>
      <c r="BB94" s="110">
        <f>ROUND(BB95,2)</f>
        <v>0</v>
      </c>
      <c r="BC94" s="110">
        <f>ROUND(BC95,2)</f>
        <v>0</v>
      </c>
      <c r="BD94" s="112">
        <f>ROUND(BD95,2)</f>
        <v>0</v>
      </c>
      <c r="BE94" s="6"/>
      <c r="BS94" s="113" t="s">
        <v>75</v>
      </c>
      <c r="BT94" s="113" t="s">
        <v>76</v>
      </c>
      <c r="BV94" s="113" t="s">
        <v>77</v>
      </c>
      <c r="BW94" s="113" t="s">
        <v>5</v>
      </c>
      <c r="BX94" s="113" t="s">
        <v>78</v>
      </c>
      <c r="CL94" s="113" t="s">
        <v>1</v>
      </c>
    </row>
    <row r="95" spans="1:90" s="7" customFormat="1" ht="24.75" customHeight="1">
      <c r="A95" s="114" t="s">
        <v>79</v>
      </c>
      <c r="B95" s="115"/>
      <c r="C95" s="116"/>
      <c r="D95" s="117" t="s">
        <v>14</v>
      </c>
      <c r="E95" s="117"/>
      <c r="F95" s="117"/>
      <c r="G95" s="117"/>
      <c r="H95" s="117"/>
      <c r="I95" s="118"/>
      <c r="J95" s="117" t="s">
        <v>17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'220310 - HD - Oprava kana...'!J28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80</v>
      </c>
      <c r="AR95" s="121"/>
      <c r="AS95" s="122">
        <v>0</v>
      </c>
      <c r="AT95" s="123">
        <f>ROUND(SUM(AV95:AW95),2)</f>
        <v>0</v>
      </c>
      <c r="AU95" s="124">
        <f>'220310 - HD - Oprava kana...'!P119</f>
        <v>0</v>
      </c>
      <c r="AV95" s="123">
        <f>'220310 - HD - Oprava kana...'!J31</f>
        <v>0</v>
      </c>
      <c r="AW95" s="123">
        <f>'220310 - HD - Oprava kana...'!J32</f>
        <v>0</v>
      </c>
      <c r="AX95" s="123">
        <f>'220310 - HD - Oprava kana...'!J33</f>
        <v>0</v>
      </c>
      <c r="AY95" s="123">
        <f>'220310 - HD - Oprava kana...'!J34</f>
        <v>0</v>
      </c>
      <c r="AZ95" s="123">
        <f>'220310 - HD - Oprava kana...'!F31</f>
        <v>0</v>
      </c>
      <c r="BA95" s="123">
        <f>'220310 - HD - Oprava kana...'!F32</f>
        <v>0</v>
      </c>
      <c r="BB95" s="123">
        <f>'220310 - HD - Oprava kana...'!F33</f>
        <v>0</v>
      </c>
      <c r="BC95" s="123">
        <f>'220310 - HD - Oprava kana...'!F34</f>
        <v>0</v>
      </c>
      <c r="BD95" s="125">
        <f>'220310 - HD - Oprava kana...'!F35</f>
        <v>0</v>
      </c>
      <c r="BE95" s="7"/>
      <c r="BT95" s="126" t="s">
        <v>81</v>
      </c>
      <c r="BU95" s="126" t="s">
        <v>82</v>
      </c>
      <c r="BV95" s="126" t="s">
        <v>77</v>
      </c>
      <c r="BW95" s="126" t="s">
        <v>5</v>
      </c>
      <c r="BX95" s="126" t="s">
        <v>78</v>
      </c>
      <c r="CL95" s="126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40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0310 - HD - Oprava kan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5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6"/>
      <c r="AT3" s="13" t="s">
        <v>83</v>
      </c>
    </row>
    <row r="4" spans="2:46" s="1" customFormat="1" ht="24.95" customHeight="1">
      <c r="B4" s="16"/>
      <c r="D4" s="129" t="s">
        <v>84</v>
      </c>
      <c r="L4" s="16"/>
      <c r="M4" s="130" t="s">
        <v>10</v>
      </c>
      <c r="AT4" s="13" t="s">
        <v>4</v>
      </c>
    </row>
    <row r="5" spans="2:12" s="1" customFormat="1" ht="6.95" customHeight="1">
      <c r="B5" s="16"/>
      <c r="L5" s="16"/>
    </row>
    <row r="6" spans="1:31" s="2" customFormat="1" ht="12" customHeight="1">
      <c r="A6" s="34"/>
      <c r="B6" s="40"/>
      <c r="C6" s="34"/>
      <c r="D6" s="131" t="s">
        <v>16</v>
      </c>
      <c r="E6" s="34"/>
      <c r="F6" s="34"/>
      <c r="G6" s="34"/>
      <c r="H6" s="34"/>
      <c r="I6" s="34"/>
      <c r="J6" s="34"/>
      <c r="K6" s="34"/>
      <c r="L6" s="59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30" customHeight="1">
      <c r="A7" s="34"/>
      <c r="B7" s="40"/>
      <c r="C7" s="34"/>
      <c r="D7" s="34"/>
      <c r="E7" s="132" t="s">
        <v>17</v>
      </c>
      <c r="F7" s="34"/>
      <c r="G7" s="34"/>
      <c r="H7" s="34"/>
      <c r="I7" s="34"/>
      <c r="J7" s="34"/>
      <c r="K7" s="34"/>
      <c r="L7" s="59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>
      <c r="A8" s="34"/>
      <c r="B8" s="40"/>
      <c r="C8" s="34"/>
      <c r="D8" s="34"/>
      <c r="E8" s="34"/>
      <c r="F8" s="34"/>
      <c r="G8" s="34"/>
      <c r="H8" s="34"/>
      <c r="I8" s="34"/>
      <c r="J8" s="34"/>
      <c r="K8" s="34"/>
      <c r="L8" s="5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40"/>
      <c r="C9" s="34"/>
      <c r="D9" s="131" t="s">
        <v>18</v>
      </c>
      <c r="E9" s="34"/>
      <c r="F9" s="133" t="s">
        <v>1</v>
      </c>
      <c r="G9" s="34"/>
      <c r="H9" s="34"/>
      <c r="I9" s="131" t="s">
        <v>19</v>
      </c>
      <c r="J9" s="133" t="s">
        <v>1</v>
      </c>
      <c r="K9" s="34"/>
      <c r="L9" s="5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40"/>
      <c r="C10" s="34"/>
      <c r="D10" s="131" t="s">
        <v>20</v>
      </c>
      <c r="E10" s="34"/>
      <c r="F10" s="133" t="s">
        <v>21</v>
      </c>
      <c r="G10" s="34"/>
      <c r="H10" s="34"/>
      <c r="I10" s="131" t="s">
        <v>22</v>
      </c>
      <c r="J10" s="134" t="str">
        <f>'Rekapitulace stavby'!AN8</f>
        <v>10. 3. 2022</v>
      </c>
      <c r="K10" s="34"/>
      <c r="L10" s="5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8" customHeight="1">
      <c r="A11" s="34"/>
      <c r="B11" s="40"/>
      <c r="C11" s="34"/>
      <c r="D11" s="34"/>
      <c r="E11" s="34"/>
      <c r="F11" s="34"/>
      <c r="G11" s="34"/>
      <c r="H11" s="34"/>
      <c r="I11" s="34"/>
      <c r="J11" s="34"/>
      <c r="K11" s="34"/>
      <c r="L11" s="5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40"/>
      <c r="C12" s="34"/>
      <c r="D12" s="131" t="s">
        <v>24</v>
      </c>
      <c r="E12" s="34"/>
      <c r="F12" s="34"/>
      <c r="G12" s="34"/>
      <c r="H12" s="34"/>
      <c r="I12" s="131" t="s">
        <v>25</v>
      </c>
      <c r="J12" s="133" t="s">
        <v>26</v>
      </c>
      <c r="K12" s="34"/>
      <c r="L12" s="5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40"/>
      <c r="C13" s="34"/>
      <c r="D13" s="34"/>
      <c r="E13" s="133" t="s">
        <v>27</v>
      </c>
      <c r="F13" s="34"/>
      <c r="G13" s="34"/>
      <c r="H13" s="34"/>
      <c r="I13" s="131" t="s">
        <v>28</v>
      </c>
      <c r="J13" s="133" t="s">
        <v>1</v>
      </c>
      <c r="K13" s="34"/>
      <c r="L13" s="5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40"/>
      <c r="C14" s="34"/>
      <c r="D14" s="34"/>
      <c r="E14" s="34"/>
      <c r="F14" s="34"/>
      <c r="G14" s="34"/>
      <c r="H14" s="34"/>
      <c r="I14" s="34"/>
      <c r="J14" s="34"/>
      <c r="K14" s="34"/>
      <c r="L14" s="5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40"/>
      <c r="C15" s="34"/>
      <c r="D15" s="131" t="s">
        <v>29</v>
      </c>
      <c r="E15" s="34"/>
      <c r="F15" s="34"/>
      <c r="G15" s="34"/>
      <c r="H15" s="34"/>
      <c r="I15" s="131" t="s">
        <v>25</v>
      </c>
      <c r="J15" s="29" t="str">
        <f>'Rekapitulace stavby'!AN13</f>
        <v>Vyplň údaj</v>
      </c>
      <c r="K15" s="34"/>
      <c r="L15" s="5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40"/>
      <c r="C16" s="34"/>
      <c r="D16" s="34"/>
      <c r="E16" s="29" t="str">
        <f>'Rekapitulace stavby'!E14</f>
        <v>Vyplň údaj</v>
      </c>
      <c r="F16" s="133"/>
      <c r="G16" s="133"/>
      <c r="H16" s="133"/>
      <c r="I16" s="131" t="s">
        <v>28</v>
      </c>
      <c r="J16" s="29" t="str">
        <f>'Rekapitulace stavby'!AN14</f>
        <v>Vyplň údaj</v>
      </c>
      <c r="K16" s="34"/>
      <c r="L16" s="5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40"/>
      <c r="C17" s="34"/>
      <c r="D17" s="34"/>
      <c r="E17" s="34"/>
      <c r="F17" s="34"/>
      <c r="G17" s="34"/>
      <c r="H17" s="34"/>
      <c r="I17" s="34"/>
      <c r="J17" s="34"/>
      <c r="K17" s="34"/>
      <c r="L17" s="5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40"/>
      <c r="C18" s="34"/>
      <c r="D18" s="131" t="s">
        <v>31</v>
      </c>
      <c r="E18" s="34"/>
      <c r="F18" s="34"/>
      <c r="G18" s="34"/>
      <c r="H18" s="34"/>
      <c r="I18" s="131" t="s">
        <v>25</v>
      </c>
      <c r="J18" s="133" t="str">
        <f>IF('Rekapitulace stavby'!AN16="","",'Rekapitulace stavby'!AN16)</f>
        <v/>
      </c>
      <c r="K18" s="34"/>
      <c r="L18" s="5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40"/>
      <c r="C19" s="34"/>
      <c r="D19" s="34"/>
      <c r="E19" s="133" t="str">
        <f>IF('Rekapitulace stavby'!E17="","",'Rekapitulace stavby'!E17)</f>
        <v xml:space="preserve"> </v>
      </c>
      <c r="F19" s="34"/>
      <c r="G19" s="34"/>
      <c r="H19" s="34"/>
      <c r="I19" s="131" t="s">
        <v>28</v>
      </c>
      <c r="J19" s="133" t="str">
        <f>IF('Rekapitulace stavby'!AN17="","",'Rekapitulace stavby'!AN17)</f>
        <v/>
      </c>
      <c r="K19" s="34"/>
      <c r="L19" s="5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40"/>
      <c r="C20" s="34"/>
      <c r="D20" s="34"/>
      <c r="E20" s="34"/>
      <c r="F20" s="34"/>
      <c r="G20" s="34"/>
      <c r="H20" s="34"/>
      <c r="I20" s="34"/>
      <c r="J20" s="34"/>
      <c r="K20" s="34"/>
      <c r="L20" s="5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40"/>
      <c r="C21" s="34"/>
      <c r="D21" s="131" t="s">
        <v>33</v>
      </c>
      <c r="E21" s="34"/>
      <c r="F21" s="34"/>
      <c r="G21" s="34"/>
      <c r="H21" s="34"/>
      <c r="I21" s="131" t="s">
        <v>25</v>
      </c>
      <c r="J21" s="133" t="s">
        <v>1</v>
      </c>
      <c r="K21" s="34"/>
      <c r="L21" s="5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40"/>
      <c r="C22" s="34"/>
      <c r="D22" s="34"/>
      <c r="E22" s="133" t="s">
        <v>34</v>
      </c>
      <c r="F22" s="34"/>
      <c r="G22" s="34"/>
      <c r="H22" s="34"/>
      <c r="I22" s="131" t="s">
        <v>28</v>
      </c>
      <c r="J22" s="133" t="s">
        <v>1</v>
      </c>
      <c r="K22" s="34"/>
      <c r="L22" s="5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40"/>
      <c r="C23" s="34"/>
      <c r="D23" s="34"/>
      <c r="E23" s="34"/>
      <c r="F23" s="34"/>
      <c r="G23" s="34"/>
      <c r="H23" s="34"/>
      <c r="I23" s="34"/>
      <c r="J23" s="34"/>
      <c r="K23" s="34"/>
      <c r="L23" s="5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40"/>
      <c r="C24" s="34"/>
      <c r="D24" s="131" t="s">
        <v>35</v>
      </c>
      <c r="E24" s="34"/>
      <c r="F24" s="34"/>
      <c r="G24" s="34"/>
      <c r="H24" s="34"/>
      <c r="I24" s="34"/>
      <c r="J24" s="34"/>
      <c r="K24" s="34"/>
      <c r="L24" s="5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35"/>
      <c r="B25" s="136"/>
      <c r="C25" s="135"/>
      <c r="D25" s="135"/>
      <c r="E25" s="137" t="s">
        <v>1</v>
      </c>
      <c r="F25" s="137"/>
      <c r="G25" s="137"/>
      <c r="H25" s="137"/>
      <c r="I25" s="135"/>
      <c r="J25" s="135"/>
      <c r="K25" s="135"/>
      <c r="L25" s="138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</row>
    <row r="26" spans="1:31" s="2" customFormat="1" ht="6.95" customHeight="1">
      <c r="A26" s="34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5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40"/>
      <c r="C27" s="34"/>
      <c r="D27" s="139"/>
      <c r="E27" s="139"/>
      <c r="F27" s="139"/>
      <c r="G27" s="139"/>
      <c r="H27" s="139"/>
      <c r="I27" s="139"/>
      <c r="J27" s="139"/>
      <c r="K27" s="139"/>
      <c r="L27" s="59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4" customHeight="1">
      <c r="A28" s="34"/>
      <c r="B28" s="40"/>
      <c r="C28" s="34"/>
      <c r="D28" s="140" t="s">
        <v>36</v>
      </c>
      <c r="E28" s="34"/>
      <c r="F28" s="34"/>
      <c r="G28" s="34"/>
      <c r="H28" s="34"/>
      <c r="I28" s="34"/>
      <c r="J28" s="141">
        <f>ROUND(J119,2)</f>
        <v>0</v>
      </c>
      <c r="K28" s="34"/>
      <c r="L28" s="5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39"/>
      <c r="E29" s="139"/>
      <c r="F29" s="139"/>
      <c r="G29" s="139"/>
      <c r="H29" s="139"/>
      <c r="I29" s="139"/>
      <c r="J29" s="139"/>
      <c r="K29" s="139"/>
      <c r="L29" s="5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40"/>
      <c r="C30" s="34"/>
      <c r="D30" s="34"/>
      <c r="E30" s="34"/>
      <c r="F30" s="142" t="s">
        <v>38</v>
      </c>
      <c r="G30" s="34"/>
      <c r="H30" s="34"/>
      <c r="I30" s="142" t="s">
        <v>37</v>
      </c>
      <c r="J30" s="142" t="s">
        <v>39</v>
      </c>
      <c r="K30" s="34"/>
      <c r="L30" s="5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40"/>
      <c r="C31" s="34"/>
      <c r="D31" s="143" t="s">
        <v>40</v>
      </c>
      <c r="E31" s="131" t="s">
        <v>41</v>
      </c>
      <c r="F31" s="144">
        <f>ROUND((SUM(BE119:BE200)),2)</f>
        <v>0</v>
      </c>
      <c r="G31" s="34"/>
      <c r="H31" s="34"/>
      <c r="I31" s="145">
        <v>0.21</v>
      </c>
      <c r="J31" s="144">
        <f>ROUND(((SUM(BE119:BE200))*I31),2)</f>
        <v>0</v>
      </c>
      <c r="K31" s="34"/>
      <c r="L31" s="5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131" t="s">
        <v>42</v>
      </c>
      <c r="F32" s="144">
        <f>ROUND((SUM(BF119:BF200)),2)</f>
        <v>0</v>
      </c>
      <c r="G32" s="34"/>
      <c r="H32" s="34"/>
      <c r="I32" s="145">
        <v>0.15</v>
      </c>
      <c r="J32" s="144">
        <f>ROUND(((SUM(BF119:BF200))*I32),2)</f>
        <v>0</v>
      </c>
      <c r="K32" s="34"/>
      <c r="L32" s="5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40"/>
      <c r="C33" s="34"/>
      <c r="D33" s="34"/>
      <c r="E33" s="131" t="s">
        <v>43</v>
      </c>
      <c r="F33" s="144">
        <f>ROUND((SUM(BG119:BG200)),2)</f>
        <v>0</v>
      </c>
      <c r="G33" s="34"/>
      <c r="H33" s="34"/>
      <c r="I33" s="145">
        <v>0.21</v>
      </c>
      <c r="J33" s="144">
        <f>0</f>
        <v>0</v>
      </c>
      <c r="K33" s="34"/>
      <c r="L33" s="5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40"/>
      <c r="C34" s="34"/>
      <c r="D34" s="34"/>
      <c r="E34" s="131" t="s">
        <v>44</v>
      </c>
      <c r="F34" s="144">
        <f>ROUND((SUM(BH119:BH200)),2)</f>
        <v>0</v>
      </c>
      <c r="G34" s="34"/>
      <c r="H34" s="34"/>
      <c r="I34" s="145">
        <v>0.15</v>
      </c>
      <c r="J34" s="144">
        <f>0</f>
        <v>0</v>
      </c>
      <c r="K34" s="34"/>
      <c r="L34" s="5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1" t="s">
        <v>45</v>
      </c>
      <c r="F35" s="144">
        <f>ROUND((SUM(BI119:BI200)),2)</f>
        <v>0</v>
      </c>
      <c r="G35" s="34"/>
      <c r="H35" s="34"/>
      <c r="I35" s="145">
        <v>0</v>
      </c>
      <c r="J35" s="144">
        <f>0</f>
        <v>0</v>
      </c>
      <c r="K35" s="34"/>
      <c r="L35" s="5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40"/>
      <c r="C36" s="34"/>
      <c r="D36" s="34"/>
      <c r="E36" s="34"/>
      <c r="F36" s="34"/>
      <c r="G36" s="34"/>
      <c r="H36" s="34"/>
      <c r="I36" s="34"/>
      <c r="J36" s="34"/>
      <c r="K36" s="34"/>
      <c r="L36" s="5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4" customHeight="1">
      <c r="A37" s="34"/>
      <c r="B37" s="40"/>
      <c r="C37" s="146"/>
      <c r="D37" s="147" t="s">
        <v>46</v>
      </c>
      <c r="E37" s="148"/>
      <c r="F37" s="148"/>
      <c r="G37" s="149" t="s">
        <v>47</v>
      </c>
      <c r="H37" s="150" t="s">
        <v>48</v>
      </c>
      <c r="I37" s="148"/>
      <c r="J37" s="151">
        <f>SUM(J28:J35)</f>
        <v>0</v>
      </c>
      <c r="K37" s="152"/>
      <c r="L37" s="5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5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" customHeight="1">
      <c r="B39" s="16"/>
      <c r="L39" s="16"/>
    </row>
    <row r="40" spans="2:12" s="1" customFormat="1" ht="14.4" customHeight="1">
      <c r="B40" s="16"/>
      <c r="L40" s="16"/>
    </row>
    <row r="41" spans="2:12" s="1" customFormat="1" ht="14.4" customHeight="1">
      <c r="B41" s="16"/>
      <c r="L41" s="16"/>
    </row>
    <row r="42" spans="2:12" s="1" customFormat="1" ht="14.4" customHeight="1">
      <c r="B42" s="16"/>
      <c r="L42" s="16"/>
    </row>
    <row r="43" spans="2:12" s="1" customFormat="1" ht="14.4" customHeight="1">
      <c r="B43" s="16"/>
      <c r="L43" s="16"/>
    </row>
    <row r="44" spans="2:12" s="1" customFormat="1" ht="14.4" customHeight="1">
      <c r="B44" s="16"/>
      <c r="L44" s="16"/>
    </row>
    <row r="45" spans="2:12" s="1" customFormat="1" ht="14.4" customHeight="1">
      <c r="B45" s="16"/>
      <c r="L45" s="16"/>
    </row>
    <row r="46" spans="2:12" s="1" customFormat="1" ht="14.4" customHeight="1">
      <c r="B46" s="16"/>
      <c r="L46" s="16"/>
    </row>
    <row r="47" spans="2:12" s="1" customFormat="1" ht="14.4" customHeight="1">
      <c r="B47" s="16"/>
      <c r="L47" s="16"/>
    </row>
    <row r="48" spans="2:12" s="1" customFormat="1" ht="14.4" customHeight="1">
      <c r="B48" s="16"/>
      <c r="L48" s="16"/>
    </row>
    <row r="49" spans="2:12" s="1" customFormat="1" ht="14.4" customHeight="1">
      <c r="B49" s="16"/>
      <c r="L49" s="16"/>
    </row>
    <row r="50" spans="2:12" s="2" customFormat="1" ht="14.4" customHeight="1">
      <c r="B50" s="59"/>
      <c r="D50" s="153" t="s">
        <v>49</v>
      </c>
      <c r="E50" s="154"/>
      <c r="F50" s="154"/>
      <c r="G50" s="153" t="s">
        <v>50</v>
      </c>
      <c r="H50" s="154"/>
      <c r="I50" s="154"/>
      <c r="J50" s="154"/>
      <c r="K50" s="154"/>
      <c r="L50" s="59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">
      <c r="A61" s="34"/>
      <c r="B61" s="40"/>
      <c r="C61" s="34"/>
      <c r="D61" s="155" t="s">
        <v>51</v>
      </c>
      <c r="E61" s="156"/>
      <c r="F61" s="157" t="s">
        <v>52</v>
      </c>
      <c r="G61" s="155" t="s">
        <v>51</v>
      </c>
      <c r="H61" s="156"/>
      <c r="I61" s="156"/>
      <c r="J61" s="158" t="s">
        <v>52</v>
      </c>
      <c r="K61" s="156"/>
      <c r="L61" s="59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">
      <c r="A65" s="34"/>
      <c r="B65" s="40"/>
      <c r="C65" s="34"/>
      <c r="D65" s="153" t="s">
        <v>53</v>
      </c>
      <c r="E65" s="159"/>
      <c r="F65" s="159"/>
      <c r="G65" s="153" t="s">
        <v>54</v>
      </c>
      <c r="H65" s="159"/>
      <c r="I65" s="159"/>
      <c r="J65" s="159"/>
      <c r="K65" s="159"/>
      <c r="L65" s="5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">
      <c r="A76" s="34"/>
      <c r="B76" s="40"/>
      <c r="C76" s="34"/>
      <c r="D76" s="155" t="s">
        <v>51</v>
      </c>
      <c r="E76" s="156"/>
      <c r="F76" s="157" t="s">
        <v>52</v>
      </c>
      <c r="G76" s="155" t="s">
        <v>51</v>
      </c>
      <c r="H76" s="156"/>
      <c r="I76" s="156"/>
      <c r="J76" s="158" t="s">
        <v>52</v>
      </c>
      <c r="K76" s="156"/>
      <c r="L76" s="5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60"/>
      <c r="C77" s="161"/>
      <c r="D77" s="161"/>
      <c r="E77" s="161"/>
      <c r="F77" s="161"/>
      <c r="G77" s="161"/>
      <c r="H77" s="161"/>
      <c r="I77" s="161"/>
      <c r="J77" s="161"/>
      <c r="K77" s="161"/>
      <c r="L77" s="5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62"/>
      <c r="C81" s="163"/>
      <c r="D81" s="163"/>
      <c r="E81" s="163"/>
      <c r="F81" s="163"/>
      <c r="G81" s="163"/>
      <c r="H81" s="163"/>
      <c r="I81" s="163"/>
      <c r="J81" s="163"/>
      <c r="K81" s="163"/>
      <c r="L81" s="5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85</v>
      </c>
      <c r="D82" s="36"/>
      <c r="E82" s="36"/>
      <c r="F82" s="36"/>
      <c r="G82" s="36"/>
      <c r="H82" s="36"/>
      <c r="I82" s="36"/>
      <c r="J82" s="36"/>
      <c r="K82" s="36"/>
      <c r="L82" s="5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6"/>
      <c r="E84" s="36"/>
      <c r="F84" s="36"/>
      <c r="G84" s="36"/>
      <c r="H84" s="36"/>
      <c r="I84" s="36"/>
      <c r="J84" s="36"/>
      <c r="K84" s="36"/>
      <c r="L84" s="5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30" customHeight="1">
      <c r="A85" s="34"/>
      <c r="B85" s="35"/>
      <c r="C85" s="36"/>
      <c r="D85" s="36"/>
      <c r="E85" s="72" t="str">
        <f>E7</f>
        <v>HD - Oprava kanalizační přípojky čp. 884 a 885, Prácheňská ulice</v>
      </c>
      <c r="F85" s="36"/>
      <c r="G85" s="36"/>
      <c r="H85" s="36"/>
      <c r="I85" s="36"/>
      <c r="J85" s="36"/>
      <c r="K85" s="36"/>
      <c r="L85" s="5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5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8" t="s">
        <v>20</v>
      </c>
      <c r="D87" s="36"/>
      <c r="E87" s="36"/>
      <c r="F87" s="23" t="str">
        <f>F10</f>
        <v xml:space="preserve"> </v>
      </c>
      <c r="G87" s="36"/>
      <c r="H87" s="36"/>
      <c r="I87" s="28" t="s">
        <v>22</v>
      </c>
      <c r="J87" s="75" t="str">
        <f>IF(J10="","",J10)</f>
        <v>10. 3. 2022</v>
      </c>
      <c r="K87" s="36"/>
      <c r="L87" s="5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15" customHeight="1">
      <c r="A89" s="34"/>
      <c r="B89" s="35"/>
      <c r="C89" s="28" t="s">
        <v>24</v>
      </c>
      <c r="D89" s="36"/>
      <c r="E89" s="36"/>
      <c r="F89" s="23" t="str">
        <f>E13</f>
        <v>město Horažďovice</v>
      </c>
      <c r="G89" s="36"/>
      <c r="H89" s="36"/>
      <c r="I89" s="28" t="s">
        <v>31</v>
      </c>
      <c r="J89" s="32" t="str">
        <f>E19</f>
        <v xml:space="preserve"> </v>
      </c>
      <c r="K89" s="36"/>
      <c r="L89" s="5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15" customHeight="1">
      <c r="A90" s="34"/>
      <c r="B90" s="35"/>
      <c r="C90" s="28" t="s">
        <v>29</v>
      </c>
      <c r="D90" s="36"/>
      <c r="E90" s="36"/>
      <c r="F90" s="23" t="str">
        <f>IF(E16="","",E16)</f>
        <v>Vyplň údaj</v>
      </c>
      <c r="G90" s="36"/>
      <c r="H90" s="36"/>
      <c r="I90" s="28" t="s">
        <v>33</v>
      </c>
      <c r="J90" s="32" t="str">
        <f>E22</f>
        <v>Matoušek</v>
      </c>
      <c r="K90" s="36"/>
      <c r="L90" s="5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5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64" t="s">
        <v>86</v>
      </c>
      <c r="D92" s="165"/>
      <c r="E92" s="165"/>
      <c r="F92" s="165"/>
      <c r="G92" s="165"/>
      <c r="H92" s="165"/>
      <c r="I92" s="165"/>
      <c r="J92" s="166" t="s">
        <v>87</v>
      </c>
      <c r="K92" s="165"/>
      <c r="L92" s="5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8" customHeight="1">
      <c r="A94" s="34"/>
      <c r="B94" s="35"/>
      <c r="C94" s="167" t="s">
        <v>88</v>
      </c>
      <c r="D94" s="36"/>
      <c r="E94" s="36"/>
      <c r="F94" s="36"/>
      <c r="G94" s="36"/>
      <c r="H94" s="36"/>
      <c r="I94" s="36"/>
      <c r="J94" s="106">
        <f>J119</f>
        <v>0</v>
      </c>
      <c r="K94" s="36"/>
      <c r="L94" s="59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3" t="s">
        <v>89</v>
      </c>
    </row>
    <row r="95" spans="1:31" s="9" customFormat="1" ht="24.95" customHeight="1">
      <c r="A95" s="9"/>
      <c r="B95" s="168"/>
      <c r="C95" s="169"/>
      <c r="D95" s="170" t="s">
        <v>90</v>
      </c>
      <c r="E95" s="171"/>
      <c r="F95" s="171"/>
      <c r="G95" s="171"/>
      <c r="H95" s="171"/>
      <c r="I95" s="171"/>
      <c r="J95" s="172">
        <f>J120</f>
        <v>0</v>
      </c>
      <c r="K95" s="169"/>
      <c r="L95" s="173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9" customFormat="1" ht="24.95" customHeight="1">
      <c r="A96" s="9"/>
      <c r="B96" s="168"/>
      <c r="C96" s="169"/>
      <c r="D96" s="170" t="s">
        <v>91</v>
      </c>
      <c r="E96" s="171"/>
      <c r="F96" s="171"/>
      <c r="G96" s="171"/>
      <c r="H96" s="171"/>
      <c r="I96" s="171"/>
      <c r="J96" s="172">
        <f>J150</f>
        <v>0</v>
      </c>
      <c r="K96" s="169"/>
      <c r="L96" s="173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9" customFormat="1" ht="24.95" customHeight="1">
      <c r="A97" s="9"/>
      <c r="B97" s="168"/>
      <c r="C97" s="169"/>
      <c r="D97" s="170" t="s">
        <v>92</v>
      </c>
      <c r="E97" s="171"/>
      <c r="F97" s="171"/>
      <c r="G97" s="171"/>
      <c r="H97" s="171"/>
      <c r="I97" s="171"/>
      <c r="J97" s="172">
        <f>J152</f>
        <v>0</v>
      </c>
      <c r="K97" s="169"/>
      <c r="L97" s="17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68"/>
      <c r="C98" s="169"/>
      <c r="D98" s="170" t="s">
        <v>93</v>
      </c>
      <c r="E98" s="171"/>
      <c r="F98" s="171"/>
      <c r="G98" s="171"/>
      <c r="H98" s="171"/>
      <c r="I98" s="171"/>
      <c r="J98" s="172">
        <f>J158</f>
        <v>0</v>
      </c>
      <c r="K98" s="169"/>
      <c r="L98" s="17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68"/>
      <c r="C99" s="169"/>
      <c r="D99" s="170" t="s">
        <v>94</v>
      </c>
      <c r="E99" s="171"/>
      <c r="F99" s="171"/>
      <c r="G99" s="171"/>
      <c r="H99" s="171"/>
      <c r="I99" s="171"/>
      <c r="J99" s="172">
        <f>J183</f>
        <v>0</v>
      </c>
      <c r="K99" s="169"/>
      <c r="L99" s="17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68"/>
      <c r="C100" s="169"/>
      <c r="D100" s="170" t="s">
        <v>95</v>
      </c>
      <c r="E100" s="171"/>
      <c r="F100" s="171"/>
      <c r="G100" s="171"/>
      <c r="H100" s="171"/>
      <c r="I100" s="171"/>
      <c r="J100" s="172">
        <f>J192</f>
        <v>0</v>
      </c>
      <c r="K100" s="169"/>
      <c r="L100" s="17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68"/>
      <c r="C101" s="169"/>
      <c r="D101" s="170" t="s">
        <v>96</v>
      </c>
      <c r="E101" s="171"/>
      <c r="F101" s="171"/>
      <c r="G101" s="171"/>
      <c r="H101" s="171"/>
      <c r="I101" s="171"/>
      <c r="J101" s="172">
        <f>J199</f>
        <v>0</v>
      </c>
      <c r="K101" s="169"/>
      <c r="L101" s="17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9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59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59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19" t="s">
        <v>97</v>
      </c>
      <c r="D108" s="36"/>
      <c r="E108" s="36"/>
      <c r="F108" s="36"/>
      <c r="G108" s="36"/>
      <c r="H108" s="36"/>
      <c r="I108" s="36"/>
      <c r="J108" s="36"/>
      <c r="K108" s="36"/>
      <c r="L108" s="59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9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8" t="s">
        <v>16</v>
      </c>
      <c r="D110" s="36"/>
      <c r="E110" s="36"/>
      <c r="F110" s="36"/>
      <c r="G110" s="36"/>
      <c r="H110" s="36"/>
      <c r="I110" s="36"/>
      <c r="J110" s="36"/>
      <c r="K110" s="36"/>
      <c r="L110" s="59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30" customHeight="1">
      <c r="A111" s="34"/>
      <c r="B111" s="35"/>
      <c r="C111" s="36"/>
      <c r="D111" s="36"/>
      <c r="E111" s="72" t="str">
        <f>E7</f>
        <v>HD - Oprava kanalizační přípojky čp. 884 a 885, Prácheňská ulice</v>
      </c>
      <c r="F111" s="36"/>
      <c r="G111" s="36"/>
      <c r="H111" s="36"/>
      <c r="I111" s="36"/>
      <c r="J111" s="36"/>
      <c r="K111" s="36"/>
      <c r="L111" s="5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9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8" t="s">
        <v>20</v>
      </c>
      <c r="D113" s="36"/>
      <c r="E113" s="36"/>
      <c r="F113" s="23" t="str">
        <f>F10</f>
        <v xml:space="preserve"> </v>
      </c>
      <c r="G113" s="36"/>
      <c r="H113" s="36"/>
      <c r="I113" s="28" t="s">
        <v>22</v>
      </c>
      <c r="J113" s="75" t="str">
        <f>IF(J10="","",J10)</f>
        <v>10. 3. 2022</v>
      </c>
      <c r="K113" s="36"/>
      <c r="L113" s="59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9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15" customHeight="1">
      <c r="A115" s="34"/>
      <c r="B115" s="35"/>
      <c r="C115" s="28" t="s">
        <v>24</v>
      </c>
      <c r="D115" s="36"/>
      <c r="E115" s="36"/>
      <c r="F115" s="23" t="str">
        <f>E13</f>
        <v>město Horažďovice</v>
      </c>
      <c r="G115" s="36"/>
      <c r="H115" s="36"/>
      <c r="I115" s="28" t="s">
        <v>31</v>
      </c>
      <c r="J115" s="32" t="str">
        <f>E19</f>
        <v xml:space="preserve"> </v>
      </c>
      <c r="K115" s="36"/>
      <c r="L115" s="59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15" customHeight="1">
      <c r="A116" s="34"/>
      <c r="B116" s="35"/>
      <c r="C116" s="28" t="s">
        <v>29</v>
      </c>
      <c r="D116" s="36"/>
      <c r="E116" s="36"/>
      <c r="F116" s="23" t="str">
        <f>IF(E16="","",E16)</f>
        <v>Vyplň údaj</v>
      </c>
      <c r="G116" s="36"/>
      <c r="H116" s="36"/>
      <c r="I116" s="28" t="s">
        <v>33</v>
      </c>
      <c r="J116" s="32" t="str">
        <f>E22</f>
        <v>Matoušek</v>
      </c>
      <c r="K116" s="36"/>
      <c r="L116" s="59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9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0" customFormat="1" ht="29.25" customHeight="1">
      <c r="A118" s="174"/>
      <c r="B118" s="175"/>
      <c r="C118" s="176" t="s">
        <v>98</v>
      </c>
      <c r="D118" s="177" t="s">
        <v>61</v>
      </c>
      <c r="E118" s="177" t="s">
        <v>57</v>
      </c>
      <c r="F118" s="177" t="s">
        <v>58</v>
      </c>
      <c r="G118" s="177" t="s">
        <v>99</v>
      </c>
      <c r="H118" s="177" t="s">
        <v>100</v>
      </c>
      <c r="I118" s="177" t="s">
        <v>101</v>
      </c>
      <c r="J118" s="178" t="s">
        <v>87</v>
      </c>
      <c r="K118" s="179" t="s">
        <v>102</v>
      </c>
      <c r="L118" s="180"/>
      <c r="M118" s="96" t="s">
        <v>1</v>
      </c>
      <c r="N118" s="97" t="s">
        <v>40</v>
      </c>
      <c r="O118" s="97" t="s">
        <v>103</v>
      </c>
      <c r="P118" s="97" t="s">
        <v>104</v>
      </c>
      <c r="Q118" s="97" t="s">
        <v>105</v>
      </c>
      <c r="R118" s="97" t="s">
        <v>106</v>
      </c>
      <c r="S118" s="97" t="s">
        <v>107</v>
      </c>
      <c r="T118" s="98" t="s">
        <v>108</v>
      </c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</row>
    <row r="119" spans="1:63" s="2" customFormat="1" ht="22.8" customHeight="1">
      <c r="A119" s="34"/>
      <c r="B119" s="35"/>
      <c r="C119" s="103" t="s">
        <v>109</v>
      </c>
      <c r="D119" s="36"/>
      <c r="E119" s="36"/>
      <c r="F119" s="36"/>
      <c r="G119" s="36"/>
      <c r="H119" s="36"/>
      <c r="I119" s="36"/>
      <c r="J119" s="181">
        <f>BK119</f>
        <v>0</v>
      </c>
      <c r="K119" s="36"/>
      <c r="L119" s="40"/>
      <c r="M119" s="99"/>
      <c r="N119" s="182"/>
      <c r="O119" s="100"/>
      <c r="P119" s="183">
        <f>P120+P150+P152+P158+P183+P192+P199</f>
        <v>0</v>
      </c>
      <c r="Q119" s="100"/>
      <c r="R119" s="183">
        <f>R120+R150+R152+R158+R183+R192+R199</f>
        <v>0</v>
      </c>
      <c r="S119" s="100"/>
      <c r="T119" s="184">
        <f>T120+T150+T152+T158+T183+T192+T199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3" t="s">
        <v>75</v>
      </c>
      <c r="AU119" s="13" t="s">
        <v>89</v>
      </c>
      <c r="BK119" s="185">
        <f>BK120+BK150+BK152+BK158+BK183+BK192+BK199</f>
        <v>0</v>
      </c>
    </row>
    <row r="120" spans="1:63" s="11" customFormat="1" ht="25.9" customHeight="1">
      <c r="A120" s="11"/>
      <c r="B120" s="186"/>
      <c r="C120" s="187"/>
      <c r="D120" s="188" t="s">
        <v>75</v>
      </c>
      <c r="E120" s="189" t="s">
        <v>110</v>
      </c>
      <c r="F120" s="189" t="s">
        <v>111</v>
      </c>
      <c r="G120" s="187"/>
      <c r="H120" s="187"/>
      <c r="I120" s="190"/>
      <c r="J120" s="191">
        <f>BK120</f>
        <v>0</v>
      </c>
      <c r="K120" s="187"/>
      <c r="L120" s="192"/>
      <c r="M120" s="193"/>
      <c r="N120" s="194"/>
      <c r="O120" s="194"/>
      <c r="P120" s="195">
        <f>SUM(P121:P149)</f>
        <v>0</v>
      </c>
      <c r="Q120" s="194"/>
      <c r="R120" s="195">
        <f>SUM(R121:R149)</f>
        <v>0</v>
      </c>
      <c r="S120" s="194"/>
      <c r="T120" s="196">
        <f>SUM(T121:T149)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197" t="s">
        <v>81</v>
      </c>
      <c r="AT120" s="198" t="s">
        <v>75</v>
      </c>
      <c r="AU120" s="198" t="s">
        <v>76</v>
      </c>
      <c r="AY120" s="197" t="s">
        <v>112</v>
      </c>
      <c r="BK120" s="199">
        <f>SUM(BK121:BK149)</f>
        <v>0</v>
      </c>
    </row>
    <row r="121" spans="1:65" s="2" customFormat="1" ht="16.5" customHeight="1">
      <c r="A121" s="34"/>
      <c r="B121" s="35"/>
      <c r="C121" s="200" t="s">
        <v>81</v>
      </c>
      <c r="D121" s="200" t="s">
        <v>113</v>
      </c>
      <c r="E121" s="201" t="s">
        <v>114</v>
      </c>
      <c r="F121" s="202" t="s">
        <v>115</v>
      </c>
      <c r="G121" s="203" t="s">
        <v>116</v>
      </c>
      <c r="H121" s="204">
        <v>25.67</v>
      </c>
      <c r="I121" s="205"/>
      <c r="J121" s="206">
        <f>ROUND(I121*H121,2)</f>
        <v>0</v>
      </c>
      <c r="K121" s="207"/>
      <c r="L121" s="40"/>
      <c r="M121" s="208" t="s">
        <v>1</v>
      </c>
      <c r="N121" s="209" t="s">
        <v>41</v>
      </c>
      <c r="O121" s="87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12" t="s">
        <v>117</v>
      </c>
      <c r="AT121" s="212" t="s">
        <v>113</v>
      </c>
      <c r="AU121" s="212" t="s">
        <v>81</v>
      </c>
      <c r="AY121" s="13" t="s">
        <v>112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3" t="s">
        <v>81</v>
      </c>
      <c r="BK121" s="213">
        <f>ROUND(I121*H121,2)</f>
        <v>0</v>
      </c>
      <c r="BL121" s="13" t="s">
        <v>117</v>
      </c>
      <c r="BM121" s="212" t="s">
        <v>118</v>
      </c>
    </row>
    <row r="122" spans="1:65" s="2" customFormat="1" ht="16.5" customHeight="1">
      <c r="A122" s="34"/>
      <c r="B122" s="35"/>
      <c r="C122" s="200" t="s">
        <v>83</v>
      </c>
      <c r="D122" s="200" t="s">
        <v>113</v>
      </c>
      <c r="E122" s="201" t="s">
        <v>119</v>
      </c>
      <c r="F122" s="202" t="s">
        <v>120</v>
      </c>
      <c r="G122" s="203" t="s">
        <v>121</v>
      </c>
      <c r="H122" s="204">
        <v>20.55</v>
      </c>
      <c r="I122" s="205"/>
      <c r="J122" s="206">
        <f>ROUND(I122*H122,2)</f>
        <v>0</v>
      </c>
      <c r="K122" s="207"/>
      <c r="L122" s="40"/>
      <c r="M122" s="208" t="s">
        <v>1</v>
      </c>
      <c r="N122" s="209" t="s">
        <v>41</v>
      </c>
      <c r="O122" s="87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12" t="s">
        <v>117</v>
      </c>
      <c r="AT122" s="212" t="s">
        <v>113</v>
      </c>
      <c r="AU122" s="212" t="s">
        <v>81</v>
      </c>
      <c r="AY122" s="13" t="s">
        <v>112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3" t="s">
        <v>81</v>
      </c>
      <c r="BK122" s="213">
        <f>ROUND(I122*H122,2)</f>
        <v>0</v>
      </c>
      <c r="BL122" s="13" t="s">
        <v>117</v>
      </c>
      <c r="BM122" s="212" t="s">
        <v>122</v>
      </c>
    </row>
    <row r="123" spans="1:65" s="2" customFormat="1" ht="16.5" customHeight="1">
      <c r="A123" s="34"/>
      <c r="B123" s="35"/>
      <c r="C123" s="200" t="s">
        <v>123</v>
      </c>
      <c r="D123" s="200" t="s">
        <v>113</v>
      </c>
      <c r="E123" s="201" t="s">
        <v>124</v>
      </c>
      <c r="F123" s="202" t="s">
        <v>125</v>
      </c>
      <c r="G123" s="203" t="s">
        <v>126</v>
      </c>
      <c r="H123" s="204">
        <v>34.25</v>
      </c>
      <c r="I123" s="205"/>
      <c r="J123" s="206">
        <f>ROUND(I123*H123,2)</f>
        <v>0</v>
      </c>
      <c r="K123" s="207"/>
      <c r="L123" s="40"/>
      <c r="M123" s="208" t="s">
        <v>1</v>
      </c>
      <c r="N123" s="209" t="s">
        <v>41</v>
      </c>
      <c r="O123" s="87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2" t="s">
        <v>117</v>
      </c>
      <c r="AT123" s="212" t="s">
        <v>113</v>
      </c>
      <c r="AU123" s="212" t="s">
        <v>81</v>
      </c>
      <c r="AY123" s="13" t="s">
        <v>112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3" t="s">
        <v>81</v>
      </c>
      <c r="BK123" s="213">
        <f>ROUND(I123*H123,2)</f>
        <v>0</v>
      </c>
      <c r="BL123" s="13" t="s">
        <v>117</v>
      </c>
      <c r="BM123" s="212" t="s">
        <v>127</v>
      </c>
    </row>
    <row r="124" spans="1:65" s="2" customFormat="1" ht="24.15" customHeight="1">
      <c r="A124" s="34"/>
      <c r="B124" s="35"/>
      <c r="C124" s="200" t="s">
        <v>117</v>
      </c>
      <c r="D124" s="200" t="s">
        <v>113</v>
      </c>
      <c r="E124" s="201" t="s">
        <v>128</v>
      </c>
      <c r="F124" s="202" t="s">
        <v>129</v>
      </c>
      <c r="G124" s="203" t="s">
        <v>130</v>
      </c>
      <c r="H124" s="204">
        <v>1.85</v>
      </c>
      <c r="I124" s="205"/>
      <c r="J124" s="206">
        <f>ROUND(I124*H124,2)</f>
        <v>0</v>
      </c>
      <c r="K124" s="207"/>
      <c r="L124" s="40"/>
      <c r="M124" s="208" t="s">
        <v>1</v>
      </c>
      <c r="N124" s="209" t="s">
        <v>41</v>
      </c>
      <c r="O124" s="87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2" t="s">
        <v>117</v>
      </c>
      <c r="AT124" s="212" t="s">
        <v>113</v>
      </c>
      <c r="AU124" s="212" t="s">
        <v>81</v>
      </c>
      <c r="AY124" s="13" t="s">
        <v>112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3" t="s">
        <v>81</v>
      </c>
      <c r="BK124" s="213">
        <f>ROUND(I124*H124,2)</f>
        <v>0</v>
      </c>
      <c r="BL124" s="13" t="s">
        <v>117</v>
      </c>
      <c r="BM124" s="212" t="s">
        <v>131</v>
      </c>
    </row>
    <row r="125" spans="1:65" s="2" customFormat="1" ht="33" customHeight="1">
      <c r="A125" s="34"/>
      <c r="B125" s="35"/>
      <c r="C125" s="200" t="s">
        <v>132</v>
      </c>
      <c r="D125" s="200" t="s">
        <v>113</v>
      </c>
      <c r="E125" s="201" t="s">
        <v>133</v>
      </c>
      <c r="F125" s="202" t="s">
        <v>134</v>
      </c>
      <c r="G125" s="203" t="s">
        <v>130</v>
      </c>
      <c r="H125" s="204">
        <v>61.5</v>
      </c>
      <c r="I125" s="205"/>
      <c r="J125" s="206">
        <f>ROUND(I125*H125,2)</f>
        <v>0</v>
      </c>
      <c r="K125" s="207"/>
      <c r="L125" s="40"/>
      <c r="M125" s="208" t="s">
        <v>1</v>
      </c>
      <c r="N125" s="209" t="s">
        <v>41</v>
      </c>
      <c r="O125" s="87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2" t="s">
        <v>117</v>
      </c>
      <c r="AT125" s="212" t="s">
        <v>113</v>
      </c>
      <c r="AU125" s="212" t="s">
        <v>81</v>
      </c>
      <c r="AY125" s="13" t="s">
        <v>112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3" t="s">
        <v>81</v>
      </c>
      <c r="BK125" s="213">
        <f>ROUND(I125*H125,2)</f>
        <v>0</v>
      </c>
      <c r="BL125" s="13" t="s">
        <v>117</v>
      </c>
      <c r="BM125" s="212" t="s">
        <v>135</v>
      </c>
    </row>
    <row r="126" spans="1:65" s="2" customFormat="1" ht="33" customHeight="1">
      <c r="A126" s="34"/>
      <c r="B126" s="35"/>
      <c r="C126" s="200" t="s">
        <v>136</v>
      </c>
      <c r="D126" s="200" t="s">
        <v>113</v>
      </c>
      <c r="E126" s="201" t="s">
        <v>137</v>
      </c>
      <c r="F126" s="202" t="s">
        <v>138</v>
      </c>
      <c r="G126" s="203" t="s">
        <v>130</v>
      </c>
      <c r="H126" s="204">
        <v>2.4</v>
      </c>
      <c r="I126" s="205"/>
      <c r="J126" s="206">
        <f>ROUND(I126*H126,2)</f>
        <v>0</v>
      </c>
      <c r="K126" s="207"/>
      <c r="L126" s="40"/>
      <c r="M126" s="208" t="s">
        <v>1</v>
      </c>
      <c r="N126" s="209" t="s">
        <v>41</v>
      </c>
      <c r="O126" s="87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2" t="s">
        <v>117</v>
      </c>
      <c r="AT126" s="212" t="s">
        <v>113</v>
      </c>
      <c r="AU126" s="212" t="s">
        <v>81</v>
      </c>
      <c r="AY126" s="13" t="s">
        <v>112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3" t="s">
        <v>81</v>
      </c>
      <c r="BK126" s="213">
        <f>ROUND(I126*H126,2)</f>
        <v>0</v>
      </c>
      <c r="BL126" s="13" t="s">
        <v>117</v>
      </c>
      <c r="BM126" s="212" t="s">
        <v>139</v>
      </c>
    </row>
    <row r="127" spans="1:65" s="2" customFormat="1" ht="24.15" customHeight="1">
      <c r="A127" s="34"/>
      <c r="B127" s="35"/>
      <c r="C127" s="200" t="s">
        <v>140</v>
      </c>
      <c r="D127" s="200" t="s">
        <v>113</v>
      </c>
      <c r="E127" s="201" t="s">
        <v>141</v>
      </c>
      <c r="F127" s="202" t="s">
        <v>142</v>
      </c>
      <c r="G127" s="203" t="s">
        <v>130</v>
      </c>
      <c r="H127" s="204">
        <v>57.675</v>
      </c>
      <c r="I127" s="205"/>
      <c r="J127" s="206">
        <f>ROUND(I127*H127,2)</f>
        <v>0</v>
      </c>
      <c r="K127" s="207"/>
      <c r="L127" s="40"/>
      <c r="M127" s="208" t="s">
        <v>1</v>
      </c>
      <c r="N127" s="209" t="s">
        <v>41</v>
      </c>
      <c r="O127" s="87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2" t="s">
        <v>117</v>
      </c>
      <c r="AT127" s="212" t="s">
        <v>113</v>
      </c>
      <c r="AU127" s="212" t="s">
        <v>81</v>
      </c>
      <c r="AY127" s="13" t="s">
        <v>112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3" t="s">
        <v>81</v>
      </c>
      <c r="BK127" s="213">
        <f>ROUND(I127*H127,2)</f>
        <v>0</v>
      </c>
      <c r="BL127" s="13" t="s">
        <v>117</v>
      </c>
      <c r="BM127" s="212" t="s">
        <v>143</v>
      </c>
    </row>
    <row r="128" spans="1:65" s="2" customFormat="1" ht="16.5" customHeight="1">
      <c r="A128" s="34"/>
      <c r="B128" s="35"/>
      <c r="C128" s="200" t="s">
        <v>144</v>
      </c>
      <c r="D128" s="200" t="s">
        <v>113</v>
      </c>
      <c r="E128" s="201" t="s">
        <v>145</v>
      </c>
      <c r="F128" s="202" t="s">
        <v>146</v>
      </c>
      <c r="G128" s="203" t="s">
        <v>147</v>
      </c>
      <c r="H128" s="204">
        <v>5</v>
      </c>
      <c r="I128" s="205"/>
      <c r="J128" s="206">
        <f>ROUND(I128*H128,2)</f>
        <v>0</v>
      </c>
      <c r="K128" s="207"/>
      <c r="L128" s="40"/>
      <c r="M128" s="208" t="s">
        <v>1</v>
      </c>
      <c r="N128" s="209" t="s">
        <v>41</v>
      </c>
      <c r="O128" s="87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2" t="s">
        <v>117</v>
      </c>
      <c r="AT128" s="212" t="s">
        <v>113</v>
      </c>
      <c r="AU128" s="212" t="s">
        <v>81</v>
      </c>
      <c r="AY128" s="13" t="s">
        <v>112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3" t="s">
        <v>81</v>
      </c>
      <c r="BK128" s="213">
        <f>ROUND(I128*H128,2)</f>
        <v>0</v>
      </c>
      <c r="BL128" s="13" t="s">
        <v>117</v>
      </c>
      <c r="BM128" s="212" t="s">
        <v>148</v>
      </c>
    </row>
    <row r="129" spans="1:65" s="2" customFormat="1" ht="16.5" customHeight="1">
      <c r="A129" s="34"/>
      <c r="B129" s="35"/>
      <c r="C129" s="200" t="s">
        <v>149</v>
      </c>
      <c r="D129" s="200" t="s">
        <v>113</v>
      </c>
      <c r="E129" s="201" t="s">
        <v>150</v>
      </c>
      <c r="F129" s="202" t="s">
        <v>151</v>
      </c>
      <c r="G129" s="203" t="s">
        <v>147</v>
      </c>
      <c r="H129" s="204">
        <v>11</v>
      </c>
      <c r="I129" s="205"/>
      <c r="J129" s="206">
        <f>ROUND(I129*H129,2)</f>
        <v>0</v>
      </c>
      <c r="K129" s="207"/>
      <c r="L129" s="40"/>
      <c r="M129" s="208" t="s">
        <v>1</v>
      </c>
      <c r="N129" s="209" t="s">
        <v>41</v>
      </c>
      <c r="O129" s="87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2" t="s">
        <v>117</v>
      </c>
      <c r="AT129" s="212" t="s">
        <v>113</v>
      </c>
      <c r="AU129" s="212" t="s">
        <v>81</v>
      </c>
      <c r="AY129" s="13" t="s">
        <v>112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3" t="s">
        <v>81</v>
      </c>
      <c r="BK129" s="213">
        <f>ROUND(I129*H129,2)</f>
        <v>0</v>
      </c>
      <c r="BL129" s="13" t="s">
        <v>117</v>
      </c>
      <c r="BM129" s="212" t="s">
        <v>152</v>
      </c>
    </row>
    <row r="130" spans="1:65" s="2" customFormat="1" ht="16.5" customHeight="1">
      <c r="A130" s="34"/>
      <c r="B130" s="35"/>
      <c r="C130" s="200" t="s">
        <v>153</v>
      </c>
      <c r="D130" s="200" t="s">
        <v>113</v>
      </c>
      <c r="E130" s="201" t="s">
        <v>154</v>
      </c>
      <c r="F130" s="202" t="s">
        <v>155</v>
      </c>
      <c r="G130" s="203" t="s">
        <v>147</v>
      </c>
      <c r="H130" s="204">
        <v>72</v>
      </c>
      <c r="I130" s="205"/>
      <c r="J130" s="206">
        <f>ROUND(I130*H130,2)</f>
        <v>0</v>
      </c>
      <c r="K130" s="207"/>
      <c r="L130" s="40"/>
      <c r="M130" s="208" t="s">
        <v>1</v>
      </c>
      <c r="N130" s="209" t="s">
        <v>41</v>
      </c>
      <c r="O130" s="87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2" t="s">
        <v>117</v>
      </c>
      <c r="AT130" s="212" t="s">
        <v>113</v>
      </c>
      <c r="AU130" s="212" t="s">
        <v>81</v>
      </c>
      <c r="AY130" s="13" t="s">
        <v>112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3" t="s">
        <v>81</v>
      </c>
      <c r="BK130" s="213">
        <f>ROUND(I130*H130,2)</f>
        <v>0</v>
      </c>
      <c r="BL130" s="13" t="s">
        <v>117</v>
      </c>
      <c r="BM130" s="212" t="s">
        <v>156</v>
      </c>
    </row>
    <row r="131" spans="1:65" s="2" customFormat="1" ht="21.75" customHeight="1">
      <c r="A131" s="34"/>
      <c r="B131" s="35"/>
      <c r="C131" s="200" t="s">
        <v>157</v>
      </c>
      <c r="D131" s="200" t="s">
        <v>113</v>
      </c>
      <c r="E131" s="201" t="s">
        <v>158</v>
      </c>
      <c r="F131" s="202" t="s">
        <v>159</v>
      </c>
      <c r="G131" s="203" t="s">
        <v>147</v>
      </c>
      <c r="H131" s="204">
        <v>72</v>
      </c>
      <c r="I131" s="205"/>
      <c r="J131" s="206">
        <f>ROUND(I131*H131,2)</f>
        <v>0</v>
      </c>
      <c r="K131" s="207"/>
      <c r="L131" s="40"/>
      <c r="M131" s="208" t="s">
        <v>1</v>
      </c>
      <c r="N131" s="209" t="s">
        <v>41</v>
      </c>
      <c r="O131" s="87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2" t="s">
        <v>117</v>
      </c>
      <c r="AT131" s="212" t="s">
        <v>113</v>
      </c>
      <c r="AU131" s="212" t="s">
        <v>81</v>
      </c>
      <c r="AY131" s="13" t="s">
        <v>112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3" t="s">
        <v>81</v>
      </c>
      <c r="BK131" s="213">
        <f>ROUND(I131*H131,2)</f>
        <v>0</v>
      </c>
      <c r="BL131" s="13" t="s">
        <v>117</v>
      </c>
      <c r="BM131" s="212" t="s">
        <v>160</v>
      </c>
    </row>
    <row r="132" spans="1:65" s="2" customFormat="1" ht="24.15" customHeight="1">
      <c r="A132" s="34"/>
      <c r="B132" s="35"/>
      <c r="C132" s="200" t="s">
        <v>161</v>
      </c>
      <c r="D132" s="200" t="s">
        <v>113</v>
      </c>
      <c r="E132" s="201" t="s">
        <v>162</v>
      </c>
      <c r="F132" s="202" t="s">
        <v>163</v>
      </c>
      <c r="G132" s="203" t="s">
        <v>147</v>
      </c>
      <c r="H132" s="204">
        <v>2.5</v>
      </c>
      <c r="I132" s="205"/>
      <c r="J132" s="206">
        <f>ROUND(I132*H132,2)</f>
        <v>0</v>
      </c>
      <c r="K132" s="207"/>
      <c r="L132" s="40"/>
      <c r="M132" s="208" t="s">
        <v>1</v>
      </c>
      <c r="N132" s="209" t="s">
        <v>41</v>
      </c>
      <c r="O132" s="87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2" t="s">
        <v>117</v>
      </c>
      <c r="AT132" s="212" t="s">
        <v>113</v>
      </c>
      <c r="AU132" s="212" t="s">
        <v>81</v>
      </c>
      <c r="AY132" s="13" t="s">
        <v>112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3" t="s">
        <v>81</v>
      </c>
      <c r="BK132" s="213">
        <f>ROUND(I132*H132,2)</f>
        <v>0</v>
      </c>
      <c r="BL132" s="13" t="s">
        <v>117</v>
      </c>
      <c r="BM132" s="212" t="s">
        <v>164</v>
      </c>
    </row>
    <row r="133" spans="1:65" s="2" customFormat="1" ht="24.15" customHeight="1">
      <c r="A133" s="34"/>
      <c r="B133" s="35"/>
      <c r="C133" s="200" t="s">
        <v>165</v>
      </c>
      <c r="D133" s="200" t="s">
        <v>113</v>
      </c>
      <c r="E133" s="201" t="s">
        <v>166</v>
      </c>
      <c r="F133" s="202" t="s">
        <v>167</v>
      </c>
      <c r="G133" s="203" t="s">
        <v>147</v>
      </c>
      <c r="H133" s="204">
        <v>2.5</v>
      </c>
      <c r="I133" s="205"/>
      <c r="J133" s="206">
        <f>ROUND(I133*H133,2)</f>
        <v>0</v>
      </c>
      <c r="K133" s="207"/>
      <c r="L133" s="40"/>
      <c r="M133" s="208" t="s">
        <v>1</v>
      </c>
      <c r="N133" s="209" t="s">
        <v>41</v>
      </c>
      <c r="O133" s="87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2" t="s">
        <v>117</v>
      </c>
      <c r="AT133" s="212" t="s">
        <v>113</v>
      </c>
      <c r="AU133" s="212" t="s">
        <v>81</v>
      </c>
      <c r="AY133" s="13" t="s">
        <v>112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3" t="s">
        <v>81</v>
      </c>
      <c r="BK133" s="213">
        <f>ROUND(I133*H133,2)</f>
        <v>0</v>
      </c>
      <c r="BL133" s="13" t="s">
        <v>117</v>
      </c>
      <c r="BM133" s="212" t="s">
        <v>168</v>
      </c>
    </row>
    <row r="134" spans="1:65" s="2" customFormat="1" ht="37.8" customHeight="1">
      <c r="A134" s="34"/>
      <c r="B134" s="35"/>
      <c r="C134" s="200" t="s">
        <v>169</v>
      </c>
      <c r="D134" s="200" t="s">
        <v>113</v>
      </c>
      <c r="E134" s="201" t="s">
        <v>170</v>
      </c>
      <c r="F134" s="202" t="s">
        <v>171</v>
      </c>
      <c r="G134" s="203" t="s">
        <v>126</v>
      </c>
      <c r="H134" s="204">
        <v>130.688</v>
      </c>
      <c r="I134" s="205"/>
      <c r="J134" s="206">
        <f>ROUND(I134*H134,2)</f>
        <v>0</v>
      </c>
      <c r="K134" s="207"/>
      <c r="L134" s="40"/>
      <c r="M134" s="208" t="s">
        <v>1</v>
      </c>
      <c r="N134" s="209" t="s">
        <v>41</v>
      </c>
      <c r="O134" s="87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2" t="s">
        <v>117</v>
      </c>
      <c r="AT134" s="212" t="s">
        <v>113</v>
      </c>
      <c r="AU134" s="212" t="s">
        <v>81</v>
      </c>
      <c r="AY134" s="13" t="s">
        <v>112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3" t="s">
        <v>81</v>
      </c>
      <c r="BK134" s="213">
        <f>ROUND(I134*H134,2)</f>
        <v>0</v>
      </c>
      <c r="BL134" s="13" t="s">
        <v>117</v>
      </c>
      <c r="BM134" s="212" t="s">
        <v>172</v>
      </c>
    </row>
    <row r="135" spans="1:65" s="2" customFormat="1" ht="24.15" customHeight="1">
      <c r="A135" s="34"/>
      <c r="B135" s="35"/>
      <c r="C135" s="200" t="s">
        <v>8</v>
      </c>
      <c r="D135" s="200" t="s">
        <v>113</v>
      </c>
      <c r="E135" s="201" t="s">
        <v>173</v>
      </c>
      <c r="F135" s="202" t="s">
        <v>174</v>
      </c>
      <c r="G135" s="203" t="s">
        <v>126</v>
      </c>
      <c r="H135" s="204">
        <v>12</v>
      </c>
      <c r="I135" s="205"/>
      <c r="J135" s="206">
        <f>ROUND(I135*H135,2)</f>
        <v>0</v>
      </c>
      <c r="K135" s="207"/>
      <c r="L135" s="40"/>
      <c r="M135" s="208" t="s">
        <v>1</v>
      </c>
      <c r="N135" s="209" t="s">
        <v>41</v>
      </c>
      <c r="O135" s="87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2" t="s">
        <v>117</v>
      </c>
      <c r="AT135" s="212" t="s">
        <v>113</v>
      </c>
      <c r="AU135" s="212" t="s">
        <v>81</v>
      </c>
      <c r="AY135" s="13" t="s">
        <v>112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3" t="s">
        <v>81</v>
      </c>
      <c r="BK135" s="213">
        <f>ROUND(I135*H135,2)</f>
        <v>0</v>
      </c>
      <c r="BL135" s="13" t="s">
        <v>117</v>
      </c>
      <c r="BM135" s="212" t="s">
        <v>175</v>
      </c>
    </row>
    <row r="136" spans="1:65" s="2" customFormat="1" ht="24.15" customHeight="1">
      <c r="A136" s="34"/>
      <c r="B136" s="35"/>
      <c r="C136" s="200" t="s">
        <v>176</v>
      </c>
      <c r="D136" s="200" t="s">
        <v>113</v>
      </c>
      <c r="E136" s="201" t="s">
        <v>177</v>
      </c>
      <c r="F136" s="202" t="s">
        <v>178</v>
      </c>
      <c r="G136" s="203" t="s">
        <v>126</v>
      </c>
      <c r="H136" s="204">
        <v>63.308</v>
      </c>
      <c r="I136" s="205"/>
      <c r="J136" s="206">
        <f>ROUND(I136*H136,2)</f>
        <v>0</v>
      </c>
      <c r="K136" s="207"/>
      <c r="L136" s="40"/>
      <c r="M136" s="208" t="s">
        <v>1</v>
      </c>
      <c r="N136" s="209" t="s">
        <v>41</v>
      </c>
      <c r="O136" s="87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2" t="s">
        <v>117</v>
      </c>
      <c r="AT136" s="212" t="s">
        <v>113</v>
      </c>
      <c r="AU136" s="212" t="s">
        <v>81</v>
      </c>
      <c r="AY136" s="13" t="s">
        <v>112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3" t="s">
        <v>81</v>
      </c>
      <c r="BK136" s="213">
        <f>ROUND(I136*H136,2)</f>
        <v>0</v>
      </c>
      <c r="BL136" s="13" t="s">
        <v>117</v>
      </c>
      <c r="BM136" s="212" t="s">
        <v>179</v>
      </c>
    </row>
    <row r="137" spans="1:65" s="2" customFormat="1" ht="24.15" customHeight="1">
      <c r="A137" s="34"/>
      <c r="B137" s="35"/>
      <c r="C137" s="200" t="s">
        <v>180</v>
      </c>
      <c r="D137" s="200" t="s">
        <v>113</v>
      </c>
      <c r="E137" s="201" t="s">
        <v>181</v>
      </c>
      <c r="F137" s="202" t="s">
        <v>182</v>
      </c>
      <c r="G137" s="203" t="s">
        <v>130</v>
      </c>
      <c r="H137" s="204">
        <v>235</v>
      </c>
      <c r="I137" s="205"/>
      <c r="J137" s="206">
        <f>ROUND(I137*H137,2)</f>
        <v>0</v>
      </c>
      <c r="K137" s="207"/>
      <c r="L137" s="40"/>
      <c r="M137" s="208" t="s">
        <v>1</v>
      </c>
      <c r="N137" s="209" t="s">
        <v>41</v>
      </c>
      <c r="O137" s="87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2" t="s">
        <v>117</v>
      </c>
      <c r="AT137" s="212" t="s">
        <v>113</v>
      </c>
      <c r="AU137" s="212" t="s">
        <v>81</v>
      </c>
      <c r="AY137" s="13" t="s">
        <v>112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3" t="s">
        <v>81</v>
      </c>
      <c r="BK137" s="213">
        <f>ROUND(I137*H137,2)</f>
        <v>0</v>
      </c>
      <c r="BL137" s="13" t="s">
        <v>117</v>
      </c>
      <c r="BM137" s="212" t="s">
        <v>183</v>
      </c>
    </row>
    <row r="138" spans="1:65" s="2" customFormat="1" ht="24.15" customHeight="1">
      <c r="A138" s="34"/>
      <c r="B138" s="35"/>
      <c r="C138" s="200" t="s">
        <v>184</v>
      </c>
      <c r="D138" s="200" t="s">
        <v>113</v>
      </c>
      <c r="E138" s="201" t="s">
        <v>185</v>
      </c>
      <c r="F138" s="202" t="s">
        <v>186</v>
      </c>
      <c r="G138" s="203" t="s">
        <v>130</v>
      </c>
      <c r="H138" s="204">
        <v>235</v>
      </c>
      <c r="I138" s="205"/>
      <c r="J138" s="206">
        <f>ROUND(I138*H138,2)</f>
        <v>0</v>
      </c>
      <c r="K138" s="207"/>
      <c r="L138" s="40"/>
      <c r="M138" s="208" t="s">
        <v>1</v>
      </c>
      <c r="N138" s="209" t="s">
        <v>41</v>
      </c>
      <c r="O138" s="87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2" t="s">
        <v>117</v>
      </c>
      <c r="AT138" s="212" t="s">
        <v>113</v>
      </c>
      <c r="AU138" s="212" t="s">
        <v>81</v>
      </c>
      <c r="AY138" s="13" t="s">
        <v>112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3" t="s">
        <v>81</v>
      </c>
      <c r="BK138" s="213">
        <f>ROUND(I138*H138,2)</f>
        <v>0</v>
      </c>
      <c r="BL138" s="13" t="s">
        <v>117</v>
      </c>
      <c r="BM138" s="212" t="s">
        <v>187</v>
      </c>
    </row>
    <row r="139" spans="1:65" s="2" customFormat="1" ht="37.8" customHeight="1">
      <c r="A139" s="34"/>
      <c r="B139" s="35"/>
      <c r="C139" s="200" t="s">
        <v>188</v>
      </c>
      <c r="D139" s="200" t="s">
        <v>113</v>
      </c>
      <c r="E139" s="201" t="s">
        <v>189</v>
      </c>
      <c r="F139" s="202" t="s">
        <v>190</v>
      </c>
      <c r="G139" s="203" t="s">
        <v>126</v>
      </c>
      <c r="H139" s="204">
        <v>396.712</v>
      </c>
      <c r="I139" s="205"/>
      <c r="J139" s="206">
        <f>ROUND(I139*H139,2)</f>
        <v>0</v>
      </c>
      <c r="K139" s="207"/>
      <c r="L139" s="40"/>
      <c r="M139" s="208" t="s">
        <v>1</v>
      </c>
      <c r="N139" s="209" t="s">
        <v>41</v>
      </c>
      <c r="O139" s="87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2" t="s">
        <v>117</v>
      </c>
      <c r="AT139" s="212" t="s">
        <v>113</v>
      </c>
      <c r="AU139" s="212" t="s">
        <v>81</v>
      </c>
      <c r="AY139" s="13" t="s">
        <v>112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3" t="s">
        <v>81</v>
      </c>
      <c r="BK139" s="213">
        <f>ROUND(I139*H139,2)</f>
        <v>0</v>
      </c>
      <c r="BL139" s="13" t="s">
        <v>117</v>
      </c>
      <c r="BM139" s="212" t="s">
        <v>191</v>
      </c>
    </row>
    <row r="140" spans="1:65" s="2" customFormat="1" ht="24.15" customHeight="1">
      <c r="A140" s="34"/>
      <c r="B140" s="35"/>
      <c r="C140" s="200" t="s">
        <v>192</v>
      </c>
      <c r="D140" s="200" t="s">
        <v>113</v>
      </c>
      <c r="E140" s="201" t="s">
        <v>193</v>
      </c>
      <c r="F140" s="202" t="s">
        <v>194</v>
      </c>
      <c r="G140" s="203" t="s">
        <v>126</v>
      </c>
      <c r="H140" s="204">
        <v>33.643</v>
      </c>
      <c r="I140" s="205"/>
      <c r="J140" s="206">
        <f>ROUND(I140*H140,2)</f>
        <v>0</v>
      </c>
      <c r="K140" s="207"/>
      <c r="L140" s="40"/>
      <c r="M140" s="208" t="s">
        <v>1</v>
      </c>
      <c r="N140" s="209" t="s">
        <v>41</v>
      </c>
      <c r="O140" s="87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2" t="s">
        <v>117</v>
      </c>
      <c r="AT140" s="212" t="s">
        <v>113</v>
      </c>
      <c r="AU140" s="212" t="s">
        <v>81</v>
      </c>
      <c r="AY140" s="13" t="s">
        <v>112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3" t="s">
        <v>81</v>
      </c>
      <c r="BK140" s="213">
        <f>ROUND(I140*H140,2)</f>
        <v>0</v>
      </c>
      <c r="BL140" s="13" t="s">
        <v>117</v>
      </c>
      <c r="BM140" s="212" t="s">
        <v>195</v>
      </c>
    </row>
    <row r="141" spans="1:65" s="2" customFormat="1" ht="33" customHeight="1">
      <c r="A141" s="34"/>
      <c r="B141" s="35"/>
      <c r="C141" s="200" t="s">
        <v>7</v>
      </c>
      <c r="D141" s="200" t="s">
        <v>113</v>
      </c>
      <c r="E141" s="201" t="s">
        <v>196</v>
      </c>
      <c r="F141" s="202" t="s">
        <v>197</v>
      </c>
      <c r="G141" s="203" t="s">
        <v>126</v>
      </c>
      <c r="H141" s="204">
        <v>459.292</v>
      </c>
      <c r="I141" s="205"/>
      <c r="J141" s="206">
        <f>ROUND(I141*H141,2)</f>
        <v>0</v>
      </c>
      <c r="K141" s="207"/>
      <c r="L141" s="40"/>
      <c r="M141" s="208" t="s">
        <v>1</v>
      </c>
      <c r="N141" s="209" t="s">
        <v>41</v>
      </c>
      <c r="O141" s="87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2" t="s">
        <v>117</v>
      </c>
      <c r="AT141" s="212" t="s">
        <v>113</v>
      </c>
      <c r="AU141" s="212" t="s">
        <v>81</v>
      </c>
      <c r="AY141" s="13" t="s">
        <v>112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3" t="s">
        <v>81</v>
      </c>
      <c r="BK141" s="213">
        <f>ROUND(I141*H141,2)</f>
        <v>0</v>
      </c>
      <c r="BL141" s="13" t="s">
        <v>117</v>
      </c>
      <c r="BM141" s="212" t="s">
        <v>198</v>
      </c>
    </row>
    <row r="142" spans="1:65" s="2" customFormat="1" ht="24.15" customHeight="1">
      <c r="A142" s="34"/>
      <c r="B142" s="35"/>
      <c r="C142" s="200" t="s">
        <v>199</v>
      </c>
      <c r="D142" s="200" t="s">
        <v>113</v>
      </c>
      <c r="E142" s="201" t="s">
        <v>200</v>
      </c>
      <c r="F142" s="202" t="s">
        <v>201</v>
      </c>
      <c r="G142" s="203" t="s">
        <v>126</v>
      </c>
      <c r="H142" s="204">
        <v>205.996</v>
      </c>
      <c r="I142" s="205"/>
      <c r="J142" s="206">
        <f>ROUND(I142*H142,2)</f>
        <v>0</v>
      </c>
      <c r="K142" s="207"/>
      <c r="L142" s="40"/>
      <c r="M142" s="208" t="s">
        <v>1</v>
      </c>
      <c r="N142" s="209" t="s">
        <v>41</v>
      </c>
      <c r="O142" s="87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2" t="s">
        <v>117</v>
      </c>
      <c r="AT142" s="212" t="s">
        <v>113</v>
      </c>
      <c r="AU142" s="212" t="s">
        <v>81</v>
      </c>
      <c r="AY142" s="13" t="s">
        <v>112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3" t="s">
        <v>81</v>
      </c>
      <c r="BK142" s="213">
        <f>ROUND(I142*H142,2)</f>
        <v>0</v>
      </c>
      <c r="BL142" s="13" t="s">
        <v>117</v>
      </c>
      <c r="BM142" s="212" t="s">
        <v>202</v>
      </c>
    </row>
    <row r="143" spans="1:65" s="2" customFormat="1" ht="16.5" customHeight="1">
      <c r="A143" s="34"/>
      <c r="B143" s="35"/>
      <c r="C143" s="200" t="s">
        <v>203</v>
      </c>
      <c r="D143" s="200" t="s">
        <v>113</v>
      </c>
      <c r="E143" s="201" t="s">
        <v>204</v>
      </c>
      <c r="F143" s="202" t="s">
        <v>205</v>
      </c>
      <c r="G143" s="203" t="s">
        <v>126</v>
      </c>
      <c r="H143" s="204">
        <v>33.643</v>
      </c>
      <c r="I143" s="205"/>
      <c r="J143" s="206">
        <f>ROUND(I143*H143,2)</f>
        <v>0</v>
      </c>
      <c r="K143" s="207"/>
      <c r="L143" s="40"/>
      <c r="M143" s="208" t="s">
        <v>1</v>
      </c>
      <c r="N143" s="209" t="s">
        <v>41</v>
      </c>
      <c r="O143" s="87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2" t="s">
        <v>117</v>
      </c>
      <c r="AT143" s="212" t="s">
        <v>113</v>
      </c>
      <c r="AU143" s="212" t="s">
        <v>81</v>
      </c>
      <c r="AY143" s="13" t="s">
        <v>112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3" t="s">
        <v>81</v>
      </c>
      <c r="BK143" s="213">
        <f>ROUND(I143*H143,2)</f>
        <v>0</v>
      </c>
      <c r="BL143" s="13" t="s">
        <v>117</v>
      </c>
      <c r="BM143" s="212" t="s">
        <v>206</v>
      </c>
    </row>
    <row r="144" spans="1:65" s="2" customFormat="1" ht="24.15" customHeight="1">
      <c r="A144" s="34"/>
      <c r="B144" s="35"/>
      <c r="C144" s="200" t="s">
        <v>207</v>
      </c>
      <c r="D144" s="200" t="s">
        <v>113</v>
      </c>
      <c r="E144" s="201" t="s">
        <v>208</v>
      </c>
      <c r="F144" s="202" t="s">
        <v>209</v>
      </c>
      <c r="G144" s="203" t="s">
        <v>116</v>
      </c>
      <c r="H144" s="204">
        <v>60.557</v>
      </c>
      <c r="I144" s="205"/>
      <c r="J144" s="206">
        <f>ROUND(I144*H144,2)</f>
        <v>0</v>
      </c>
      <c r="K144" s="207"/>
      <c r="L144" s="40"/>
      <c r="M144" s="208" t="s">
        <v>1</v>
      </c>
      <c r="N144" s="209" t="s">
        <v>41</v>
      </c>
      <c r="O144" s="87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2" t="s">
        <v>117</v>
      </c>
      <c r="AT144" s="212" t="s">
        <v>113</v>
      </c>
      <c r="AU144" s="212" t="s">
        <v>81</v>
      </c>
      <c r="AY144" s="13" t="s">
        <v>112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3" t="s">
        <v>81</v>
      </c>
      <c r="BK144" s="213">
        <f>ROUND(I144*H144,2)</f>
        <v>0</v>
      </c>
      <c r="BL144" s="13" t="s">
        <v>117</v>
      </c>
      <c r="BM144" s="212" t="s">
        <v>210</v>
      </c>
    </row>
    <row r="145" spans="1:65" s="2" customFormat="1" ht="24.15" customHeight="1">
      <c r="A145" s="34"/>
      <c r="B145" s="35"/>
      <c r="C145" s="200" t="s">
        <v>211</v>
      </c>
      <c r="D145" s="200" t="s">
        <v>113</v>
      </c>
      <c r="E145" s="201" t="s">
        <v>212</v>
      </c>
      <c r="F145" s="202" t="s">
        <v>213</v>
      </c>
      <c r="G145" s="203" t="s">
        <v>126</v>
      </c>
      <c r="H145" s="204">
        <v>15.28</v>
      </c>
      <c r="I145" s="205"/>
      <c r="J145" s="206">
        <f>ROUND(I145*H145,2)</f>
        <v>0</v>
      </c>
      <c r="K145" s="207"/>
      <c r="L145" s="40"/>
      <c r="M145" s="208" t="s">
        <v>1</v>
      </c>
      <c r="N145" s="209" t="s">
        <v>41</v>
      </c>
      <c r="O145" s="87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2" t="s">
        <v>117</v>
      </c>
      <c r="AT145" s="212" t="s">
        <v>113</v>
      </c>
      <c r="AU145" s="212" t="s">
        <v>81</v>
      </c>
      <c r="AY145" s="13" t="s">
        <v>112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3" t="s">
        <v>81</v>
      </c>
      <c r="BK145" s="213">
        <f>ROUND(I145*H145,2)</f>
        <v>0</v>
      </c>
      <c r="BL145" s="13" t="s">
        <v>117</v>
      </c>
      <c r="BM145" s="212" t="s">
        <v>214</v>
      </c>
    </row>
    <row r="146" spans="1:65" s="2" customFormat="1" ht="24.15" customHeight="1">
      <c r="A146" s="34"/>
      <c r="B146" s="35"/>
      <c r="C146" s="200" t="s">
        <v>215</v>
      </c>
      <c r="D146" s="200" t="s">
        <v>113</v>
      </c>
      <c r="E146" s="201" t="s">
        <v>216</v>
      </c>
      <c r="F146" s="202" t="s">
        <v>217</v>
      </c>
      <c r="G146" s="203" t="s">
        <v>126</v>
      </c>
      <c r="H146" s="204">
        <v>263.289</v>
      </c>
      <c r="I146" s="205"/>
      <c r="J146" s="206">
        <f>ROUND(I146*H146,2)</f>
        <v>0</v>
      </c>
      <c r="K146" s="207"/>
      <c r="L146" s="40"/>
      <c r="M146" s="208" t="s">
        <v>1</v>
      </c>
      <c r="N146" s="209" t="s">
        <v>41</v>
      </c>
      <c r="O146" s="87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2" t="s">
        <v>117</v>
      </c>
      <c r="AT146" s="212" t="s">
        <v>113</v>
      </c>
      <c r="AU146" s="212" t="s">
        <v>81</v>
      </c>
      <c r="AY146" s="13" t="s">
        <v>112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3" t="s">
        <v>81</v>
      </c>
      <c r="BK146" s="213">
        <f>ROUND(I146*H146,2)</f>
        <v>0</v>
      </c>
      <c r="BL146" s="13" t="s">
        <v>117</v>
      </c>
      <c r="BM146" s="212" t="s">
        <v>218</v>
      </c>
    </row>
    <row r="147" spans="1:65" s="2" customFormat="1" ht="24.15" customHeight="1">
      <c r="A147" s="34"/>
      <c r="B147" s="35"/>
      <c r="C147" s="200" t="s">
        <v>219</v>
      </c>
      <c r="D147" s="200" t="s">
        <v>113</v>
      </c>
      <c r="E147" s="201" t="s">
        <v>220</v>
      </c>
      <c r="F147" s="202" t="s">
        <v>221</v>
      </c>
      <c r="G147" s="203" t="s">
        <v>130</v>
      </c>
      <c r="H147" s="204">
        <v>685</v>
      </c>
      <c r="I147" s="205"/>
      <c r="J147" s="206">
        <f>ROUND(I147*H147,2)</f>
        <v>0</v>
      </c>
      <c r="K147" s="207"/>
      <c r="L147" s="40"/>
      <c r="M147" s="208" t="s">
        <v>1</v>
      </c>
      <c r="N147" s="209" t="s">
        <v>41</v>
      </c>
      <c r="O147" s="87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2" t="s">
        <v>117</v>
      </c>
      <c r="AT147" s="212" t="s">
        <v>113</v>
      </c>
      <c r="AU147" s="212" t="s">
        <v>81</v>
      </c>
      <c r="AY147" s="13" t="s">
        <v>112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3" t="s">
        <v>81</v>
      </c>
      <c r="BK147" s="213">
        <f>ROUND(I147*H147,2)</f>
        <v>0</v>
      </c>
      <c r="BL147" s="13" t="s">
        <v>117</v>
      </c>
      <c r="BM147" s="212" t="s">
        <v>222</v>
      </c>
    </row>
    <row r="148" spans="1:65" s="2" customFormat="1" ht="24.15" customHeight="1">
      <c r="A148" s="34"/>
      <c r="B148" s="35"/>
      <c r="C148" s="200" t="s">
        <v>223</v>
      </c>
      <c r="D148" s="200" t="s">
        <v>113</v>
      </c>
      <c r="E148" s="201" t="s">
        <v>224</v>
      </c>
      <c r="F148" s="202" t="s">
        <v>225</v>
      </c>
      <c r="G148" s="203" t="s">
        <v>130</v>
      </c>
      <c r="H148" s="204">
        <v>685</v>
      </c>
      <c r="I148" s="205"/>
      <c r="J148" s="206">
        <f>ROUND(I148*H148,2)</f>
        <v>0</v>
      </c>
      <c r="K148" s="207"/>
      <c r="L148" s="40"/>
      <c r="M148" s="208" t="s">
        <v>1</v>
      </c>
      <c r="N148" s="209" t="s">
        <v>41</v>
      </c>
      <c r="O148" s="87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2" t="s">
        <v>117</v>
      </c>
      <c r="AT148" s="212" t="s">
        <v>113</v>
      </c>
      <c r="AU148" s="212" t="s">
        <v>81</v>
      </c>
      <c r="AY148" s="13" t="s">
        <v>112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3" t="s">
        <v>81</v>
      </c>
      <c r="BK148" s="213">
        <f>ROUND(I148*H148,2)</f>
        <v>0</v>
      </c>
      <c r="BL148" s="13" t="s">
        <v>117</v>
      </c>
      <c r="BM148" s="212" t="s">
        <v>226</v>
      </c>
    </row>
    <row r="149" spans="1:65" s="2" customFormat="1" ht="24.15" customHeight="1">
      <c r="A149" s="34"/>
      <c r="B149" s="35"/>
      <c r="C149" s="200" t="s">
        <v>227</v>
      </c>
      <c r="D149" s="200" t="s">
        <v>113</v>
      </c>
      <c r="E149" s="201" t="s">
        <v>228</v>
      </c>
      <c r="F149" s="202" t="s">
        <v>229</v>
      </c>
      <c r="G149" s="203" t="s">
        <v>130</v>
      </c>
      <c r="H149" s="204">
        <v>685</v>
      </c>
      <c r="I149" s="205"/>
      <c r="J149" s="206">
        <f>ROUND(I149*H149,2)</f>
        <v>0</v>
      </c>
      <c r="K149" s="207"/>
      <c r="L149" s="40"/>
      <c r="M149" s="208" t="s">
        <v>1</v>
      </c>
      <c r="N149" s="209" t="s">
        <v>41</v>
      </c>
      <c r="O149" s="87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2" t="s">
        <v>117</v>
      </c>
      <c r="AT149" s="212" t="s">
        <v>113</v>
      </c>
      <c r="AU149" s="212" t="s">
        <v>81</v>
      </c>
      <c r="AY149" s="13" t="s">
        <v>112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3" t="s">
        <v>81</v>
      </c>
      <c r="BK149" s="213">
        <f>ROUND(I149*H149,2)</f>
        <v>0</v>
      </c>
      <c r="BL149" s="13" t="s">
        <v>117</v>
      </c>
      <c r="BM149" s="212" t="s">
        <v>230</v>
      </c>
    </row>
    <row r="150" spans="1:63" s="11" customFormat="1" ht="25.9" customHeight="1">
      <c r="A150" s="11"/>
      <c r="B150" s="186"/>
      <c r="C150" s="187"/>
      <c r="D150" s="188" t="s">
        <v>75</v>
      </c>
      <c r="E150" s="189" t="s">
        <v>231</v>
      </c>
      <c r="F150" s="189" t="s">
        <v>232</v>
      </c>
      <c r="G150" s="187"/>
      <c r="H150" s="187"/>
      <c r="I150" s="190"/>
      <c r="J150" s="191">
        <f>BK150</f>
        <v>0</v>
      </c>
      <c r="K150" s="187"/>
      <c r="L150" s="192"/>
      <c r="M150" s="193"/>
      <c r="N150" s="194"/>
      <c r="O150" s="194"/>
      <c r="P150" s="195">
        <f>P151</f>
        <v>0</v>
      </c>
      <c r="Q150" s="194"/>
      <c r="R150" s="195">
        <f>R151</f>
        <v>0</v>
      </c>
      <c r="S150" s="194"/>
      <c r="T150" s="196">
        <f>T151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197" t="s">
        <v>81</v>
      </c>
      <c r="AT150" s="198" t="s">
        <v>75</v>
      </c>
      <c r="AU150" s="198" t="s">
        <v>76</v>
      </c>
      <c r="AY150" s="197" t="s">
        <v>112</v>
      </c>
      <c r="BK150" s="199">
        <f>BK151</f>
        <v>0</v>
      </c>
    </row>
    <row r="151" spans="1:65" s="2" customFormat="1" ht="16.5" customHeight="1">
      <c r="A151" s="34"/>
      <c r="B151" s="35"/>
      <c r="C151" s="200" t="s">
        <v>233</v>
      </c>
      <c r="D151" s="200" t="s">
        <v>113</v>
      </c>
      <c r="E151" s="201" t="s">
        <v>234</v>
      </c>
      <c r="F151" s="202" t="s">
        <v>235</v>
      </c>
      <c r="G151" s="203" t="s">
        <v>126</v>
      </c>
      <c r="H151" s="204">
        <v>1.008</v>
      </c>
      <c r="I151" s="205"/>
      <c r="J151" s="206">
        <f>ROUND(I151*H151,2)</f>
        <v>0</v>
      </c>
      <c r="K151" s="207"/>
      <c r="L151" s="40"/>
      <c r="M151" s="208" t="s">
        <v>1</v>
      </c>
      <c r="N151" s="209" t="s">
        <v>41</v>
      </c>
      <c r="O151" s="87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2" t="s">
        <v>117</v>
      </c>
      <c r="AT151" s="212" t="s">
        <v>113</v>
      </c>
      <c r="AU151" s="212" t="s">
        <v>81</v>
      </c>
      <c r="AY151" s="13" t="s">
        <v>112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3" t="s">
        <v>81</v>
      </c>
      <c r="BK151" s="213">
        <f>ROUND(I151*H151,2)</f>
        <v>0</v>
      </c>
      <c r="BL151" s="13" t="s">
        <v>117</v>
      </c>
      <c r="BM151" s="212" t="s">
        <v>236</v>
      </c>
    </row>
    <row r="152" spans="1:63" s="11" customFormat="1" ht="25.9" customHeight="1">
      <c r="A152" s="11"/>
      <c r="B152" s="186"/>
      <c r="C152" s="187"/>
      <c r="D152" s="188" t="s">
        <v>75</v>
      </c>
      <c r="E152" s="189" t="s">
        <v>237</v>
      </c>
      <c r="F152" s="189" t="s">
        <v>238</v>
      </c>
      <c r="G152" s="187"/>
      <c r="H152" s="187"/>
      <c r="I152" s="190"/>
      <c r="J152" s="191">
        <f>BK152</f>
        <v>0</v>
      </c>
      <c r="K152" s="187"/>
      <c r="L152" s="192"/>
      <c r="M152" s="193"/>
      <c r="N152" s="194"/>
      <c r="O152" s="194"/>
      <c r="P152" s="195">
        <f>SUM(P153:P157)</f>
        <v>0</v>
      </c>
      <c r="Q152" s="194"/>
      <c r="R152" s="195">
        <f>SUM(R153:R157)</f>
        <v>0</v>
      </c>
      <c r="S152" s="194"/>
      <c r="T152" s="196">
        <f>SUM(T153:T157)</f>
        <v>0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R152" s="197" t="s">
        <v>81</v>
      </c>
      <c r="AT152" s="198" t="s">
        <v>75</v>
      </c>
      <c r="AU152" s="198" t="s">
        <v>76</v>
      </c>
      <c r="AY152" s="197" t="s">
        <v>112</v>
      </c>
      <c r="BK152" s="199">
        <f>SUM(BK153:BK157)</f>
        <v>0</v>
      </c>
    </row>
    <row r="153" spans="1:65" s="2" customFormat="1" ht="16.5" customHeight="1">
      <c r="A153" s="34"/>
      <c r="B153" s="35"/>
      <c r="C153" s="200" t="s">
        <v>239</v>
      </c>
      <c r="D153" s="200" t="s">
        <v>113</v>
      </c>
      <c r="E153" s="201" t="s">
        <v>240</v>
      </c>
      <c r="F153" s="202" t="s">
        <v>241</v>
      </c>
      <c r="G153" s="203" t="s">
        <v>130</v>
      </c>
      <c r="H153" s="204">
        <v>61.5</v>
      </c>
      <c r="I153" s="205"/>
      <c r="J153" s="206">
        <f>ROUND(I153*H153,2)</f>
        <v>0</v>
      </c>
      <c r="K153" s="207"/>
      <c r="L153" s="40"/>
      <c r="M153" s="208" t="s">
        <v>1</v>
      </c>
      <c r="N153" s="209" t="s">
        <v>41</v>
      </c>
      <c r="O153" s="87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2" t="s">
        <v>117</v>
      </c>
      <c r="AT153" s="212" t="s">
        <v>113</v>
      </c>
      <c r="AU153" s="212" t="s">
        <v>81</v>
      </c>
      <c r="AY153" s="13" t="s">
        <v>112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3" t="s">
        <v>81</v>
      </c>
      <c r="BK153" s="213">
        <f>ROUND(I153*H153,2)</f>
        <v>0</v>
      </c>
      <c r="BL153" s="13" t="s">
        <v>117</v>
      </c>
      <c r="BM153" s="212" t="s">
        <v>242</v>
      </c>
    </row>
    <row r="154" spans="1:65" s="2" customFormat="1" ht="24.15" customHeight="1">
      <c r="A154" s="34"/>
      <c r="B154" s="35"/>
      <c r="C154" s="200" t="s">
        <v>243</v>
      </c>
      <c r="D154" s="200" t="s">
        <v>113</v>
      </c>
      <c r="E154" s="201" t="s">
        <v>244</v>
      </c>
      <c r="F154" s="202" t="s">
        <v>245</v>
      </c>
      <c r="G154" s="203" t="s">
        <v>130</v>
      </c>
      <c r="H154" s="204">
        <v>61.5</v>
      </c>
      <c r="I154" s="205"/>
      <c r="J154" s="206">
        <f>ROUND(I154*H154,2)</f>
        <v>0</v>
      </c>
      <c r="K154" s="207"/>
      <c r="L154" s="40"/>
      <c r="M154" s="208" t="s">
        <v>1</v>
      </c>
      <c r="N154" s="209" t="s">
        <v>41</v>
      </c>
      <c r="O154" s="87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2" t="s">
        <v>117</v>
      </c>
      <c r="AT154" s="212" t="s">
        <v>113</v>
      </c>
      <c r="AU154" s="212" t="s">
        <v>81</v>
      </c>
      <c r="AY154" s="13" t="s">
        <v>112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3" t="s">
        <v>81</v>
      </c>
      <c r="BK154" s="213">
        <f>ROUND(I154*H154,2)</f>
        <v>0</v>
      </c>
      <c r="BL154" s="13" t="s">
        <v>117</v>
      </c>
      <c r="BM154" s="212" t="s">
        <v>246</v>
      </c>
    </row>
    <row r="155" spans="1:65" s="2" customFormat="1" ht="33" customHeight="1">
      <c r="A155" s="34"/>
      <c r="B155" s="35"/>
      <c r="C155" s="200" t="s">
        <v>247</v>
      </c>
      <c r="D155" s="200" t="s">
        <v>113</v>
      </c>
      <c r="E155" s="201" t="s">
        <v>248</v>
      </c>
      <c r="F155" s="202" t="s">
        <v>249</v>
      </c>
      <c r="G155" s="203" t="s">
        <v>130</v>
      </c>
      <c r="H155" s="204">
        <v>61.5</v>
      </c>
      <c r="I155" s="205"/>
      <c r="J155" s="206">
        <f>ROUND(I155*H155,2)</f>
        <v>0</v>
      </c>
      <c r="K155" s="207"/>
      <c r="L155" s="40"/>
      <c r="M155" s="208" t="s">
        <v>1</v>
      </c>
      <c r="N155" s="209" t="s">
        <v>41</v>
      </c>
      <c r="O155" s="87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2" t="s">
        <v>117</v>
      </c>
      <c r="AT155" s="212" t="s">
        <v>113</v>
      </c>
      <c r="AU155" s="212" t="s">
        <v>81</v>
      </c>
      <c r="AY155" s="13" t="s">
        <v>112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3" t="s">
        <v>81</v>
      </c>
      <c r="BK155" s="213">
        <f>ROUND(I155*H155,2)</f>
        <v>0</v>
      </c>
      <c r="BL155" s="13" t="s">
        <v>117</v>
      </c>
      <c r="BM155" s="212" t="s">
        <v>250</v>
      </c>
    </row>
    <row r="156" spans="1:65" s="2" customFormat="1" ht="33" customHeight="1">
      <c r="A156" s="34"/>
      <c r="B156" s="35"/>
      <c r="C156" s="200" t="s">
        <v>251</v>
      </c>
      <c r="D156" s="200" t="s">
        <v>113</v>
      </c>
      <c r="E156" s="201" t="s">
        <v>252</v>
      </c>
      <c r="F156" s="202" t="s">
        <v>253</v>
      </c>
      <c r="G156" s="203" t="s">
        <v>130</v>
      </c>
      <c r="H156" s="204">
        <v>61.5</v>
      </c>
      <c r="I156" s="205"/>
      <c r="J156" s="206">
        <f>ROUND(I156*H156,2)</f>
        <v>0</v>
      </c>
      <c r="K156" s="207"/>
      <c r="L156" s="40"/>
      <c r="M156" s="208" t="s">
        <v>1</v>
      </c>
      <c r="N156" s="209" t="s">
        <v>41</v>
      </c>
      <c r="O156" s="87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2" t="s">
        <v>117</v>
      </c>
      <c r="AT156" s="212" t="s">
        <v>113</v>
      </c>
      <c r="AU156" s="212" t="s">
        <v>81</v>
      </c>
      <c r="AY156" s="13" t="s">
        <v>112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3" t="s">
        <v>81</v>
      </c>
      <c r="BK156" s="213">
        <f>ROUND(I156*H156,2)</f>
        <v>0</v>
      </c>
      <c r="BL156" s="13" t="s">
        <v>117</v>
      </c>
      <c r="BM156" s="212" t="s">
        <v>254</v>
      </c>
    </row>
    <row r="157" spans="1:65" s="2" customFormat="1" ht="21.75" customHeight="1">
      <c r="A157" s="34"/>
      <c r="B157" s="35"/>
      <c r="C157" s="200" t="s">
        <v>255</v>
      </c>
      <c r="D157" s="200" t="s">
        <v>113</v>
      </c>
      <c r="E157" s="201" t="s">
        <v>256</v>
      </c>
      <c r="F157" s="202" t="s">
        <v>257</v>
      </c>
      <c r="G157" s="203" t="s">
        <v>147</v>
      </c>
      <c r="H157" s="204">
        <v>48.9</v>
      </c>
      <c r="I157" s="205"/>
      <c r="J157" s="206">
        <f>ROUND(I157*H157,2)</f>
        <v>0</v>
      </c>
      <c r="K157" s="207"/>
      <c r="L157" s="40"/>
      <c r="M157" s="208" t="s">
        <v>1</v>
      </c>
      <c r="N157" s="209" t="s">
        <v>41</v>
      </c>
      <c r="O157" s="87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2" t="s">
        <v>117</v>
      </c>
      <c r="AT157" s="212" t="s">
        <v>113</v>
      </c>
      <c r="AU157" s="212" t="s">
        <v>81</v>
      </c>
      <c r="AY157" s="13" t="s">
        <v>112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3" t="s">
        <v>81</v>
      </c>
      <c r="BK157" s="213">
        <f>ROUND(I157*H157,2)</f>
        <v>0</v>
      </c>
      <c r="BL157" s="13" t="s">
        <v>117</v>
      </c>
      <c r="BM157" s="212" t="s">
        <v>258</v>
      </c>
    </row>
    <row r="158" spans="1:63" s="11" customFormat="1" ht="25.9" customHeight="1">
      <c r="A158" s="11"/>
      <c r="B158" s="186"/>
      <c r="C158" s="187"/>
      <c r="D158" s="188" t="s">
        <v>75</v>
      </c>
      <c r="E158" s="189" t="s">
        <v>259</v>
      </c>
      <c r="F158" s="189" t="s">
        <v>260</v>
      </c>
      <c r="G158" s="187"/>
      <c r="H158" s="187"/>
      <c r="I158" s="190"/>
      <c r="J158" s="191">
        <f>BK158</f>
        <v>0</v>
      </c>
      <c r="K158" s="187"/>
      <c r="L158" s="192"/>
      <c r="M158" s="193"/>
      <c r="N158" s="194"/>
      <c r="O158" s="194"/>
      <c r="P158" s="195">
        <f>SUM(P159:P182)</f>
        <v>0</v>
      </c>
      <c r="Q158" s="194"/>
      <c r="R158" s="195">
        <f>SUM(R159:R182)</f>
        <v>0</v>
      </c>
      <c r="S158" s="194"/>
      <c r="T158" s="196">
        <f>SUM(T159:T182)</f>
        <v>0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R158" s="197" t="s">
        <v>81</v>
      </c>
      <c r="AT158" s="198" t="s">
        <v>75</v>
      </c>
      <c r="AU158" s="198" t="s">
        <v>76</v>
      </c>
      <c r="AY158" s="197" t="s">
        <v>112</v>
      </c>
      <c r="BK158" s="199">
        <f>SUM(BK159:BK182)</f>
        <v>0</v>
      </c>
    </row>
    <row r="159" spans="1:65" s="2" customFormat="1" ht="16.5" customHeight="1">
      <c r="A159" s="34"/>
      <c r="B159" s="35"/>
      <c r="C159" s="200" t="s">
        <v>261</v>
      </c>
      <c r="D159" s="200" t="s">
        <v>113</v>
      </c>
      <c r="E159" s="201" t="s">
        <v>262</v>
      </c>
      <c r="F159" s="202" t="s">
        <v>263</v>
      </c>
      <c r="G159" s="203" t="s">
        <v>264</v>
      </c>
      <c r="H159" s="204">
        <v>1</v>
      </c>
      <c r="I159" s="205"/>
      <c r="J159" s="206">
        <f>ROUND(I159*H159,2)</f>
        <v>0</v>
      </c>
      <c r="K159" s="207"/>
      <c r="L159" s="40"/>
      <c r="M159" s="208" t="s">
        <v>1</v>
      </c>
      <c r="N159" s="209" t="s">
        <v>41</v>
      </c>
      <c r="O159" s="87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2" t="s">
        <v>117</v>
      </c>
      <c r="AT159" s="212" t="s">
        <v>113</v>
      </c>
      <c r="AU159" s="212" t="s">
        <v>81</v>
      </c>
      <c r="AY159" s="13" t="s">
        <v>112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3" t="s">
        <v>81</v>
      </c>
      <c r="BK159" s="213">
        <f>ROUND(I159*H159,2)</f>
        <v>0</v>
      </c>
      <c r="BL159" s="13" t="s">
        <v>117</v>
      </c>
      <c r="BM159" s="212" t="s">
        <v>265</v>
      </c>
    </row>
    <row r="160" spans="1:65" s="2" customFormat="1" ht="16.5" customHeight="1">
      <c r="A160" s="34"/>
      <c r="B160" s="35"/>
      <c r="C160" s="200" t="s">
        <v>266</v>
      </c>
      <c r="D160" s="200" t="s">
        <v>113</v>
      </c>
      <c r="E160" s="201" t="s">
        <v>267</v>
      </c>
      <c r="F160" s="202" t="s">
        <v>268</v>
      </c>
      <c r="G160" s="203" t="s">
        <v>264</v>
      </c>
      <c r="H160" s="204">
        <v>1</v>
      </c>
      <c r="I160" s="205"/>
      <c r="J160" s="206">
        <f>ROUND(I160*H160,2)</f>
        <v>0</v>
      </c>
      <c r="K160" s="207"/>
      <c r="L160" s="40"/>
      <c r="M160" s="208" t="s">
        <v>1</v>
      </c>
      <c r="N160" s="209" t="s">
        <v>41</v>
      </c>
      <c r="O160" s="87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2" t="s">
        <v>117</v>
      </c>
      <c r="AT160" s="212" t="s">
        <v>113</v>
      </c>
      <c r="AU160" s="212" t="s">
        <v>81</v>
      </c>
      <c r="AY160" s="13" t="s">
        <v>112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3" t="s">
        <v>81</v>
      </c>
      <c r="BK160" s="213">
        <f>ROUND(I160*H160,2)</f>
        <v>0</v>
      </c>
      <c r="BL160" s="13" t="s">
        <v>117</v>
      </c>
      <c r="BM160" s="212" t="s">
        <v>269</v>
      </c>
    </row>
    <row r="161" spans="1:65" s="2" customFormat="1" ht="16.5" customHeight="1">
      <c r="A161" s="34"/>
      <c r="B161" s="35"/>
      <c r="C161" s="200" t="s">
        <v>270</v>
      </c>
      <c r="D161" s="200" t="s">
        <v>113</v>
      </c>
      <c r="E161" s="201" t="s">
        <v>271</v>
      </c>
      <c r="F161" s="202" t="s">
        <v>272</v>
      </c>
      <c r="G161" s="203" t="s">
        <v>264</v>
      </c>
      <c r="H161" s="204">
        <v>1</v>
      </c>
      <c r="I161" s="205"/>
      <c r="J161" s="206">
        <f>ROUND(I161*H161,2)</f>
        <v>0</v>
      </c>
      <c r="K161" s="207"/>
      <c r="L161" s="40"/>
      <c r="M161" s="208" t="s">
        <v>1</v>
      </c>
      <c r="N161" s="209" t="s">
        <v>41</v>
      </c>
      <c r="O161" s="87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2" t="s">
        <v>117</v>
      </c>
      <c r="AT161" s="212" t="s">
        <v>113</v>
      </c>
      <c r="AU161" s="212" t="s">
        <v>81</v>
      </c>
      <c r="AY161" s="13" t="s">
        <v>112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3" t="s">
        <v>81</v>
      </c>
      <c r="BK161" s="213">
        <f>ROUND(I161*H161,2)</f>
        <v>0</v>
      </c>
      <c r="BL161" s="13" t="s">
        <v>117</v>
      </c>
      <c r="BM161" s="212" t="s">
        <v>273</v>
      </c>
    </row>
    <row r="162" spans="1:65" s="2" customFormat="1" ht="16.5" customHeight="1">
      <c r="A162" s="34"/>
      <c r="B162" s="35"/>
      <c r="C162" s="200" t="s">
        <v>274</v>
      </c>
      <c r="D162" s="200" t="s">
        <v>113</v>
      </c>
      <c r="E162" s="201" t="s">
        <v>275</v>
      </c>
      <c r="F162" s="202" t="s">
        <v>276</v>
      </c>
      <c r="G162" s="203" t="s">
        <v>264</v>
      </c>
      <c r="H162" s="204">
        <v>1</v>
      </c>
      <c r="I162" s="205"/>
      <c r="J162" s="206">
        <f>ROUND(I162*H162,2)</f>
        <v>0</v>
      </c>
      <c r="K162" s="207"/>
      <c r="L162" s="40"/>
      <c r="M162" s="208" t="s">
        <v>1</v>
      </c>
      <c r="N162" s="209" t="s">
        <v>41</v>
      </c>
      <c r="O162" s="87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2" t="s">
        <v>117</v>
      </c>
      <c r="AT162" s="212" t="s">
        <v>113</v>
      </c>
      <c r="AU162" s="212" t="s">
        <v>81</v>
      </c>
      <c r="AY162" s="13" t="s">
        <v>112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3" t="s">
        <v>81</v>
      </c>
      <c r="BK162" s="213">
        <f>ROUND(I162*H162,2)</f>
        <v>0</v>
      </c>
      <c r="BL162" s="13" t="s">
        <v>117</v>
      </c>
      <c r="BM162" s="212" t="s">
        <v>277</v>
      </c>
    </row>
    <row r="163" spans="1:65" s="2" customFormat="1" ht="16.5" customHeight="1">
      <c r="A163" s="34"/>
      <c r="B163" s="35"/>
      <c r="C163" s="200" t="s">
        <v>278</v>
      </c>
      <c r="D163" s="200" t="s">
        <v>113</v>
      </c>
      <c r="E163" s="201" t="s">
        <v>279</v>
      </c>
      <c r="F163" s="202" t="s">
        <v>280</v>
      </c>
      <c r="G163" s="203" t="s">
        <v>264</v>
      </c>
      <c r="H163" s="204">
        <v>1</v>
      </c>
      <c r="I163" s="205"/>
      <c r="J163" s="206">
        <f>ROUND(I163*H163,2)</f>
        <v>0</v>
      </c>
      <c r="K163" s="207"/>
      <c r="L163" s="40"/>
      <c r="M163" s="208" t="s">
        <v>1</v>
      </c>
      <c r="N163" s="209" t="s">
        <v>41</v>
      </c>
      <c r="O163" s="87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2" t="s">
        <v>117</v>
      </c>
      <c r="AT163" s="212" t="s">
        <v>113</v>
      </c>
      <c r="AU163" s="212" t="s">
        <v>81</v>
      </c>
      <c r="AY163" s="13" t="s">
        <v>112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3" t="s">
        <v>81</v>
      </c>
      <c r="BK163" s="213">
        <f>ROUND(I163*H163,2)</f>
        <v>0</v>
      </c>
      <c r="BL163" s="13" t="s">
        <v>117</v>
      </c>
      <c r="BM163" s="212" t="s">
        <v>281</v>
      </c>
    </row>
    <row r="164" spans="1:65" s="2" customFormat="1" ht="16.5" customHeight="1">
      <c r="A164" s="34"/>
      <c r="B164" s="35"/>
      <c r="C164" s="200" t="s">
        <v>282</v>
      </c>
      <c r="D164" s="200" t="s">
        <v>113</v>
      </c>
      <c r="E164" s="201" t="s">
        <v>283</v>
      </c>
      <c r="F164" s="202" t="s">
        <v>284</v>
      </c>
      <c r="G164" s="203" t="s">
        <v>264</v>
      </c>
      <c r="H164" s="204">
        <v>1</v>
      </c>
      <c r="I164" s="205"/>
      <c r="J164" s="206">
        <f>ROUND(I164*H164,2)</f>
        <v>0</v>
      </c>
      <c r="K164" s="207"/>
      <c r="L164" s="40"/>
      <c r="M164" s="208" t="s">
        <v>1</v>
      </c>
      <c r="N164" s="209" t="s">
        <v>41</v>
      </c>
      <c r="O164" s="87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2" t="s">
        <v>117</v>
      </c>
      <c r="AT164" s="212" t="s">
        <v>113</v>
      </c>
      <c r="AU164" s="212" t="s">
        <v>81</v>
      </c>
      <c r="AY164" s="13" t="s">
        <v>112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3" t="s">
        <v>81</v>
      </c>
      <c r="BK164" s="213">
        <f>ROUND(I164*H164,2)</f>
        <v>0</v>
      </c>
      <c r="BL164" s="13" t="s">
        <v>117</v>
      </c>
      <c r="BM164" s="212" t="s">
        <v>285</v>
      </c>
    </row>
    <row r="165" spans="1:65" s="2" customFormat="1" ht="16.5" customHeight="1">
      <c r="A165" s="34"/>
      <c r="B165" s="35"/>
      <c r="C165" s="200" t="s">
        <v>286</v>
      </c>
      <c r="D165" s="200" t="s">
        <v>113</v>
      </c>
      <c r="E165" s="201" t="s">
        <v>287</v>
      </c>
      <c r="F165" s="202" t="s">
        <v>288</v>
      </c>
      <c r="G165" s="203" t="s">
        <v>264</v>
      </c>
      <c r="H165" s="204">
        <v>1</v>
      </c>
      <c r="I165" s="205"/>
      <c r="J165" s="206">
        <f>ROUND(I165*H165,2)</f>
        <v>0</v>
      </c>
      <c r="K165" s="207"/>
      <c r="L165" s="40"/>
      <c r="M165" s="208" t="s">
        <v>1</v>
      </c>
      <c r="N165" s="209" t="s">
        <v>41</v>
      </c>
      <c r="O165" s="87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2" t="s">
        <v>117</v>
      </c>
      <c r="AT165" s="212" t="s">
        <v>113</v>
      </c>
      <c r="AU165" s="212" t="s">
        <v>81</v>
      </c>
      <c r="AY165" s="13" t="s">
        <v>112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3" t="s">
        <v>81</v>
      </c>
      <c r="BK165" s="213">
        <f>ROUND(I165*H165,2)</f>
        <v>0</v>
      </c>
      <c r="BL165" s="13" t="s">
        <v>117</v>
      </c>
      <c r="BM165" s="212" t="s">
        <v>289</v>
      </c>
    </row>
    <row r="166" spans="1:65" s="2" customFormat="1" ht="16.5" customHeight="1">
      <c r="A166" s="34"/>
      <c r="B166" s="35"/>
      <c r="C166" s="200" t="s">
        <v>290</v>
      </c>
      <c r="D166" s="200" t="s">
        <v>113</v>
      </c>
      <c r="E166" s="201" t="s">
        <v>291</v>
      </c>
      <c r="F166" s="202" t="s">
        <v>292</v>
      </c>
      <c r="G166" s="203" t="s">
        <v>264</v>
      </c>
      <c r="H166" s="204">
        <v>11</v>
      </c>
      <c r="I166" s="205"/>
      <c r="J166" s="206">
        <f>ROUND(I166*H166,2)</f>
        <v>0</v>
      </c>
      <c r="K166" s="207"/>
      <c r="L166" s="40"/>
      <c r="M166" s="208" t="s">
        <v>1</v>
      </c>
      <c r="N166" s="209" t="s">
        <v>41</v>
      </c>
      <c r="O166" s="87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2" t="s">
        <v>117</v>
      </c>
      <c r="AT166" s="212" t="s">
        <v>113</v>
      </c>
      <c r="AU166" s="212" t="s">
        <v>81</v>
      </c>
      <c r="AY166" s="13" t="s">
        <v>112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3" t="s">
        <v>81</v>
      </c>
      <c r="BK166" s="213">
        <f>ROUND(I166*H166,2)</f>
        <v>0</v>
      </c>
      <c r="BL166" s="13" t="s">
        <v>117</v>
      </c>
      <c r="BM166" s="212" t="s">
        <v>293</v>
      </c>
    </row>
    <row r="167" spans="1:65" s="2" customFormat="1" ht="16.5" customHeight="1">
      <c r="A167" s="34"/>
      <c r="B167" s="35"/>
      <c r="C167" s="200" t="s">
        <v>294</v>
      </c>
      <c r="D167" s="200" t="s">
        <v>113</v>
      </c>
      <c r="E167" s="201" t="s">
        <v>295</v>
      </c>
      <c r="F167" s="202" t="s">
        <v>296</v>
      </c>
      <c r="G167" s="203" t="s">
        <v>264</v>
      </c>
      <c r="H167" s="204">
        <v>2</v>
      </c>
      <c r="I167" s="205"/>
      <c r="J167" s="206">
        <f>ROUND(I167*H167,2)</f>
        <v>0</v>
      </c>
      <c r="K167" s="207"/>
      <c r="L167" s="40"/>
      <c r="M167" s="208" t="s">
        <v>1</v>
      </c>
      <c r="N167" s="209" t="s">
        <v>41</v>
      </c>
      <c r="O167" s="87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2" t="s">
        <v>117</v>
      </c>
      <c r="AT167" s="212" t="s">
        <v>113</v>
      </c>
      <c r="AU167" s="212" t="s">
        <v>81</v>
      </c>
      <c r="AY167" s="13" t="s">
        <v>112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3" t="s">
        <v>81</v>
      </c>
      <c r="BK167" s="213">
        <f>ROUND(I167*H167,2)</f>
        <v>0</v>
      </c>
      <c r="BL167" s="13" t="s">
        <v>117</v>
      </c>
      <c r="BM167" s="212" t="s">
        <v>297</v>
      </c>
    </row>
    <row r="168" spans="1:65" s="2" customFormat="1" ht="16.5" customHeight="1">
      <c r="A168" s="34"/>
      <c r="B168" s="35"/>
      <c r="C168" s="200" t="s">
        <v>298</v>
      </c>
      <c r="D168" s="200" t="s">
        <v>113</v>
      </c>
      <c r="E168" s="201" t="s">
        <v>299</v>
      </c>
      <c r="F168" s="202" t="s">
        <v>300</v>
      </c>
      <c r="G168" s="203" t="s">
        <v>264</v>
      </c>
      <c r="H168" s="204">
        <v>7</v>
      </c>
      <c r="I168" s="205"/>
      <c r="J168" s="206">
        <f>ROUND(I168*H168,2)</f>
        <v>0</v>
      </c>
      <c r="K168" s="207"/>
      <c r="L168" s="40"/>
      <c r="M168" s="208" t="s">
        <v>1</v>
      </c>
      <c r="N168" s="209" t="s">
        <v>41</v>
      </c>
      <c r="O168" s="87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2" t="s">
        <v>117</v>
      </c>
      <c r="AT168" s="212" t="s">
        <v>113</v>
      </c>
      <c r="AU168" s="212" t="s">
        <v>81</v>
      </c>
      <c r="AY168" s="13" t="s">
        <v>112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3" t="s">
        <v>81</v>
      </c>
      <c r="BK168" s="213">
        <f>ROUND(I168*H168,2)</f>
        <v>0</v>
      </c>
      <c r="BL168" s="13" t="s">
        <v>117</v>
      </c>
      <c r="BM168" s="212" t="s">
        <v>301</v>
      </c>
    </row>
    <row r="169" spans="1:65" s="2" customFormat="1" ht="16.5" customHeight="1">
      <c r="A169" s="34"/>
      <c r="B169" s="35"/>
      <c r="C169" s="200" t="s">
        <v>302</v>
      </c>
      <c r="D169" s="200" t="s">
        <v>113</v>
      </c>
      <c r="E169" s="201" t="s">
        <v>303</v>
      </c>
      <c r="F169" s="202" t="s">
        <v>304</v>
      </c>
      <c r="G169" s="203" t="s">
        <v>264</v>
      </c>
      <c r="H169" s="204">
        <v>1</v>
      </c>
      <c r="I169" s="205"/>
      <c r="J169" s="206">
        <f>ROUND(I169*H169,2)</f>
        <v>0</v>
      </c>
      <c r="K169" s="207"/>
      <c r="L169" s="40"/>
      <c r="M169" s="208" t="s">
        <v>1</v>
      </c>
      <c r="N169" s="209" t="s">
        <v>41</v>
      </c>
      <c r="O169" s="87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2" t="s">
        <v>117</v>
      </c>
      <c r="AT169" s="212" t="s">
        <v>113</v>
      </c>
      <c r="AU169" s="212" t="s">
        <v>81</v>
      </c>
      <c r="AY169" s="13" t="s">
        <v>112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3" t="s">
        <v>81</v>
      </c>
      <c r="BK169" s="213">
        <f>ROUND(I169*H169,2)</f>
        <v>0</v>
      </c>
      <c r="BL169" s="13" t="s">
        <v>117</v>
      </c>
      <c r="BM169" s="212" t="s">
        <v>305</v>
      </c>
    </row>
    <row r="170" spans="1:65" s="2" customFormat="1" ht="16.5" customHeight="1">
      <c r="A170" s="34"/>
      <c r="B170" s="35"/>
      <c r="C170" s="200" t="s">
        <v>306</v>
      </c>
      <c r="D170" s="200" t="s">
        <v>113</v>
      </c>
      <c r="E170" s="201" t="s">
        <v>307</v>
      </c>
      <c r="F170" s="202" t="s">
        <v>308</v>
      </c>
      <c r="G170" s="203" t="s">
        <v>264</v>
      </c>
      <c r="H170" s="204">
        <v>3</v>
      </c>
      <c r="I170" s="205"/>
      <c r="J170" s="206">
        <f>ROUND(I170*H170,2)</f>
        <v>0</v>
      </c>
      <c r="K170" s="207"/>
      <c r="L170" s="40"/>
      <c r="M170" s="208" t="s">
        <v>1</v>
      </c>
      <c r="N170" s="209" t="s">
        <v>41</v>
      </c>
      <c r="O170" s="87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2" t="s">
        <v>117</v>
      </c>
      <c r="AT170" s="212" t="s">
        <v>113</v>
      </c>
      <c r="AU170" s="212" t="s">
        <v>81</v>
      </c>
      <c r="AY170" s="13" t="s">
        <v>112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3" t="s">
        <v>81</v>
      </c>
      <c r="BK170" s="213">
        <f>ROUND(I170*H170,2)</f>
        <v>0</v>
      </c>
      <c r="BL170" s="13" t="s">
        <v>117</v>
      </c>
      <c r="BM170" s="212" t="s">
        <v>309</v>
      </c>
    </row>
    <row r="171" spans="1:65" s="2" customFormat="1" ht="16.5" customHeight="1">
      <c r="A171" s="34"/>
      <c r="B171" s="35"/>
      <c r="C171" s="200" t="s">
        <v>310</v>
      </c>
      <c r="D171" s="200" t="s">
        <v>113</v>
      </c>
      <c r="E171" s="201" t="s">
        <v>311</v>
      </c>
      <c r="F171" s="202" t="s">
        <v>312</v>
      </c>
      <c r="G171" s="203" t="s">
        <v>264</v>
      </c>
      <c r="H171" s="204">
        <v>2</v>
      </c>
      <c r="I171" s="205"/>
      <c r="J171" s="206">
        <f>ROUND(I171*H171,2)</f>
        <v>0</v>
      </c>
      <c r="K171" s="207"/>
      <c r="L171" s="40"/>
      <c r="M171" s="208" t="s">
        <v>1</v>
      </c>
      <c r="N171" s="209" t="s">
        <v>41</v>
      </c>
      <c r="O171" s="87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2" t="s">
        <v>117</v>
      </c>
      <c r="AT171" s="212" t="s">
        <v>113</v>
      </c>
      <c r="AU171" s="212" t="s">
        <v>81</v>
      </c>
      <c r="AY171" s="13" t="s">
        <v>112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3" t="s">
        <v>81</v>
      </c>
      <c r="BK171" s="213">
        <f>ROUND(I171*H171,2)</f>
        <v>0</v>
      </c>
      <c r="BL171" s="13" t="s">
        <v>117</v>
      </c>
      <c r="BM171" s="212" t="s">
        <v>313</v>
      </c>
    </row>
    <row r="172" spans="1:65" s="2" customFormat="1" ht="16.5" customHeight="1">
      <c r="A172" s="34"/>
      <c r="B172" s="35"/>
      <c r="C172" s="200" t="s">
        <v>314</v>
      </c>
      <c r="D172" s="200" t="s">
        <v>113</v>
      </c>
      <c r="E172" s="201" t="s">
        <v>315</v>
      </c>
      <c r="F172" s="202" t="s">
        <v>316</v>
      </c>
      <c r="G172" s="203" t="s">
        <v>264</v>
      </c>
      <c r="H172" s="204">
        <v>7</v>
      </c>
      <c r="I172" s="205"/>
      <c r="J172" s="206">
        <f>ROUND(I172*H172,2)</f>
        <v>0</v>
      </c>
      <c r="K172" s="207"/>
      <c r="L172" s="40"/>
      <c r="M172" s="208" t="s">
        <v>1</v>
      </c>
      <c r="N172" s="209" t="s">
        <v>41</v>
      </c>
      <c r="O172" s="87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2" t="s">
        <v>117</v>
      </c>
      <c r="AT172" s="212" t="s">
        <v>113</v>
      </c>
      <c r="AU172" s="212" t="s">
        <v>81</v>
      </c>
      <c r="AY172" s="13" t="s">
        <v>112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3" t="s">
        <v>81</v>
      </c>
      <c r="BK172" s="213">
        <f>ROUND(I172*H172,2)</f>
        <v>0</v>
      </c>
      <c r="BL172" s="13" t="s">
        <v>117</v>
      </c>
      <c r="BM172" s="212" t="s">
        <v>317</v>
      </c>
    </row>
    <row r="173" spans="1:65" s="2" customFormat="1" ht="16.5" customHeight="1">
      <c r="A173" s="34"/>
      <c r="B173" s="35"/>
      <c r="C173" s="200" t="s">
        <v>318</v>
      </c>
      <c r="D173" s="200" t="s">
        <v>113</v>
      </c>
      <c r="E173" s="201" t="s">
        <v>319</v>
      </c>
      <c r="F173" s="202" t="s">
        <v>320</v>
      </c>
      <c r="G173" s="203" t="s">
        <v>264</v>
      </c>
      <c r="H173" s="204">
        <v>2</v>
      </c>
      <c r="I173" s="205"/>
      <c r="J173" s="206">
        <f>ROUND(I173*H173,2)</f>
        <v>0</v>
      </c>
      <c r="K173" s="207"/>
      <c r="L173" s="40"/>
      <c r="M173" s="208" t="s">
        <v>1</v>
      </c>
      <c r="N173" s="209" t="s">
        <v>41</v>
      </c>
      <c r="O173" s="87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2" t="s">
        <v>117</v>
      </c>
      <c r="AT173" s="212" t="s">
        <v>113</v>
      </c>
      <c r="AU173" s="212" t="s">
        <v>81</v>
      </c>
      <c r="AY173" s="13" t="s">
        <v>112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3" t="s">
        <v>81</v>
      </c>
      <c r="BK173" s="213">
        <f>ROUND(I173*H173,2)</f>
        <v>0</v>
      </c>
      <c r="BL173" s="13" t="s">
        <v>117</v>
      </c>
      <c r="BM173" s="212" t="s">
        <v>321</v>
      </c>
    </row>
    <row r="174" spans="1:65" s="2" customFormat="1" ht="16.5" customHeight="1">
      <c r="A174" s="34"/>
      <c r="B174" s="35"/>
      <c r="C174" s="200" t="s">
        <v>322</v>
      </c>
      <c r="D174" s="200" t="s">
        <v>113</v>
      </c>
      <c r="E174" s="201" t="s">
        <v>323</v>
      </c>
      <c r="F174" s="202" t="s">
        <v>324</v>
      </c>
      <c r="G174" s="203" t="s">
        <v>264</v>
      </c>
      <c r="H174" s="204">
        <v>7</v>
      </c>
      <c r="I174" s="205"/>
      <c r="J174" s="206">
        <f>ROUND(I174*H174,2)</f>
        <v>0</v>
      </c>
      <c r="K174" s="207"/>
      <c r="L174" s="40"/>
      <c r="M174" s="208" t="s">
        <v>1</v>
      </c>
      <c r="N174" s="209" t="s">
        <v>41</v>
      </c>
      <c r="O174" s="87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2" t="s">
        <v>117</v>
      </c>
      <c r="AT174" s="212" t="s">
        <v>113</v>
      </c>
      <c r="AU174" s="212" t="s">
        <v>81</v>
      </c>
      <c r="AY174" s="13" t="s">
        <v>112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3" t="s">
        <v>81</v>
      </c>
      <c r="BK174" s="213">
        <f>ROUND(I174*H174,2)</f>
        <v>0</v>
      </c>
      <c r="BL174" s="13" t="s">
        <v>117</v>
      </c>
      <c r="BM174" s="212" t="s">
        <v>325</v>
      </c>
    </row>
    <row r="175" spans="1:65" s="2" customFormat="1" ht="24.15" customHeight="1">
      <c r="A175" s="34"/>
      <c r="B175" s="35"/>
      <c r="C175" s="200" t="s">
        <v>326</v>
      </c>
      <c r="D175" s="200" t="s">
        <v>113</v>
      </c>
      <c r="E175" s="201" t="s">
        <v>327</v>
      </c>
      <c r="F175" s="202" t="s">
        <v>328</v>
      </c>
      <c r="G175" s="203" t="s">
        <v>147</v>
      </c>
      <c r="H175" s="204">
        <v>2.5</v>
      </c>
      <c r="I175" s="205"/>
      <c r="J175" s="206">
        <f>ROUND(I175*H175,2)</f>
        <v>0</v>
      </c>
      <c r="K175" s="207"/>
      <c r="L175" s="40"/>
      <c r="M175" s="208" t="s">
        <v>1</v>
      </c>
      <c r="N175" s="209" t="s">
        <v>41</v>
      </c>
      <c r="O175" s="87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2" t="s">
        <v>117</v>
      </c>
      <c r="AT175" s="212" t="s">
        <v>113</v>
      </c>
      <c r="AU175" s="212" t="s">
        <v>81</v>
      </c>
      <c r="AY175" s="13" t="s">
        <v>112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3" t="s">
        <v>81</v>
      </c>
      <c r="BK175" s="213">
        <f>ROUND(I175*H175,2)</f>
        <v>0</v>
      </c>
      <c r="BL175" s="13" t="s">
        <v>117</v>
      </c>
      <c r="BM175" s="212" t="s">
        <v>329</v>
      </c>
    </row>
    <row r="176" spans="1:65" s="2" customFormat="1" ht="24.15" customHeight="1">
      <c r="A176" s="34"/>
      <c r="B176" s="35"/>
      <c r="C176" s="200" t="s">
        <v>330</v>
      </c>
      <c r="D176" s="200" t="s">
        <v>113</v>
      </c>
      <c r="E176" s="201" t="s">
        <v>331</v>
      </c>
      <c r="F176" s="202" t="s">
        <v>332</v>
      </c>
      <c r="G176" s="203" t="s">
        <v>147</v>
      </c>
      <c r="H176" s="204">
        <v>14.2</v>
      </c>
      <c r="I176" s="205"/>
      <c r="J176" s="206">
        <f>ROUND(I176*H176,2)</f>
        <v>0</v>
      </c>
      <c r="K176" s="207"/>
      <c r="L176" s="40"/>
      <c r="M176" s="208" t="s">
        <v>1</v>
      </c>
      <c r="N176" s="209" t="s">
        <v>41</v>
      </c>
      <c r="O176" s="87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2" t="s">
        <v>117</v>
      </c>
      <c r="AT176" s="212" t="s">
        <v>113</v>
      </c>
      <c r="AU176" s="212" t="s">
        <v>81</v>
      </c>
      <c r="AY176" s="13" t="s">
        <v>112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3" t="s">
        <v>81</v>
      </c>
      <c r="BK176" s="213">
        <f>ROUND(I176*H176,2)</f>
        <v>0</v>
      </c>
      <c r="BL176" s="13" t="s">
        <v>117</v>
      </c>
      <c r="BM176" s="212" t="s">
        <v>333</v>
      </c>
    </row>
    <row r="177" spans="1:65" s="2" customFormat="1" ht="24.15" customHeight="1">
      <c r="A177" s="34"/>
      <c r="B177" s="35"/>
      <c r="C177" s="200" t="s">
        <v>334</v>
      </c>
      <c r="D177" s="200" t="s">
        <v>113</v>
      </c>
      <c r="E177" s="201" t="s">
        <v>335</v>
      </c>
      <c r="F177" s="202" t="s">
        <v>336</v>
      </c>
      <c r="G177" s="203" t="s">
        <v>147</v>
      </c>
      <c r="H177" s="204">
        <v>21.5</v>
      </c>
      <c r="I177" s="205"/>
      <c r="J177" s="206">
        <f>ROUND(I177*H177,2)</f>
        <v>0</v>
      </c>
      <c r="K177" s="207"/>
      <c r="L177" s="40"/>
      <c r="M177" s="208" t="s">
        <v>1</v>
      </c>
      <c r="N177" s="209" t="s">
        <v>41</v>
      </c>
      <c r="O177" s="87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2" t="s">
        <v>117</v>
      </c>
      <c r="AT177" s="212" t="s">
        <v>113</v>
      </c>
      <c r="AU177" s="212" t="s">
        <v>81</v>
      </c>
      <c r="AY177" s="13" t="s">
        <v>112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3" t="s">
        <v>81</v>
      </c>
      <c r="BK177" s="213">
        <f>ROUND(I177*H177,2)</f>
        <v>0</v>
      </c>
      <c r="BL177" s="13" t="s">
        <v>117</v>
      </c>
      <c r="BM177" s="212" t="s">
        <v>337</v>
      </c>
    </row>
    <row r="178" spans="1:65" s="2" customFormat="1" ht="24.15" customHeight="1">
      <c r="A178" s="34"/>
      <c r="B178" s="35"/>
      <c r="C178" s="200" t="s">
        <v>338</v>
      </c>
      <c r="D178" s="200" t="s">
        <v>113</v>
      </c>
      <c r="E178" s="201" t="s">
        <v>339</v>
      </c>
      <c r="F178" s="202" t="s">
        <v>340</v>
      </c>
      <c r="G178" s="203" t="s">
        <v>341</v>
      </c>
      <c r="H178" s="204">
        <v>19</v>
      </c>
      <c r="I178" s="205"/>
      <c r="J178" s="206">
        <f>ROUND(I178*H178,2)</f>
        <v>0</v>
      </c>
      <c r="K178" s="207"/>
      <c r="L178" s="40"/>
      <c r="M178" s="208" t="s">
        <v>1</v>
      </c>
      <c r="N178" s="209" t="s">
        <v>41</v>
      </c>
      <c r="O178" s="87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2" t="s">
        <v>117</v>
      </c>
      <c r="AT178" s="212" t="s">
        <v>113</v>
      </c>
      <c r="AU178" s="212" t="s">
        <v>81</v>
      </c>
      <c r="AY178" s="13" t="s">
        <v>112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3" t="s">
        <v>81</v>
      </c>
      <c r="BK178" s="213">
        <f>ROUND(I178*H178,2)</f>
        <v>0</v>
      </c>
      <c r="BL178" s="13" t="s">
        <v>117</v>
      </c>
      <c r="BM178" s="212" t="s">
        <v>342</v>
      </c>
    </row>
    <row r="179" spans="1:65" s="2" customFormat="1" ht="24.15" customHeight="1">
      <c r="A179" s="34"/>
      <c r="B179" s="35"/>
      <c r="C179" s="200" t="s">
        <v>343</v>
      </c>
      <c r="D179" s="200" t="s">
        <v>113</v>
      </c>
      <c r="E179" s="201" t="s">
        <v>344</v>
      </c>
      <c r="F179" s="202" t="s">
        <v>345</v>
      </c>
      <c r="G179" s="203" t="s">
        <v>341</v>
      </c>
      <c r="H179" s="204">
        <v>7</v>
      </c>
      <c r="I179" s="205"/>
      <c r="J179" s="206">
        <f>ROUND(I179*H179,2)</f>
        <v>0</v>
      </c>
      <c r="K179" s="207"/>
      <c r="L179" s="40"/>
      <c r="M179" s="208" t="s">
        <v>1</v>
      </c>
      <c r="N179" s="209" t="s">
        <v>41</v>
      </c>
      <c r="O179" s="87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2" t="s">
        <v>117</v>
      </c>
      <c r="AT179" s="212" t="s">
        <v>113</v>
      </c>
      <c r="AU179" s="212" t="s">
        <v>81</v>
      </c>
      <c r="AY179" s="13" t="s">
        <v>112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3" t="s">
        <v>81</v>
      </c>
      <c r="BK179" s="213">
        <f>ROUND(I179*H179,2)</f>
        <v>0</v>
      </c>
      <c r="BL179" s="13" t="s">
        <v>117</v>
      </c>
      <c r="BM179" s="212" t="s">
        <v>346</v>
      </c>
    </row>
    <row r="180" spans="1:65" s="2" customFormat="1" ht="24.15" customHeight="1">
      <c r="A180" s="34"/>
      <c r="B180" s="35"/>
      <c r="C180" s="200" t="s">
        <v>347</v>
      </c>
      <c r="D180" s="200" t="s">
        <v>113</v>
      </c>
      <c r="E180" s="201" t="s">
        <v>348</v>
      </c>
      <c r="F180" s="202" t="s">
        <v>349</v>
      </c>
      <c r="G180" s="203" t="s">
        <v>341</v>
      </c>
      <c r="H180" s="204">
        <v>7</v>
      </c>
      <c r="I180" s="205"/>
      <c r="J180" s="206">
        <f>ROUND(I180*H180,2)</f>
        <v>0</v>
      </c>
      <c r="K180" s="207"/>
      <c r="L180" s="40"/>
      <c r="M180" s="208" t="s">
        <v>1</v>
      </c>
      <c r="N180" s="209" t="s">
        <v>41</v>
      </c>
      <c r="O180" s="87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2" t="s">
        <v>117</v>
      </c>
      <c r="AT180" s="212" t="s">
        <v>113</v>
      </c>
      <c r="AU180" s="212" t="s">
        <v>81</v>
      </c>
      <c r="AY180" s="13" t="s">
        <v>112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3" t="s">
        <v>81</v>
      </c>
      <c r="BK180" s="213">
        <f>ROUND(I180*H180,2)</f>
        <v>0</v>
      </c>
      <c r="BL180" s="13" t="s">
        <v>117</v>
      </c>
      <c r="BM180" s="212" t="s">
        <v>350</v>
      </c>
    </row>
    <row r="181" spans="1:65" s="2" customFormat="1" ht="24.15" customHeight="1">
      <c r="A181" s="34"/>
      <c r="B181" s="35"/>
      <c r="C181" s="200" t="s">
        <v>351</v>
      </c>
      <c r="D181" s="200" t="s">
        <v>113</v>
      </c>
      <c r="E181" s="201" t="s">
        <v>352</v>
      </c>
      <c r="F181" s="202" t="s">
        <v>353</v>
      </c>
      <c r="G181" s="203" t="s">
        <v>341</v>
      </c>
      <c r="H181" s="204">
        <v>4</v>
      </c>
      <c r="I181" s="205"/>
      <c r="J181" s="206">
        <f>ROUND(I181*H181,2)</f>
        <v>0</v>
      </c>
      <c r="K181" s="207"/>
      <c r="L181" s="40"/>
      <c r="M181" s="208" t="s">
        <v>1</v>
      </c>
      <c r="N181" s="209" t="s">
        <v>41</v>
      </c>
      <c r="O181" s="87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2" t="s">
        <v>117</v>
      </c>
      <c r="AT181" s="212" t="s">
        <v>113</v>
      </c>
      <c r="AU181" s="212" t="s">
        <v>81</v>
      </c>
      <c r="AY181" s="13" t="s">
        <v>112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3" t="s">
        <v>81</v>
      </c>
      <c r="BK181" s="213">
        <f>ROUND(I181*H181,2)</f>
        <v>0</v>
      </c>
      <c r="BL181" s="13" t="s">
        <v>117</v>
      </c>
      <c r="BM181" s="212" t="s">
        <v>354</v>
      </c>
    </row>
    <row r="182" spans="1:65" s="2" customFormat="1" ht="24.15" customHeight="1">
      <c r="A182" s="34"/>
      <c r="B182" s="35"/>
      <c r="C182" s="200" t="s">
        <v>355</v>
      </c>
      <c r="D182" s="200" t="s">
        <v>113</v>
      </c>
      <c r="E182" s="201" t="s">
        <v>356</v>
      </c>
      <c r="F182" s="202" t="s">
        <v>357</v>
      </c>
      <c r="G182" s="203" t="s">
        <v>341</v>
      </c>
      <c r="H182" s="204">
        <v>7</v>
      </c>
      <c r="I182" s="205"/>
      <c r="J182" s="206">
        <f>ROUND(I182*H182,2)</f>
        <v>0</v>
      </c>
      <c r="K182" s="207"/>
      <c r="L182" s="40"/>
      <c r="M182" s="208" t="s">
        <v>1</v>
      </c>
      <c r="N182" s="209" t="s">
        <v>41</v>
      </c>
      <c r="O182" s="87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2" t="s">
        <v>117</v>
      </c>
      <c r="AT182" s="212" t="s">
        <v>113</v>
      </c>
      <c r="AU182" s="212" t="s">
        <v>81</v>
      </c>
      <c r="AY182" s="13" t="s">
        <v>112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3" t="s">
        <v>81</v>
      </c>
      <c r="BK182" s="213">
        <f>ROUND(I182*H182,2)</f>
        <v>0</v>
      </c>
      <c r="BL182" s="13" t="s">
        <v>117</v>
      </c>
      <c r="BM182" s="212" t="s">
        <v>358</v>
      </c>
    </row>
    <row r="183" spans="1:63" s="11" customFormat="1" ht="25.9" customHeight="1">
      <c r="A183" s="11"/>
      <c r="B183" s="186"/>
      <c r="C183" s="187"/>
      <c r="D183" s="188" t="s">
        <v>75</v>
      </c>
      <c r="E183" s="189" t="s">
        <v>359</v>
      </c>
      <c r="F183" s="189" t="s">
        <v>360</v>
      </c>
      <c r="G183" s="187"/>
      <c r="H183" s="187"/>
      <c r="I183" s="190"/>
      <c r="J183" s="191">
        <f>BK183</f>
        <v>0</v>
      </c>
      <c r="K183" s="187"/>
      <c r="L183" s="192"/>
      <c r="M183" s="193"/>
      <c r="N183" s="194"/>
      <c r="O183" s="194"/>
      <c r="P183" s="195">
        <f>SUM(P184:P191)</f>
        <v>0</v>
      </c>
      <c r="Q183" s="194"/>
      <c r="R183" s="195">
        <f>SUM(R184:R191)</f>
        <v>0</v>
      </c>
      <c r="S183" s="194"/>
      <c r="T183" s="196">
        <f>SUM(T184:T191)</f>
        <v>0</v>
      </c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R183" s="197" t="s">
        <v>81</v>
      </c>
      <c r="AT183" s="198" t="s">
        <v>75</v>
      </c>
      <c r="AU183" s="198" t="s">
        <v>76</v>
      </c>
      <c r="AY183" s="197" t="s">
        <v>112</v>
      </c>
      <c r="BK183" s="199">
        <f>SUM(BK184:BK191)</f>
        <v>0</v>
      </c>
    </row>
    <row r="184" spans="1:65" s="2" customFormat="1" ht="24.15" customHeight="1">
      <c r="A184" s="34"/>
      <c r="B184" s="35"/>
      <c r="C184" s="200" t="s">
        <v>361</v>
      </c>
      <c r="D184" s="200" t="s">
        <v>113</v>
      </c>
      <c r="E184" s="201" t="s">
        <v>362</v>
      </c>
      <c r="F184" s="202" t="s">
        <v>363</v>
      </c>
      <c r="G184" s="203" t="s">
        <v>264</v>
      </c>
      <c r="H184" s="204">
        <v>4</v>
      </c>
      <c r="I184" s="205"/>
      <c r="J184" s="206">
        <f>ROUND(I184*H184,2)</f>
        <v>0</v>
      </c>
      <c r="K184" s="207"/>
      <c r="L184" s="40"/>
      <c r="M184" s="208" t="s">
        <v>1</v>
      </c>
      <c r="N184" s="209" t="s">
        <v>41</v>
      </c>
      <c r="O184" s="87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2" t="s">
        <v>117</v>
      </c>
      <c r="AT184" s="212" t="s">
        <v>113</v>
      </c>
      <c r="AU184" s="212" t="s">
        <v>81</v>
      </c>
      <c r="AY184" s="13" t="s">
        <v>112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3" t="s">
        <v>81</v>
      </c>
      <c r="BK184" s="213">
        <f>ROUND(I184*H184,2)</f>
        <v>0</v>
      </c>
      <c r="BL184" s="13" t="s">
        <v>117</v>
      </c>
      <c r="BM184" s="212" t="s">
        <v>364</v>
      </c>
    </row>
    <row r="185" spans="1:65" s="2" customFormat="1" ht="16.5" customHeight="1">
      <c r="A185" s="34"/>
      <c r="B185" s="35"/>
      <c r="C185" s="200" t="s">
        <v>365</v>
      </c>
      <c r="D185" s="200" t="s">
        <v>113</v>
      </c>
      <c r="E185" s="201" t="s">
        <v>366</v>
      </c>
      <c r="F185" s="202" t="s">
        <v>367</v>
      </c>
      <c r="G185" s="203" t="s">
        <v>264</v>
      </c>
      <c r="H185" s="204">
        <v>4</v>
      </c>
      <c r="I185" s="205"/>
      <c r="J185" s="206">
        <f>ROUND(I185*H185,2)</f>
        <v>0</v>
      </c>
      <c r="K185" s="207"/>
      <c r="L185" s="40"/>
      <c r="M185" s="208" t="s">
        <v>1</v>
      </c>
      <c r="N185" s="209" t="s">
        <v>41</v>
      </c>
      <c r="O185" s="87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2" t="s">
        <v>117</v>
      </c>
      <c r="AT185" s="212" t="s">
        <v>113</v>
      </c>
      <c r="AU185" s="212" t="s">
        <v>81</v>
      </c>
      <c r="AY185" s="13" t="s">
        <v>112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3" t="s">
        <v>81</v>
      </c>
      <c r="BK185" s="213">
        <f>ROUND(I185*H185,2)</f>
        <v>0</v>
      </c>
      <c r="BL185" s="13" t="s">
        <v>117</v>
      </c>
      <c r="BM185" s="212" t="s">
        <v>368</v>
      </c>
    </row>
    <row r="186" spans="1:65" s="2" customFormat="1" ht="16.5" customHeight="1">
      <c r="A186" s="34"/>
      <c r="B186" s="35"/>
      <c r="C186" s="200" t="s">
        <v>369</v>
      </c>
      <c r="D186" s="200" t="s">
        <v>113</v>
      </c>
      <c r="E186" s="201" t="s">
        <v>370</v>
      </c>
      <c r="F186" s="202" t="s">
        <v>371</v>
      </c>
      <c r="G186" s="203" t="s">
        <v>264</v>
      </c>
      <c r="H186" s="204">
        <v>3</v>
      </c>
      <c r="I186" s="205"/>
      <c r="J186" s="206">
        <f>ROUND(I186*H186,2)</f>
        <v>0</v>
      </c>
      <c r="K186" s="207"/>
      <c r="L186" s="40"/>
      <c r="M186" s="208" t="s">
        <v>1</v>
      </c>
      <c r="N186" s="209" t="s">
        <v>41</v>
      </c>
      <c r="O186" s="87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2" t="s">
        <v>117</v>
      </c>
      <c r="AT186" s="212" t="s">
        <v>113</v>
      </c>
      <c r="AU186" s="212" t="s">
        <v>81</v>
      </c>
      <c r="AY186" s="13" t="s">
        <v>112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3" t="s">
        <v>81</v>
      </c>
      <c r="BK186" s="213">
        <f>ROUND(I186*H186,2)</f>
        <v>0</v>
      </c>
      <c r="BL186" s="13" t="s">
        <v>117</v>
      </c>
      <c r="BM186" s="212" t="s">
        <v>372</v>
      </c>
    </row>
    <row r="187" spans="1:65" s="2" customFormat="1" ht="16.5" customHeight="1">
      <c r="A187" s="34"/>
      <c r="B187" s="35"/>
      <c r="C187" s="200" t="s">
        <v>373</v>
      </c>
      <c r="D187" s="200" t="s">
        <v>113</v>
      </c>
      <c r="E187" s="201" t="s">
        <v>374</v>
      </c>
      <c r="F187" s="202" t="s">
        <v>375</v>
      </c>
      <c r="G187" s="203" t="s">
        <v>264</v>
      </c>
      <c r="H187" s="204">
        <v>29.29</v>
      </c>
      <c r="I187" s="205"/>
      <c r="J187" s="206">
        <f>ROUND(I187*H187,2)</f>
        <v>0</v>
      </c>
      <c r="K187" s="207"/>
      <c r="L187" s="40"/>
      <c r="M187" s="208" t="s">
        <v>1</v>
      </c>
      <c r="N187" s="209" t="s">
        <v>41</v>
      </c>
      <c r="O187" s="87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2" t="s">
        <v>117</v>
      </c>
      <c r="AT187" s="212" t="s">
        <v>113</v>
      </c>
      <c r="AU187" s="212" t="s">
        <v>81</v>
      </c>
      <c r="AY187" s="13" t="s">
        <v>112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3" t="s">
        <v>81</v>
      </c>
      <c r="BK187" s="213">
        <f>ROUND(I187*H187,2)</f>
        <v>0</v>
      </c>
      <c r="BL187" s="13" t="s">
        <v>117</v>
      </c>
      <c r="BM187" s="212" t="s">
        <v>376</v>
      </c>
    </row>
    <row r="188" spans="1:65" s="2" customFormat="1" ht="24.15" customHeight="1">
      <c r="A188" s="34"/>
      <c r="B188" s="35"/>
      <c r="C188" s="200" t="s">
        <v>377</v>
      </c>
      <c r="D188" s="200" t="s">
        <v>113</v>
      </c>
      <c r="E188" s="201" t="s">
        <v>378</v>
      </c>
      <c r="F188" s="202" t="s">
        <v>379</v>
      </c>
      <c r="G188" s="203" t="s">
        <v>147</v>
      </c>
      <c r="H188" s="204">
        <v>12</v>
      </c>
      <c r="I188" s="205"/>
      <c r="J188" s="206">
        <f>ROUND(I188*H188,2)</f>
        <v>0</v>
      </c>
      <c r="K188" s="207"/>
      <c r="L188" s="40"/>
      <c r="M188" s="208" t="s">
        <v>1</v>
      </c>
      <c r="N188" s="209" t="s">
        <v>41</v>
      </c>
      <c r="O188" s="87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2" t="s">
        <v>117</v>
      </c>
      <c r="AT188" s="212" t="s">
        <v>113</v>
      </c>
      <c r="AU188" s="212" t="s">
        <v>81</v>
      </c>
      <c r="AY188" s="13" t="s">
        <v>112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3" t="s">
        <v>81</v>
      </c>
      <c r="BK188" s="213">
        <f>ROUND(I188*H188,2)</f>
        <v>0</v>
      </c>
      <c r="BL188" s="13" t="s">
        <v>117</v>
      </c>
      <c r="BM188" s="212" t="s">
        <v>380</v>
      </c>
    </row>
    <row r="189" spans="1:65" s="2" customFormat="1" ht="33" customHeight="1">
      <c r="A189" s="34"/>
      <c r="B189" s="35"/>
      <c r="C189" s="200" t="s">
        <v>381</v>
      </c>
      <c r="D189" s="200" t="s">
        <v>113</v>
      </c>
      <c r="E189" s="201" t="s">
        <v>382</v>
      </c>
      <c r="F189" s="202" t="s">
        <v>383</v>
      </c>
      <c r="G189" s="203" t="s">
        <v>147</v>
      </c>
      <c r="H189" s="204">
        <v>17</v>
      </c>
      <c r="I189" s="205"/>
      <c r="J189" s="206">
        <f>ROUND(I189*H189,2)</f>
        <v>0</v>
      </c>
      <c r="K189" s="207"/>
      <c r="L189" s="40"/>
      <c r="M189" s="208" t="s">
        <v>1</v>
      </c>
      <c r="N189" s="209" t="s">
        <v>41</v>
      </c>
      <c r="O189" s="87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2" t="s">
        <v>117</v>
      </c>
      <c r="AT189" s="212" t="s">
        <v>113</v>
      </c>
      <c r="AU189" s="212" t="s">
        <v>81</v>
      </c>
      <c r="AY189" s="13" t="s">
        <v>112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3" t="s">
        <v>81</v>
      </c>
      <c r="BK189" s="213">
        <f>ROUND(I189*H189,2)</f>
        <v>0</v>
      </c>
      <c r="BL189" s="13" t="s">
        <v>117</v>
      </c>
      <c r="BM189" s="212" t="s">
        <v>384</v>
      </c>
    </row>
    <row r="190" spans="1:65" s="2" customFormat="1" ht="24.15" customHeight="1">
      <c r="A190" s="34"/>
      <c r="B190" s="35"/>
      <c r="C190" s="200" t="s">
        <v>385</v>
      </c>
      <c r="D190" s="200" t="s">
        <v>113</v>
      </c>
      <c r="E190" s="201" t="s">
        <v>386</v>
      </c>
      <c r="F190" s="202" t="s">
        <v>387</v>
      </c>
      <c r="G190" s="203" t="s">
        <v>147</v>
      </c>
      <c r="H190" s="204">
        <v>45.5</v>
      </c>
      <c r="I190" s="205"/>
      <c r="J190" s="206">
        <f>ROUND(I190*H190,2)</f>
        <v>0</v>
      </c>
      <c r="K190" s="207"/>
      <c r="L190" s="40"/>
      <c r="M190" s="208" t="s">
        <v>1</v>
      </c>
      <c r="N190" s="209" t="s">
        <v>41</v>
      </c>
      <c r="O190" s="87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2" t="s">
        <v>117</v>
      </c>
      <c r="AT190" s="212" t="s">
        <v>113</v>
      </c>
      <c r="AU190" s="212" t="s">
        <v>81</v>
      </c>
      <c r="AY190" s="13" t="s">
        <v>112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3" t="s">
        <v>81</v>
      </c>
      <c r="BK190" s="213">
        <f>ROUND(I190*H190,2)</f>
        <v>0</v>
      </c>
      <c r="BL190" s="13" t="s">
        <v>117</v>
      </c>
      <c r="BM190" s="212" t="s">
        <v>388</v>
      </c>
    </row>
    <row r="191" spans="1:65" s="2" customFormat="1" ht="24.15" customHeight="1">
      <c r="A191" s="34"/>
      <c r="B191" s="35"/>
      <c r="C191" s="200" t="s">
        <v>389</v>
      </c>
      <c r="D191" s="200" t="s">
        <v>113</v>
      </c>
      <c r="E191" s="201" t="s">
        <v>390</v>
      </c>
      <c r="F191" s="202" t="s">
        <v>391</v>
      </c>
      <c r="G191" s="203" t="s">
        <v>147</v>
      </c>
      <c r="H191" s="204">
        <v>3.4</v>
      </c>
      <c r="I191" s="205"/>
      <c r="J191" s="206">
        <f>ROUND(I191*H191,2)</f>
        <v>0</v>
      </c>
      <c r="K191" s="207"/>
      <c r="L191" s="40"/>
      <c r="M191" s="208" t="s">
        <v>1</v>
      </c>
      <c r="N191" s="209" t="s">
        <v>41</v>
      </c>
      <c r="O191" s="87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2" t="s">
        <v>117</v>
      </c>
      <c r="AT191" s="212" t="s">
        <v>113</v>
      </c>
      <c r="AU191" s="212" t="s">
        <v>81</v>
      </c>
      <c r="AY191" s="13" t="s">
        <v>112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3" t="s">
        <v>81</v>
      </c>
      <c r="BK191" s="213">
        <f>ROUND(I191*H191,2)</f>
        <v>0</v>
      </c>
      <c r="BL191" s="13" t="s">
        <v>117</v>
      </c>
      <c r="BM191" s="212" t="s">
        <v>392</v>
      </c>
    </row>
    <row r="192" spans="1:63" s="11" customFormat="1" ht="25.9" customHeight="1">
      <c r="A192" s="11"/>
      <c r="B192" s="186"/>
      <c r="C192" s="187"/>
      <c r="D192" s="188" t="s">
        <v>75</v>
      </c>
      <c r="E192" s="189" t="s">
        <v>393</v>
      </c>
      <c r="F192" s="189" t="s">
        <v>394</v>
      </c>
      <c r="G192" s="187"/>
      <c r="H192" s="187"/>
      <c r="I192" s="190"/>
      <c r="J192" s="191">
        <f>BK192</f>
        <v>0</v>
      </c>
      <c r="K192" s="187"/>
      <c r="L192" s="192"/>
      <c r="M192" s="193"/>
      <c r="N192" s="194"/>
      <c r="O192" s="194"/>
      <c r="P192" s="195">
        <f>SUM(P193:P198)</f>
        <v>0</v>
      </c>
      <c r="Q192" s="194"/>
      <c r="R192" s="195">
        <f>SUM(R193:R198)</f>
        <v>0</v>
      </c>
      <c r="S192" s="194"/>
      <c r="T192" s="196">
        <f>SUM(T193:T198)</f>
        <v>0</v>
      </c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R192" s="197" t="s">
        <v>81</v>
      </c>
      <c r="AT192" s="198" t="s">
        <v>75</v>
      </c>
      <c r="AU192" s="198" t="s">
        <v>76</v>
      </c>
      <c r="AY192" s="197" t="s">
        <v>112</v>
      </c>
      <c r="BK192" s="199">
        <f>SUM(BK193:BK198)</f>
        <v>0</v>
      </c>
    </row>
    <row r="193" spans="1:65" s="2" customFormat="1" ht="24.15" customHeight="1">
      <c r="A193" s="34"/>
      <c r="B193" s="35"/>
      <c r="C193" s="200" t="s">
        <v>395</v>
      </c>
      <c r="D193" s="200" t="s">
        <v>113</v>
      </c>
      <c r="E193" s="201" t="s">
        <v>396</v>
      </c>
      <c r="F193" s="202" t="s">
        <v>397</v>
      </c>
      <c r="G193" s="203" t="s">
        <v>116</v>
      </c>
      <c r="H193" s="204">
        <v>59.526</v>
      </c>
      <c r="I193" s="205"/>
      <c r="J193" s="206">
        <f>ROUND(I193*H193,2)</f>
        <v>0</v>
      </c>
      <c r="K193" s="207"/>
      <c r="L193" s="40"/>
      <c r="M193" s="208" t="s">
        <v>1</v>
      </c>
      <c r="N193" s="209" t="s">
        <v>41</v>
      </c>
      <c r="O193" s="87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2" t="s">
        <v>117</v>
      </c>
      <c r="AT193" s="212" t="s">
        <v>113</v>
      </c>
      <c r="AU193" s="212" t="s">
        <v>81</v>
      </c>
      <c r="AY193" s="13" t="s">
        <v>112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3" t="s">
        <v>81</v>
      </c>
      <c r="BK193" s="213">
        <f>ROUND(I193*H193,2)</f>
        <v>0</v>
      </c>
      <c r="BL193" s="13" t="s">
        <v>117</v>
      </c>
      <c r="BM193" s="212" t="s">
        <v>398</v>
      </c>
    </row>
    <row r="194" spans="1:65" s="2" customFormat="1" ht="24.15" customHeight="1">
      <c r="A194" s="34"/>
      <c r="B194" s="35"/>
      <c r="C194" s="200" t="s">
        <v>399</v>
      </c>
      <c r="D194" s="200" t="s">
        <v>113</v>
      </c>
      <c r="E194" s="201" t="s">
        <v>400</v>
      </c>
      <c r="F194" s="202" t="s">
        <v>401</v>
      </c>
      <c r="G194" s="203" t="s">
        <v>116</v>
      </c>
      <c r="H194" s="204">
        <v>1011.942</v>
      </c>
      <c r="I194" s="205"/>
      <c r="J194" s="206">
        <f>ROUND(I194*H194,2)</f>
        <v>0</v>
      </c>
      <c r="K194" s="207"/>
      <c r="L194" s="40"/>
      <c r="M194" s="208" t="s">
        <v>1</v>
      </c>
      <c r="N194" s="209" t="s">
        <v>41</v>
      </c>
      <c r="O194" s="87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2" t="s">
        <v>117</v>
      </c>
      <c r="AT194" s="212" t="s">
        <v>113</v>
      </c>
      <c r="AU194" s="212" t="s">
        <v>81</v>
      </c>
      <c r="AY194" s="13" t="s">
        <v>112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3" t="s">
        <v>81</v>
      </c>
      <c r="BK194" s="213">
        <f>ROUND(I194*H194,2)</f>
        <v>0</v>
      </c>
      <c r="BL194" s="13" t="s">
        <v>117</v>
      </c>
      <c r="BM194" s="212" t="s">
        <v>402</v>
      </c>
    </row>
    <row r="195" spans="1:65" s="2" customFormat="1" ht="33" customHeight="1">
      <c r="A195" s="34"/>
      <c r="B195" s="35"/>
      <c r="C195" s="200" t="s">
        <v>403</v>
      </c>
      <c r="D195" s="200" t="s">
        <v>113</v>
      </c>
      <c r="E195" s="201" t="s">
        <v>404</v>
      </c>
      <c r="F195" s="202" t="s">
        <v>405</v>
      </c>
      <c r="G195" s="203" t="s">
        <v>116</v>
      </c>
      <c r="H195" s="204">
        <v>59.526</v>
      </c>
      <c r="I195" s="205"/>
      <c r="J195" s="206">
        <f>ROUND(I195*H195,2)</f>
        <v>0</v>
      </c>
      <c r="K195" s="207"/>
      <c r="L195" s="40"/>
      <c r="M195" s="208" t="s">
        <v>1</v>
      </c>
      <c r="N195" s="209" t="s">
        <v>41</v>
      </c>
      <c r="O195" s="87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2" t="s">
        <v>117</v>
      </c>
      <c r="AT195" s="212" t="s">
        <v>113</v>
      </c>
      <c r="AU195" s="212" t="s">
        <v>81</v>
      </c>
      <c r="AY195" s="13" t="s">
        <v>112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3" t="s">
        <v>81</v>
      </c>
      <c r="BK195" s="213">
        <f>ROUND(I195*H195,2)</f>
        <v>0</v>
      </c>
      <c r="BL195" s="13" t="s">
        <v>117</v>
      </c>
      <c r="BM195" s="212" t="s">
        <v>406</v>
      </c>
    </row>
    <row r="196" spans="1:65" s="2" customFormat="1" ht="24.15" customHeight="1">
      <c r="A196" s="34"/>
      <c r="B196" s="35"/>
      <c r="C196" s="200" t="s">
        <v>407</v>
      </c>
      <c r="D196" s="200" t="s">
        <v>113</v>
      </c>
      <c r="E196" s="201" t="s">
        <v>408</v>
      </c>
      <c r="F196" s="202" t="s">
        <v>409</v>
      </c>
      <c r="G196" s="203" t="s">
        <v>116</v>
      </c>
      <c r="H196" s="204">
        <v>59.526</v>
      </c>
      <c r="I196" s="205"/>
      <c r="J196" s="206">
        <f>ROUND(I196*H196,2)</f>
        <v>0</v>
      </c>
      <c r="K196" s="207"/>
      <c r="L196" s="40"/>
      <c r="M196" s="208" t="s">
        <v>1</v>
      </c>
      <c r="N196" s="209" t="s">
        <v>41</v>
      </c>
      <c r="O196" s="87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2" t="s">
        <v>117</v>
      </c>
      <c r="AT196" s="212" t="s">
        <v>113</v>
      </c>
      <c r="AU196" s="212" t="s">
        <v>81</v>
      </c>
      <c r="AY196" s="13" t="s">
        <v>112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3" t="s">
        <v>81</v>
      </c>
      <c r="BK196" s="213">
        <f>ROUND(I196*H196,2)</f>
        <v>0</v>
      </c>
      <c r="BL196" s="13" t="s">
        <v>117</v>
      </c>
      <c r="BM196" s="212" t="s">
        <v>410</v>
      </c>
    </row>
    <row r="197" spans="1:65" s="2" customFormat="1" ht="33" customHeight="1">
      <c r="A197" s="34"/>
      <c r="B197" s="35"/>
      <c r="C197" s="200" t="s">
        <v>411</v>
      </c>
      <c r="D197" s="200" t="s">
        <v>113</v>
      </c>
      <c r="E197" s="201" t="s">
        <v>412</v>
      </c>
      <c r="F197" s="202" t="s">
        <v>413</v>
      </c>
      <c r="G197" s="203" t="s">
        <v>116</v>
      </c>
      <c r="H197" s="204">
        <v>79.09</v>
      </c>
      <c r="I197" s="205"/>
      <c r="J197" s="206">
        <f>ROUND(I197*H197,2)</f>
        <v>0</v>
      </c>
      <c r="K197" s="207"/>
      <c r="L197" s="40"/>
      <c r="M197" s="208" t="s">
        <v>1</v>
      </c>
      <c r="N197" s="209" t="s">
        <v>41</v>
      </c>
      <c r="O197" s="87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2" t="s">
        <v>117</v>
      </c>
      <c r="AT197" s="212" t="s">
        <v>113</v>
      </c>
      <c r="AU197" s="212" t="s">
        <v>81</v>
      </c>
      <c r="AY197" s="13" t="s">
        <v>112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3" t="s">
        <v>81</v>
      </c>
      <c r="BK197" s="213">
        <f>ROUND(I197*H197,2)</f>
        <v>0</v>
      </c>
      <c r="BL197" s="13" t="s">
        <v>117</v>
      </c>
      <c r="BM197" s="212" t="s">
        <v>414</v>
      </c>
    </row>
    <row r="198" spans="1:65" s="2" customFormat="1" ht="24.15" customHeight="1">
      <c r="A198" s="34"/>
      <c r="B198" s="35"/>
      <c r="C198" s="200" t="s">
        <v>415</v>
      </c>
      <c r="D198" s="200" t="s">
        <v>113</v>
      </c>
      <c r="E198" s="201" t="s">
        <v>416</v>
      </c>
      <c r="F198" s="202" t="s">
        <v>417</v>
      </c>
      <c r="G198" s="203" t="s">
        <v>116</v>
      </c>
      <c r="H198" s="204">
        <v>52.68</v>
      </c>
      <c r="I198" s="205"/>
      <c r="J198" s="206">
        <f>ROUND(I198*H198,2)</f>
        <v>0</v>
      </c>
      <c r="K198" s="207"/>
      <c r="L198" s="40"/>
      <c r="M198" s="208" t="s">
        <v>1</v>
      </c>
      <c r="N198" s="209" t="s">
        <v>41</v>
      </c>
      <c r="O198" s="87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2" t="s">
        <v>117</v>
      </c>
      <c r="AT198" s="212" t="s">
        <v>113</v>
      </c>
      <c r="AU198" s="212" t="s">
        <v>81</v>
      </c>
      <c r="AY198" s="13" t="s">
        <v>112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3" t="s">
        <v>81</v>
      </c>
      <c r="BK198" s="213">
        <f>ROUND(I198*H198,2)</f>
        <v>0</v>
      </c>
      <c r="BL198" s="13" t="s">
        <v>117</v>
      </c>
      <c r="BM198" s="212" t="s">
        <v>418</v>
      </c>
    </row>
    <row r="199" spans="1:63" s="11" customFormat="1" ht="25.9" customHeight="1">
      <c r="A199" s="11"/>
      <c r="B199" s="186"/>
      <c r="C199" s="187"/>
      <c r="D199" s="188" t="s">
        <v>75</v>
      </c>
      <c r="E199" s="189" t="s">
        <v>419</v>
      </c>
      <c r="F199" s="189" t="s">
        <v>420</v>
      </c>
      <c r="G199" s="187"/>
      <c r="H199" s="187"/>
      <c r="I199" s="190"/>
      <c r="J199" s="191">
        <f>BK199</f>
        <v>0</v>
      </c>
      <c r="K199" s="187"/>
      <c r="L199" s="192"/>
      <c r="M199" s="193"/>
      <c r="N199" s="194"/>
      <c r="O199" s="194"/>
      <c r="P199" s="195">
        <f>P200</f>
        <v>0</v>
      </c>
      <c r="Q199" s="194"/>
      <c r="R199" s="195">
        <f>R200</f>
        <v>0</v>
      </c>
      <c r="S199" s="194"/>
      <c r="T199" s="196">
        <f>T200</f>
        <v>0</v>
      </c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R199" s="197" t="s">
        <v>132</v>
      </c>
      <c r="AT199" s="198" t="s">
        <v>75</v>
      </c>
      <c r="AU199" s="198" t="s">
        <v>76</v>
      </c>
      <c r="AY199" s="197" t="s">
        <v>112</v>
      </c>
      <c r="BK199" s="199">
        <f>BK200</f>
        <v>0</v>
      </c>
    </row>
    <row r="200" spans="1:65" s="2" customFormat="1" ht="16.5" customHeight="1">
      <c r="A200" s="34"/>
      <c r="B200" s="35"/>
      <c r="C200" s="200" t="s">
        <v>421</v>
      </c>
      <c r="D200" s="200" t="s">
        <v>113</v>
      </c>
      <c r="E200" s="201" t="s">
        <v>422</v>
      </c>
      <c r="F200" s="202" t="s">
        <v>423</v>
      </c>
      <c r="G200" s="203" t="s">
        <v>424</v>
      </c>
      <c r="H200" s="214"/>
      <c r="I200" s="205"/>
      <c r="J200" s="206">
        <f>ROUND(I200*H200,2)</f>
        <v>0</v>
      </c>
      <c r="K200" s="207"/>
      <c r="L200" s="40"/>
      <c r="M200" s="215" t="s">
        <v>1</v>
      </c>
      <c r="N200" s="216" t="s">
        <v>41</v>
      </c>
      <c r="O200" s="217"/>
      <c r="P200" s="218">
        <f>O200*H200</f>
        <v>0</v>
      </c>
      <c r="Q200" s="218">
        <v>0</v>
      </c>
      <c r="R200" s="218">
        <f>Q200*H200</f>
        <v>0</v>
      </c>
      <c r="S200" s="218">
        <v>0</v>
      </c>
      <c r="T200" s="219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2" t="s">
        <v>117</v>
      </c>
      <c r="AT200" s="212" t="s">
        <v>113</v>
      </c>
      <c r="AU200" s="212" t="s">
        <v>81</v>
      </c>
      <c r="AY200" s="13" t="s">
        <v>112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3" t="s">
        <v>81</v>
      </c>
      <c r="BK200" s="213">
        <f>ROUND(I200*H200,2)</f>
        <v>0</v>
      </c>
      <c r="BL200" s="13" t="s">
        <v>117</v>
      </c>
      <c r="BM200" s="212" t="s">
        <v>425</v>
      </c>
    </row>
    <row r="201" spans="1:31" s="2" customFormat="1" ht="6.95" customHeight="1">
      <c r="A201" s="34"/>
      <c r="B201" s="62"/>
      <c r="C201" s="63"/>
      <c r="D201" s="63"/>
      <c r="E201" s="63"/>
      <c r="F201" s="63"/>
      <c r="G201" s="63"/>
      <c r="H201" s="63"/>
      <c r="I201" s="63"/>
      <c r="J201" s="63"/>
      <c r="K201" s="63"/>
      <c r="L201" s="40"/>
      <c r="M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</row>
  </sheetData>
  <sheetProtection password="CC35" sheet="1" objects="1" scenarios="1" formatColumns="0" formatRows="0" autoFilter="0"/>
  <autoFilter ref="C118:K200"/>
  <mergeCells count="6">
    <mergeCell ref="E7:H7"/>
    <mergeCell ref="E16:H16"/>
    <mergeCell ref="E25:H25"/>
    <mergeCell ref="E85:H85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2022-03-10T09:01:57Z</dcterms:created>
  <dcterms:modified xsi:type="dcterms:W3CDTF">2022-03-10T09:01:59Z</dcterms:modified>
  <cp:category/>
  <cp:version/>
  <cp:contentType/>
  <cp:contentStatus/>
</cp:coreProperties>
</file>