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odovodní řad" sheetId="2" r:id="rId2"/>
    <sheet name="02 - Vodoměrná šachta" sheetId="3" r:id="rId3"/>
    <sheet name="03 - Přípojky" sheetId="4" r:id="rId4"/>
    <sheet name="04 - Vedlejší rozpočtové ...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'01 - Vodovodní řad'!$C$123:$K$264</definedName>
    <definedName name="_xlnm.Print_Area" localSheetId="1">'01 - Vodovodní řad'!$C$4:$J$76,'01 - Vodovodní řad'!$C$82:$J$105,'01 - Vodovodní řad'!$C$111:$J$264</definedName>
    <definedName name="_xlnm._FilterDatabase" localSheetId="2" hidden="1">'02 - Vodoměrná šachta'!$C$120:$K$144</definedName>
    <definedName name="_xlnm.Print_Area" localSheetId="2">'02 - Vodoměrná šachta'!$C$4:$J$76,'02 - Vodoměrná šachta'!$C$82:$J$102,'02 - Vodoměrná šachta'!$C$108:$J$144</definedName>
    <definedName name="_xlnm._FilterDatabase" localSheetId="3" hidden="1">'03 - Přípojky'!$C$119:$K$149</definedName>
    <definedName name="_xlnm.Print_Area" localSheetId="3">'03 - Přípojky'!$C$4:$J$76,'03 - Přípojky'!$C$82:$J$101,'03 - Přípojky'!$C$107:$J$149</definedName>
    <definedName name="_xlnm._FilterDatabase" localSheetId="4" hidden="1">'04 - Vedlejší rozpočtové ...'!$C$116:$K$122</definedName>
    <definedName name="_xlnm.Print_Area" localSheetId="4">'04 - Vedlejší rozpočtové ...'!$C$4:$J$76,'04 - Vedlejší rozpočtové ...'!$C$82:$J$98,'04 - Vedlejší rozpočtové ...'!$C$104:$J$122</definedName>
    <definedName name="_xlnm.Print_Area" localSheetId="5">'Seznam figur'!$C$4:$G$39</definedName>
    <definedName name="_xlnm.Print_Titles" localSheetId="0">'Rekapitulace stavby'!$92:$92</definedName>
    <definedName name="_xlnm.Print_Titles" localSheetId="1">'01 - Vodovodní řad'!$123:$123</definedName>
    <definedName name="_xlnm.Print_Titles" localSheetId="2">'02 - Vodoměrná šachta'!$120:$120</definedName>
    <definedName name="_xlnm.Print_Titles" localSheetId="3">'03 - Přípojky'!$119:$119</definedName>
    <definedName name="_xlnm.Print_Titles" localSheetId="4">'04 - Vedlejší rozpočtové ...'!$116:$116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<sst xmlns="http://schemas.openxmlformats.org/spreadsheetml/2006/main" count="3041" uniqueCount="659">
  <si>
    <t>Export Komplet</t>
  </si>
  <si>
    <t/>
  </si>
  <si>
    <t>2.0</t>
  </si>
  <si>
    <t>ZAMOK</t>
  </si>
  <si>
    <t>False</t>
  </si>
  <si>
    <t>{614818db-1894-4a79-aad4-de61ca1fdd4c}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</si>
  <si>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</si>
  <si>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</si>
  <si>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</si>
  <si>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</si>
  <si>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</si>
  <si>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</si>
  <si>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</si>
  <si>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</si>
  <si>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220307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</si>
  <si>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</si>
  <si>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</si>
  <si>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HD, prodloužení vodovodu v Předměstí</t>
  </si>
  <si>
    <t>KSO:</t>
  </si>
  <si>
    <t>CC-CZ:</t>
  </si>
  <si>
    <t>Místo:</t>
  </si>
  <si>
    <t xml:space="preserve"> </t>
  </si>
  <si>
    <t>Datum:</t>
  </si>
  <si>
    <t>5. 11. 2021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</si>
  <si>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</si>
  <si>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</si>
  <si>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</si>
  <si>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</si>
  <si>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</si>
  <si>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</si>
  <si>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</si>
  <si>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</si>
  <si>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</si>
  <si>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</si>
  <si>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</si>
  <si>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</si>
  <si>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</si>
  <si>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</si>
  <si>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</si>
  <si>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</si>
  <si>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</si>
  <si>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</si>
  <si>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</si>
  <si>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</si>
  <si>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</si>
  <si>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</si>
  <si>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</si>
  <si>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</si>
  <si>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</si>
  <si>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</si>
  <si>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</si>
  <si>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</si>
  <si>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</si>
  <si>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</si>
  <si>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</si>
  <si>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</si>
  <si>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</si>
  <si>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</si>
  <si>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</si>
  <si>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</si>
  <si>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</si>
  <si>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</si>
  <si>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</si>
  <si>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</si>
  <si>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</si>
  <si>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</si>
  <si>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</si>
  <si>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</si>
  <si>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</si>
  <si>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</si>
  <si>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</si>
  <si>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</si>
  <si>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</si>
  <si>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</si>
  <si>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</si>
  <si>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</si>
  <si>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</si>
  <si>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</si>
  <si>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</si>
  <si>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Vodovodní řad</t>
  </si>
  <si>
    <t>STA</t>
  </si>
  <si>
    <t>1</t>
  </si>
  <si>
    <t>{66585811-4e0b-4471-a1e8-7b6fd02ae546}</t>
  </si>
  <si>
    <t>2</t>
  </si>
  <si>
    <t>02</t>
  </si>
  <si>
    <t>Vodoměrná šachta</t>
  </si>
  <si>
    <t>{7a9060bd-4428-41e3-9aff-850bf684a9d2}</t>
  </si>
  <si>
    <t>03</t>
  </si>
  <si>
    <t>Přípojky</t>
  </si>
  <si>
    <t>{37a71c8d-2b24-4253-8ee0-5a3d6a9e2668}</t>
  </si>
  <si>
    <t>04</t>
  </si>
  <si>
    <t>Vedlejší rozpočtové náklady</t>
  </si>
  <si>
    <t>{0c2ee116-6111-4997-a6cb-dd35a8978a86}</t>
  </si>
  <si>
    <t>AB</t>
  </si>
  <si>
    <t>115,12</t>
  </si>
  <si>
    <t>PAZ</t>
  </si>
  <si>
    <t>19,8</t>
  </si>
  <si>
    <t>KRYCÍ LIST SOUPISU PRACÍ</t>
  </si>
  <si>
    <t>ODVOZ</t>
  </si>
  <si>
    <t>41,998</t>
  </si>
  <si>
    <t>VYK</t>
  </si>
  <si>
    <t>65,003</t>
  </si>
  <si>
    <t>Objekt:</t>
  </si>
  <si>
    <t>01 - Vodovodní řad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</si>
  <si>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</si>
  <si>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</si>
  <si>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</si>
  <si>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</si>
  <si>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</si>
  <si>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</si>
  <si>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</si>
  <si>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</si>
  <si>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</si>
  <si>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</si>
  <si>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</si>
  <si>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</si>
  <si>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</si>
  <si>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</si>
  <si>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</si>
  <si>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</si>
  <si>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</si>
  <si>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</si>
  <si>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</si>
  <si>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</si>
  <si>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</si>
  <si>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</si>
  <si>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</si>
  <si>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</si>
  <si>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</si>
  <si>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</si>
  <si>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</si>
  <si>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</si>
  <si>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</si>
  <si>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</si>
  <si>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</si>
  <si>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</si>
  <si>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</si>
  <si>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m2</t>
  </si>
  <si>
    <t>4</t>
  </si>
  <si>
    <t>576547785</t>
  </si>
  <si>
    <t>VV</t>
  </si>
  <si>
    <t>119001421</t>
  </si>
  <si>
    <t>Dočasné zajištění kabelů</t>
  </si>
  <si>
    <t>m</t>
  </si>
  <si>
    <t>577171191</t>
  </si>
  <si>
    <t>P</t>
  </si>
  <si>
    <t>Poznámka k položce:
Dočasné zajištění stávajících podzemních vedení, ochrana, zapískování.</t>
  </si>
  <si>
    <t>3</t>
  </si>
  <si>
    <t>121151103</t>
  </si>
  <si>
    <t>Sejmutí ornice plochy do 100 m2 tl vrstvy do 200 mm strojně</t>
  </si>
  <si>
    <t>-727930183</t>
  </si>
  <si>
    <t>132212212</t>
  </si>
  <si>
    <t>Hloubení rýh š do 2000 mm v nesoudržných horninách třídy těžitelnosti I skupiny 3 ručně</t>
  </si>
  <si>
    <t>m3</t>
  </si>
  <si>
    <t>-934341875</t>
  </si>
  <si>
    <t>4,0*0,5</t>
  </si>
  <si>
    <t>5</t>
  </si>
  <si>
    <t>132254202</t>
  </si>
  <si>
    <t>Hloubení zapažených rýh š do 2000 mm v hornině třídy těžitelnosti I skupiny 3 objem do 50 m3</t>
  </si>
  <si>
    <t>-379721452</t>
  </si>
  <si>
    <t>(66+1,0*2+8,7-3,0)*0,6*(1,7-0,23)</t>
  </si>
  <si>
    <t>VYK*0,5</t>
  </si>
  <si>
    <t>6</t>
  </si>
  <si>
    <t>132312212</t>
  </si>
  <si>
    <t>Hloubení rýh š do 2000 mm v nesoudržných horninách třídy těžitelnosti II skupiny 4 ručně</t>
  </si>
  <si>
    <t>1515302008</t>
  </si>
  <si>
    <t>7</t>
  </si>
  <si>
    <t>132354203</t>
  </si>
  <si>
    <t>Hloubení zapažených rýh š do 2000 mm v hornině třídy těžitelnosti II skupiny 4 objem do 100 m3</t>
  </si>
  <si>
    <t>1275487180</t>
  </si>
  <si>
    <t>8</t>
  </si>
  <si>
    <t>151101101</t>
  </si>
  <si>
    <t>Zřízení příložného pažení a rozepření stěn rýh hl do 2 m</t>
  </si>
  <si>
    <t>448656297</t>
  </si>
  <si>
    <t>3,0*1,65*2*2</t>
  </si>
  <si>
    <t>9</t>
  </si>
  <si>
    <t>151101111</t>
  </si>
  <si>
    <t>Odstranění příložného pažení a rozepření stěn rýh hl do 2 m</t>
  </si>
  <si>
    <t>2011859722</t>
  </si>
  <si>
    <t>10</t>
  </si>
  <si>
    <t>162251122</t>
  </si>
  <si>
    <t>Vodorovné přemístění výkopku nebo sypaniny po suchu na obvyklém dopravním prostředku, bez naložení výkopku, avšak se složením bez rozhrnutí z horniny třídy těžitelnosti II skupiny 4 a 5 na vzdálenost přes 20 do 50 m</t>
  </si>
  <si>
    <t>659465125</t>
  </si>
  <si>
    <t>VYK+4-11,523</t>
  </si>
  <si>
    <t>11</t>
  </si>
  <si>
    <t>162751117</t>
  </si>
  <si>
    <t>Vodorovné přemístění přes 9 000 do 10000 m výkopku/sypaniny z horniny třídy těžitelnosti I skupiny 1 až 3</t>
  </si>
  <si>
    <t>508291877</t>
  </si>
  <si>
    <t>26,475+VYK+4-(VYK-11,523)</t>
  </si>
  <si>
    <t>Součet</t>
  </si>
  <si>
    <t>12</t>
  </si>
  <si>
    <t>162751119</t>
  </si>
  <si>
    <t>Příplatek k vodorovnému přemístění výkopku/sypaniny z horniny třídy těžitelnosti I skupiny 1 až 3 ZKD 1000 m přes 10000 m</t>
  </si>
  <si>
    <t>298626272</t>
  </si>
  <si>
    <t>41,998*8 'Přepočtené koeficientem množství</t>
  </si>
  <si>
    <t>13</t>
  </si>
  <si>
    <t>167151111</t>
  </si>
  <si>
    <t>Nakládání výkopku z hornin třídy těžitelnosti I přes 100 m3</t>
  </si>
  <si>
    <t>-73047507</t>
  </si>
  <si>
    <t>VYK"nakládání zbylého výkopku pro odvoz na skládky</t>
  </si>
  <si>
    <t>26,47*0,23"nakládání výkopku na zásyp</t>
  </si>
  <si>
    <t>14</t>
  </si>
  <si>
    <t>171201221</t>
  </si>
  <si>
    <t xml:space="preserve">Poplatek za uložení na skládce (skládkovné) zeminy a kamení </t>
  </si>
  <si>
    <t>t</t>
  </si>
  <si>
    <t>1430193050</t>
  </si>
  <si>
    <t>Odvoz*1,8</t>
  </si>
  <si>
    <t>171251101</t>
  </si>
  <si>
    <t>Uložení sejmuté ornice podél výkopu</t>
  </si>
  <si>
    <t>-406833299</t>
  </si>
  <si>
    <t>16</t>
  </si>
  <si>
    <t>171251201</t>
  </si>
  <si>
    <t>Uložení sypaniny na skládky nebo meziskládky</t>
  </si>
  <si>
    <t>-179963484</t>
  </si>
  <si>
    <t>VYK+ODVOZ</t>
  </si>
  <si>
    <t>17</t>
  </si>
  <si>
    <t>175151101</t>
  </si>
  <si>
    <t>Obsypání potrubí strojně sypaninou bez prohození, uloženou do 3 m</t>
  </si>
  <si>
    <t>-1788478948</t>
  </si>
  <si>
    <t>(66,0+8,7-2,68)*0,4*0,4</t>
  </si>
  <si>
    <t>18</t>
  </si>
  <si>
    <t>M</t>
  </si>
  <si>
    <t>58331351</t>
  </si>
  <si>
    <t>kamenivo těžené drobné - materiál na obsyp</t>
  </si>
  <si>
    <t>-1075448417</t>
  </si>
  <si>
    <t>11,523*2</t>
  </si>
  <si>
    <t>19</t>
  </si>
  <si>
    <t>181351003</t>
  </si>
  <si>
    <t>Rozprostření ornice tl vrstvy do 200 mm pl do 100 m2 v rovině nebo ve svahu do 1:5 strojně</t>
  </si>
  <si>
    <t>-828692553</t>
  </si>
  <si>
    <t>20</t>
  </si>
  <si>
    <t>181411131</t>
  </si>
  <si>
    <t>Založení parkového trávníku výsevem pl do 1000 m2 v rovině a ve svahu do 1:5</t>
  </si>
  <si>
    <t>1259607310</t>
  </si>
  <si>
    <t>00572410</t>
  </si>
  <si>
    <t>osivo směs travní parková</t>
  </si>
  <si>
    <t>kg</t>
  </si>
  <si>
    <t>587332226</t>
  </si>
  <si>
    <t>19,6*0,03 "Přepočtené koeficientem množství</t>
  </si>
  <si>
    <t>Zakládání</t>
  </si>
  <si>
    <t>22</t>
  </si>
  <si>
    <t>275313711</t>
  </si>
  <si>
    <t>Bloky z betonu tř. C 20/25</t>
  </si>
  <si>
    <t>248946555</t>
  </si>
  <si>
    <t>5*(0,7*0,7*0,7)</t>
  </si>
  <si>
    <t>Vodorovné konstrukce</t>
  </si>
  <si>
    <t>23</t>
  </si>
  <si>
    <t>451573111</t>
  </si>
  <si>
    <t>Lože pod potrubí otevřený výkop z písku, tl. 0,1 m</t>
  </si>
  <si>
    <t>966110846</t>
  </si>
  <si>
    <t>75*0,9*0,1</t>
  </si>
  <si>
    <t>Komunikace pozemní</t>
  </si>
  <si>
    <t>24</t>
  </si>
  <si>
    <t>564750111</t>
  </si>
  <si>
    <t>Podklad ze štěrkodrtě vel. 0-32 mm tl 150 mm</t>
  </si>
  <si>
    <t>-99058013</t>
  </si>
  <si>
    <t>(65,95+1,5*2+3,0)*(0,6+0,5*2)</t>
  </si>
  <si>
    <t>25</t>
  </si>
  <si>
    <t>564920413</t>
  </si>
  <si>
    <t>Podklad nebo podsyp z asfaltového recyklátu s rozprostřením a zhutněním plochy jednotlivě do 100 m2, po zhutnění tl. 80 mm</t>
  </si>
  <si>
    <t>476188518</t>
  </si>
  <si>
    <t>26</t>
  </si>
  <si>
    <t>573111111</t>
  </si>
  <si>
    <t>Postřik živičný infiltrační s posypem z asfaltu množství 0,25 kg/m2</t>
  </si>
  <si>
    <t>-1167123251</t>
  </si>
  <si>
    <t>7,0  "asfaltová komunikace 1</t>
  </si>
  <si>
    <t>78,4  "asfaltová komunikace 2</t>
  </si>
  <si>
    <t>Trubní vedení</t>
  </si>
  <si>
    <t>27</t>
  </si>
  <si>
    <t>857241131</t>
  </si>
  <si>
    <t>Montáž litinových tvarovek  DN 80</t>
  </si>
  <si>
    <t>kus</t>
  </si>
  <si>
    <t>-349896604</t>
  </si>
  <si>
    <t>28</t>
  </si>
  <si>
    <t>55253233</t>
  </si>
  <si>
    <t>trouba přírubová litinová vodovodní  PN10/16 DN 80 dl 100mm</t>
  </si>
  <si>
    <t>-1379829576</t>
  </si>
  <si>
    <t>29</t>
  </si>
  <si>
    <t>871211141</t>
  </si>
  <si>
    <t>Montáž potrubí z PE100 SDR 11 otevřený výkop svařovaných na tupo D 63 x 5,8 mm</t>
  </si>
  <si>
    <t>1471980751</t>
  </si>
  <si>
    <t>30</t>
  </si>
  <si>
    <t>28613173</t>
  </si>
  <si>
    <t>trubka vodovodní PE100 SDR11 63x5,8mm</t>
  </si>
  <si>
    <t>-1979311994</t>
  </si>
  <si>
    <t>Poznámka k položce:
Specifikace viz technická zpráva.
Výrobky s atestem na pitnou vodu.
 Potrubí včetně těsnění.</t>
  </si>
  <si>
    <t>31</t>
  </si>
  <si>
    <t>871241151</t>
  </si>
  <si>
    <t>Montáž potrubí z PE100 SDR 17 otevřený výkop svařovaných na tupo D 90 x 5,4 mm</t>
  </si>
  <si>
    <t>-597782321</t>
  </si>
  <si>
    <t>32</t>
  </si>
  <si>
    <t>28613575</t>
  </si>
  <si>
    <t xml:space="preserve">potrubí dvouvrstvé PE100 RC SDR17 90x5,4 </t>
  </si>
  <si>
    <t>1798590600</t>
  </si>
  <si>
    <t>Poznámka k položce:
Specifikace viz technická zpráva.
Výrobky s atestem na pitnou vodu.</t>
  </si>
  <si>
    <t>33</t>
  </si>
  <si>
    <t>871251151</t>
  </si>
  <si>
    <t>Montáž potrubí z PE100 SDR 17 otevřený výkop svařovaných na tupo D 110 x 6,6 mm</t>
  </si>
  <si>
    <t>-1478035865</t>
  </si>
  <si>
    <t>34</t>
  </si>
  <si>
    <t>28613576</t>
  </si>
  <si>
    <t xml:space="preserve">potrubí dvouvrstvé PE100 RC SDR17 110x6,6 </t>
  </si>
  <si>
    <t>1442848515</t>
  </si>
  <si>
    <t>Poznámka k položce:
Specifikace viz technická zpráva.
Výrobky s atestem na pitnou vodu.
Potrubí včetně těsnění.</t>
  </si>
  <si>
    <t>35</t>
  </si>
  <si>
    <t>877181118</t>
  </si>
  <si>
    <t>Montáž záslepek na vodovodním potrubí z PE trub d 50</t>
  </si>
  <si>
    <t>233477180</t>
  </si>
  <si>
    <t>36</t>
  </si>
  <si>
    <t>28615022</t>
  </si>
  <si>
    <t>zaslepovací příruba litinová D 50mm</t>
  </si>
  <si>
    <t>-121612805</t>
  </si>
  <si>
    <t>37</t>
  </si>
  <si>
    <t>877211101</t>
  </si>
  <si>
    <t>Montáž elektrospojek na vodovodním potrubí z PE trub d 63</t>
  </si>
  <si>
    <t>1658949346</t>
  </si>
  <si>
    <t>38</t>
  </si>
  <si>
    <t>28615972</t>
  </si>
  <si>
    <t>elektrospojka SDR11 PE 100 PN16 D 63mm</t>
  </si>
  <si>
    <t>-1860667125</t>
  </si>
  <si>
    <t>39</t>
  </si>
  <si>
    <t>877211126</t>
  </si>
  <si>
    <t>Montáž T-kusů d 50/50</t>
  </si>
  <si>
    <t>-308392242</t>
  </si>
  <si>
    <t>40</t>
  </si>
  <si>
    <t>28614070</t>
  </si>
  <si>
    <t>tvarovka T-kus - litinová přírubová odbočka 50/50</t>
  </si>
  <si>
    <t>-1252614703</t>
  </si>
  <si>
    <t>41</t>
  </si>
  <si>
    <t>877211201</t>
  </si>
  <si>
    <t>Montáž oblouků na vodovodním potrubí z PE trub d 63</t>
  </si>
  <si>
    <t>-1077625830</t>
  </si>
  <si>
    <t>42</t>
  </si>
  <si>
    <t>28614910</t>
  </si>
  <si>
    <t>oblouk 45° SDR17 PE 100 RC PN10 D 63mm</t>
  </si>
  <si>
    <t>1148736333</t>
  </si>
  <si>
    <t>43</t>
  </si>
  <si>
    <t>877231110</t>
  </si>
  <si>
    <t>Montáž litinové pateční koleno na vodovodním potrubí z PE trub d 80</t>
  </si>
  <si>
    <t>-580105235</t>
  </si>
  <si>
    <t>44</t>
  </si>
  <si>
    <t>55251820</t>
  </si>
  <si>
    <t>koleno přírubové prodloužené s patkou pro připojení k hydrantu 80/90mm</t>
  </si>
  <si>
    <t>1042395616</t>
  </si>
  <si>
    <t>45</t>
  </si>
  <si>
    <t>877241101</t>
  </si>
  <si>
    <t>Montáž elektrospojek na vodovodním potrubí z PE trub d 90</t>
  </si>
  <si>
    <t>-284840143</t>
  </si>
  <si>
    <t>46</t>
  </si>
  <si>
    <t>28615974</t>
  </si>
  <si>
    <t>elektrospojka SDR11 PE 100 PN16 D 90mm</t>
  </si>
  <si>
    <t>403382640</t>
  </si>
  <si>
    <t>47</t>
  </si>
  <si>
    <t>877241201</t>
  </si>
  <si>
    <t>Montáž litinové redukce d 80/50</t>
  </si>
  <si>
    <t>-994968849</t>
  </si>
  <si>
    <t>48</t>
  </si>
  <si>
    <t>28655539</t>
  </si>
  <si>
    <t>redukce přírubová RP 80/50 mm</t>
  </si>
  <si>
    <t>-259523006</t>
  </si>
  <si>
    <t>49</t>
  </si>
  <si>
    <t>877251101</t>
  </si>
  <si>
    <t>Montáž elektrospojek na vodovodním potrubí z PE trub d 110</t>
  </si>
  <si>
    <t>-276272266</t>
  </si>
  <si>
    <t>50</t>
  </si>
  <si>
    <t>28615975</t>
  </si>
  <si>
    <t>elektrospojka SDR11 PE 100 PN16 D 110mm</t>
  </si>
  <si>
    <t>689608121</t>
  </si>
  <si>
    <t>51</t>
  </si>
  <si>
    <t>877251118</t>
  </si>
  <si>
    <t>Montáž záslepek na vodovodním potrubí z PE trub d 110</t>
  </si>
  <si>
    <t>1943717731</t>
  </si>
  <si>
    <t>52</t>
  </si>
  <si>
    <t>28614588</t>
  </si>
  <si>
    <t xml:space="preserve">zaslepovací příruba litinová D 110mm </t>
  </si>
  <si>
    <t>2035898929</t>
  </si>
  <si>
    <t>53</t>
  </si>
  <si>
    <t>877251126</t>
  </si>
  <si>
    <t>Montáž T-kusů d 110/50</t>
  </si>
  <si>
    <t>-1207530036</t>
  </si>
  <si>
    <t>54</t>
  </si>
  <si>
    <t>28614050</t>
  </si>
  <si>
    <t>tvarovka T-kus - litinová přírubová odbočka  D 110-50mm</t>
  </si>
  <si>
    <t>-891875962</t>
  </si>
  <si>
    <t>55</t>
  </si>
  <si>
    <t>877251127</t>
  </si>
  <si>
    <t>Montáž T-kusů d 110/80</t>
  </si>
  <si>
    <t>-1743112336</t>
  </si>
  <si>
    <t>56</t>
  </si>
  <si>
    <t>28614051</t>
  </si>
  <si>
    <t>tvarovka T-kus -  litinová přírubová odbočka D 110-80mm</t>
  </si>
  <si>
    <t>-876400727</t>
  </si>
  <si>
    <t>57</t>
  </si>
  <si>
    <t>891211112</t>
  </si>
  <si>
    <t>Montáž vodovodních šoupátek otevřený výkop DN 50</t>
  </si>
  <si>
    <t>-2117529648</t>
  </si>
  <si>
    <t>58</t>
  </si>
  <si>
    <t>42221301</t>
  </si>
  <si>
    <t>šoupátko přírubové pitná voda PN 10/16 DN 50</t>
  </si>
  <si>
    <t>1596926179</t>
  </si>
  <si>
    <t>59</t>
  </si>
  <si>
    <t>891213321</t>
  </si>
  <si>
    <t>Montáž lemového nákružku s točivou přírubou DN 63</t>
  </si>
  <si>
    <t>1164698600</t>
  </si>
  <si>
    <t>60</t>
  </si>
  <si>
    <t>28653133</t>
  </si>
  <si>
    <t>nákružek lemový PE 100 SDR11 63mm</t>
  </si>
  <si>
    <t>-831962367</t>
  </si>
  <si>
    <t>61</t>
  </si>
  <si>
    <t>28654364</t>
  </si>
  <si>
    <t>příruba volná k lemovému nákružku  50</t>
  </si>
  <si>
    <t>2000562670</t>
  </si>
  <si>
    <t>62</t>
  </si>
  <si>
    <t>891241112</t>
  </si>
  <si>
    <t>Montáž vodovodních šoupátek otevřený výkop DN 80</t>
  </si>
  <si>
    <t>945638163</t>
  </si>
  <si>
    <t>63</t>
  </si>
  <si>
    <t>42221303</t>
  </si>
  <si>
    <t>šoupátko přírubové pitná voda PN10/16 DN 80</t>
  </si>
  <si>
    <t>1119401606</t>
  </si>
  <si>
    <t>64</t>
  </si>
  <si>
    <t>42291078</t>
  </si>
  <si>
    <t xml:space="preserve">souprava zemní pro šoupátka DN 40-50mm </t>
  </si>
  <si>
    <t>-574753648</t>
  </si>
  <si>
    <t>65</t>
  </si>
  <si>
    <t>42291061</t>
  </si>
  <si>
    <t>souprava zemní pro šoupátka DN 65-80mm Rd 1,0m</t>
  </si>
  <si>
    <t>1551240036</t>
  </si>
  <si>
    <t>66</t>
  </si>
  <si>
    <t>891243321</t>
  </si>
  <si>
    <t>Montáž lemového nákružku s točivou přírubou DN 90</t>
  </si>
  <si>
    <t>255333097</t>
  </si>
  <si>
    <t>67</t>
  </si>
  <si>
    <t>28653135</t>
  </si>
  <si>
    <t>nákružek lemový PE 100 SDR11 90mm</t>
  </si>
  <si>
    <t>-917142065</t>
  </si>
  <si>
    <t>68</t>
  </si>
  <si>
    <t>28654368</t>
  </si>
  <si>
    <t>příruba volná k lemovému nákružku 80</t>
  </si>
  <si>
    <t>132524064</t>
  </si>
  <si>
    <t>69</t>
  </si>
  <si>
    <t>891247112</t>
  </si>
  <si>
    <t>Montáž hydrantů podzemních DN 80</t>
  </si>
  <si>
    <t>-843411752</t>
  </si>
  <si>
    <t>70</t>
  </si>
  <si>
    <t>42273593</t>
  </si>
  <si>
    <t>hydrant podzemní DN 80 krycí v 1250mm</t>
  </si>
  <si>
    <t>369047058</t>
  </si>
  <si>
    <t>Poznámka k položce:
Hydrant podzemní DN80 PN10 pro krytí potrubí 1,25 m,
s automatickým odvodněním při uzavření.</t>
  </si>
  <si>
    <t>71</t>
  </si>
  <si>
    <t>891247212</t>
  </si>
  <si>
    <t>Montáž hydrantů nadzemních DN 80</t>
  </si>
  <si>
    <t>1460179468</t>
  </si>
  <si>
    <t>72</t>
  </si>
  <si>
    <t>42273681</t>
  </si>
  <si>
    <t>hydrant nadzemní DN 80  krycí v 1250mm</t>
  </si>
  <si>
    <t>2105217179</t>
  </si>
  <si>
    <t>Poznámka k položce:
Hydrant nadzemní DN80 PN10 pro krytí potrubí 1,25 m, 
s automatickým odvodněním při uzavření.</t>
  </si>
  <si>
    <t>73</t>
  </si>
  <si>
    <t>R1</t>
  </si>
  <si>
    <t>vsakovací koš k hydrantu nebo hydrantová drenáž</t>
  </si>
  <si>
    <t>kpl</t>
  </si>
  <si>
    <t>710212311</t>
  </si>
  <si>
    <t>74</t>
  </si>
  <si>
    <t>891263321</t>
  </si>
  <si>
    <t>Montáž lemového nákružku s točivou přírubou D110</t>
  </si>
  <si>
    <t>576450051</t>
  </si>
  <si>
    <t>75</t>
  </si>
  <si>
    <t>28653136</t>
  </si>
  <si>
    <t>nákružek lemový PE 100 SDR11 110mm</t>
  </si>
  <si>
    <t>1625771113</t>
  </si>
  <si>
    <t>76</t>
  </si>
  <si>
    <t>28654410</t>
  </si>
  <si>
    <t>příruba volná k lemovému nákružku 100</t>
  </si>
  <si>
    <t>1488424356</t>
  </si>
  <si>
    <t>77</t>
  </si>
  <si>
    <t>892233122</t>
  </si>
  <si>
    <t>Proplach a dezinfekce vodovodního potrubí DN od 40 do 70</t>
  </si>
  <si>
    <t>409799090</t>
  </si>
  <si>
    <t>78</t>
  </si>
  <si>
    <t>892273122</t>
  </si>
  <si>
    <t>Proplach a dezinfekce vodovodního potrubí DN od 80 do 125</t>
  </si>
  <si>
    <t>-1609206970</t>
  </si>
  <si>
    <t>79</t>
  </si>
  <si>
    <t>899121102</t>
  </si>
  <si>
    <t>Osazení poklopů plastových šoupátkových</t>
  </si>
  <si>
    <t>-629420911</t>
  </si>
  <si>
    <t>80</t>
  </si>
  <si>
    <t>56230633</t>
  </si>
  <si>
    <t>poklop uliční šoupátkový kulatý plastový PA s litinovým víkem</t>
  </si>
  <si>
    <t>-922354892</t>
  </si>
  <si>
    <t>81</t>
  </si>
  <si>
    <t>56230636</t>
  </si>
  <si>
    <t>deska podkladová uličního poklopu plastového ventilkového a šoupatového</t>
  </si>
  <si>
    <t>-1842447360</t>
  </si>
  <si>
    <t>82</t>
  </si>
  <si>
    <t>899401113</t>
  </si>
  <si>
    <t>Osazení poklopů litinových hydrantových</t>
  </si>
  <si>
    <t>1579323107</t>
  </si>
  <si>
    <t>83</t>
  </si>
  <si>
    <t>42291452</t>
  </si>
  <si>
    <t>poklop litinový hydrantový DN 80</t>
  </si>
  <si>
    <t>1929315411</t>
  </si>
  <si>
    <t>84</t>
  </si>
  <si>
    <t>56230638</t>
  </si>
  <si>
    <t>deska podkladová uličního poklopu plastového hydrantového</t>
  </si>
  <si>
    <t>-1578564742</t>
  </si>
  <si>
    <t>85</t>
  </si>
  <si>
    <t>899712111</t>
  </si>
  <si>
    <t>Orientační tabulky na budovu nebo plot</t>
  </si>
  <si>
    <t>-1343036983</t>
  </si>
  <si>
    <t>86</t>
  </si>
  <si>
    <t>899721111</t>
  </si>
  <si>
    <t>Signalizační vodič CY 6 mm2 vytyčovací</t>
  </si>
  <si>
    <t>-1785241697</t>
  </si>
  <si>
    <t>(66+2+9)+(77*0,1)</t>
  </si>
  <si>
    <t>87</t>
  </si>
  <si>
    <t>899722112</t>
  </si>
  <si>
    <t>Krytí potrubí z plastů výstražnou fólií z PVC 25 cm - barva bílá</t>
  </si>
  <si>
    <t>2144218344</t>
  </si>
  <si>
    <t>88</t>
  </si>
  <si>
    <t>R2</t>
  </si>
  <si>
    <t>Těsnění a šrouby pro přírubové spoje</t>
  </si>
  <si>
    <t>sada</t>
  </si>
  <si>
    <t>1805374061</t>
  </si>
  <si>
    <t>89</t>
  </si>
  <si>
    <t>R3</t>
  </si>
  <si>
    <t>Napojení na stávající vodovod - vypuštění, rozpojení, znovunapuštění</t>
  </si>
  <si>
    <t>-1227534055</t>
  </si>
  <si>
    <t>90</t>
  </si>
  <si>
    <t>R4</t>
  </si>
  <si>
    <t>Výchozí revize hydrantů, uzávěrů a vytyčovacího vodiče</t>
  </si>
  <si>
    <t>-1504964536</t>
  </si>
  <si>
    <t>Poznámka k položce:
Výchozí revize hydrantů a uzávěrů a výchozí revize
vytyčovacího vodiče, kontrola ovladatelnosti armatur,
závěrečná technická prohlídka, zprovoznění.</t>
  </si>
  <si>
    <t>91</t>
  </si>
  <si>
    <t>R5</t>
  </si>
  <si>
    <t>Rozbory vody</t>
  </si>
  <si>
    <t>-774468515</t>
  </si>
  <si>
    <t>Poznámka k položce:
Krácený rozbor.</t>
  </si>
  <si>
    <t>997</t>
  </si>
  <si>
    <t>Přesun sutě</t>
  </si>
  <si>
    <t>92</t>
  </si>
  <si>
    <t>R99-0001</t>
  </si>
  <si>
    <t>Pozn. stávající kryt komunikace (20 cm ŠD 0-32 + asf. zástřik) bude sejmut a opětovně využit k její obnově (do výkopu)</t>
  </si>
  <si>
    <t>Pozn.</t>
  </si>
  <si>
    <t>1159394090</t>
  </si>
  <si>
    <t>998</t>
  </si>
  <si>
    <t>Přesun hmot</t>
  </si>
  <si>
    <t>93</t>
  </si>
  <si>
    <t>998276101</t>
  </si>
  <si>
    <t>Přesun hmot pro trubní vedení z trub z plastických hmot otevřený výkop</t>
  </si>
  <si>
    <t>1892139935</t>
  </si>
  <si>
    <t>02 - Vodoměrná šachta</t>
  </si>
  <si>
    <t>1 - Zemní práce</t>
  </si>
  <si>
    <t>4 - Vodorovné konstrukce</t>
  </si>
  <si>
    <t>8 - Trubní vedení</t>
  </si>
  <si>
    <t>997 - Přesun sutě</t>
  </si>
  <si>
    <t>998 - Přesun hmot</t>
  </si>
  <si>
    <t>113106187</t>
  </si>
  <si>
    <t>Rozebrání dlažeb ze zámkové dlažby s ložem</t>
  </si>
  <si>
    <t>-692927389</t>
  </si>
  <si>
    <t>151101102</t>
  </si>
  <si>
    <t>Zřízení příložného pažení a rozepření stěn rýh hl přes 2 do 4 m</t>
  </si>
  <si>
    <t>-528227252</t>
  </si>
  <si>
    <t>151101112</t>
  </si>
  <si>
    <t>Odstranění příložného pažení a rozepření stěn rýh hl přes 2 do 4 m</t>
  </si>
  <si>
    <t>1788614901</t>
  </si>
  <si>
    <t>-1121077876</t>
  </si>
  <si>
    <t>43,989-31,557</t>
  </si>
  <si>
    <t>-1339682555</t>
  </si>
  <si>
    <t>12,432*9  "příplatek k vodorovnému přemístění přes 10 km na vzdálenost 19 km</t>
  </si>
  <si>
    <t>167151101</t>
  </si>
  <si>
    <t>Nakládání výkopku z hornin třídy těžitelnosti I  do 100 m3</t>
  </si>
  <si>
    <t>267144444</t>
  </si>
  <si>
    <t>1537029474</t>
  </si>
  <si>
    <t>12,432*1,8</t>
  </si>
  <si>
    <t>-1259573205</t>
  </si>
  <si>
    <t>451317112</t>
  </si>
  <si>
    <t>Podklad pod dlažbu z betonu prostého</t>
  </si>
  <si>
    <t>-1479249381</t>
  </si>
  <si>
    <t>452312161</t>
  </si>
  <si>
    <t>Betonová deska pod vodoměrnou šachtu z betonu prostého tř. C 25/30 otevřený výkop</t>
  </si>
  <si>
    <t>1511387517</t>
  </si>
  <si>
    <t>(2,68+2*0,2)*(1,68+2*0,2)*0,15</t>
  </si>
  <si>
    <t>D+M vodoměrná šachta pro D400 vč. viz pozn.</t>
  </si>
  <si>
    <t>2107137149</t>
  </si>
  <si>
    <t>Poznámka k položce:
Vodoměrná šachta:
- dno 2680/1680/2500 - 8 370 kg
- zákrytová deska 2680/1680/2500 - 2 450 kg
- výplňový beton C25/30 XA1 2,40x1,40x0,35
- podpěry pod potrubí
- poklop 600/600 D400 
- vodotěsné prostupy pro potrubí
- vstupní žebřík + výsuvné madlo</t>
  </si>
  <si>
    <t>997221551</t>
  </si>
  <si>
    <t>Vodorovná doprava suti ze sypkých materiálů do 1 km - podklad zámkové dlažby</t>
  </si>
  <si>
    <t>1369030912</t>
  </si>
  <si>
    <t>998271301</t>
  </si>
  <si>
    <t>Přesun hmot pro konstrukce z betonu otevřený výkop</t>
  </si>
  <si>
    <t>-2037541011</t>
  </si>
  <si>
    <t>03 - Přípojky</t>
  </si>
  <si>
    <t>765290210</t>
  </si>
  <si>
    <t>4,8*3,8</t>
  </si>
  <si>
    <t>131251100</t>
  </si>
  <si>
    <t>Hloubení nezapažených jam a zářezů strojně s urovnáním dna do předepsaného profilu a spádu v hornině třídy těžitelnosti I skupiny 3 do 20 m3</t>
  </si>
  <si>
    <t>687421342</t>
  </si>
  <si>
    <t>43,989*0,5  "strojní výkop v hor. 3 ze 40%</t>
  </si>
  <si>
    <t>131351100</t>
  </si>
  <si>
    <t>Hloubení nezapažených jam a zářezů strojně s urovnáním dna do předepsaného profilu a spádu v hornině třídy těžitelnosti II skupiny 4 do 20 m3</t>
  </si>
  <si>
    <t>1980795076</t>
  </si>
  <si>
    <t>43,989*0,5</t>
  </si>
  <si>
    <t>-1767416361</t>
  </si>
  <si>
    <t>1569276706</t>
  </si>
  <si>
    <t>174151101</t>
  </si>
  <si>
    <t>Zásyp jam, šachet rýh nebo kolem objektů sypaninou se zhutněním</t>
  </si>
  <si>
    <t>977527018</t>
  </si>
  <si>
    <t>17,596+26,393-2,68*1,68*(2,38+0,14+0,25)-(2,68+0,4)*(1,68+0,4)*0,15</t>
  </si>
  <si>
    <t>926940916</t>
  </si>
  <si>
    <t>-536467037</t>
  </si>
  <si>
    <t>-2100418346</t>
  </si>
  <si>
    <t>18,24*0,03 "Přepočtené koeficientem množství</t>
  </si>
  <si>
    <t>871161141</t>
  </si>
  <si>
    <t>Montáž potrubí z PE100 SDR 11 otevřený výkop svařovaných na tupo D 32 x 3,0 mm</t>
  </si>
  <si>
    <t>1586738283</t>
  </si>
  <si>
    <t>28613170</t>
  </si>
  <si>
    <t>trubka vodovodní PE100 SDR11 32x3,0mm</t>
  </si>
  <si>
    <t>879007909</t>
  </si>
  <si>
    <t>Poznámka k položce:
Propojení v šachtě.
Specifikace viz technická zpráva.</t>
  </si>
  <si>
    <t>891239111</t>
  </si>
  <si>
    <t>Montáž navrtávacích pasů na potrubí z jakýchkoli trub DN 65</t>
  </si>
  <si>
    <t>-835491765</t>
  </si>
  <si>
    <t>42273442</t>
  </si>
  <si>
    <t>pás navrtávací z tvárné litiny DN 65, univerzální, se závitovým výstupem 1"</t>
  </si>
  <si>
    <t>1693791239</t>
  </si>
  <si>
    <t>42290100</t>
  </si>
  <si>
    <t>souprava vodoměrná 1" pro Qn 2,5</t>
  </si>
  <si>
    <t>213851837</t>
  </si>
  <si>
    <t>Poznámka k položce:
Vodoměrná souprava včetně držáku a zámku s plombou
k vodoměrné soupravě.</t>
  </si>
  <si>
    <t>422R1</t>
  </si>
  <si>
    <t>vodoměr 1" Qn 2,5</t>
  </si>
  <si>
    <t>303188690</t>
  </si>
  <si>
    <t>422R2</t>
  </si>
  <si>
    <t>klíč k zámku vodoměrné soupravy</t>
  </si>
  <si>
    <t>922887228</t>
  </si>
  <si>
    <t>-1872260924</t>
  </si>
  <si>
    <t>-931995408</t>
  </si>
  <si>
    <t>04 - Vedlejší rozpočtové náklady</t>
  </si>
  <si>
    <t>VRN - Vedlejší rozpočtové náklady</t>
  </si>
  <si>
    <t>VRN</t>
  </si>
  <si>
    <t>Vytyčení stavby, vytyčení vedení, závěrečné geodetické zaměření</t>
  </si>
  <si>
    <t>-1195497291</t>
  </si>
  <si>
    <t>Dokumentace skutečného provedení</t>
  </si>
  <si>
    <t>1326207158</t>
  </si>
  <si>
    <t>05</t>
  </si>
  <si>
    <t>Zařízení staveniště</t>
  </si>
  <si>
    <t>240253890</t>
  </si>
  <si>
    <t>09</t>
  </si>
  <si>
    <t>DIO a dopravní značení po dobu stavby</t>
  </si>
  <si>
    <t>-1291151353</t>
  </si>
  <si>
    <t>SEZNAM FIGUR</t>
  </si>
  <si>
    <t>Výměra</t>
  </si>
  <si>
    <t xml:space="preserve"> 01</t>
  </si>
  <si>
    <t>Použití figury:</t>
  </si>
  <si>
    <t>Odstranění podkladu z kameniva drceného tl přes 100 do 200 mm strojně pl do 50 m2</t>
  </si>
  <si>
    <t>Podklad z asfaltového recyklátu plochy do 100 m2 tl 80 mm</t>
  </si>
  <si>
    <t>Vodorovné přemístění přes 20 do 50 m výkopku/sypaniny z horniny třídy těžitelnosti II skupiny 4 a 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</si>
</sst>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220307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HD, prodloužení vodovodu v Předměstí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5. 11. 2021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Vodovodní řad'!J30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'01 - Vodovodní řad'!P124</f>
        <v>0</v>
      </c>
      <c r="AV95" s="127">
        <f>'01 - Vodovodní řad'!J33</f>
        <v>0</v>
      </c>
      <c r="AW95" s="127">
        <f>'01 - Vodovodní řad'!J34</f>
        <v>0</v>
      </c>
      <c r="AX95" s="127">
        <f>'01 - Vodovodní řad'!J35</f>
        <v>0</v>
      </c>
      <c r="AY95" s="127">
        <f>'01 - Vodovodní řad'!J36</f>
        <v>0</v>
      </c>
      <c r="AZ95" s="127">
        <f>'01 - Vodovodní řad'!F33</f>
        <v>0</v>
      </c>
      <c r="BA95" s="127">
        <f>'01 - Vodovodní řad'!F34</f>
        <v>0</v>
      </c>
      <c r="BB95" s="127">
        <f>'01 - Vodovodní řad'!F35</f>
        <v>0</v>
      </c>
      <c r="BC95" s="127">
        <f>'01 - Vodovodní řad'!F36</f>
        <v>0</v>
      </c>
      <c r="BD95" s="129">
        <f>'01 - Vodovodní řad'!F37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16.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Vodoměrná šachta'!J30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26">
        <v>0</v>
      </c>
      <c r="AT96" s="127">
        <f>ROUND(SUM(AV96:AW96),2)</f>
        <v>0</v>
      </c>
      <c r="AU96" s="128">
        <f>'02 - Vodoměrná šachta'!P121</f>
        <v>0</v>
      </c>
      <c r="AV96" s="127">
        <f>'02 - Vodoměrná šachta'!J33</f>
        <v>0</v>
      </c>
      <c r="AW96" s="127">
        <f>'02 - Vodoměrná šachta'!J34</f>
        <v>0</v>
      </c>
      <c r="AX96" s="127">
        <f>'02 - Vodoměrná šachta'!J35</f>
        <v>0</v>
      </c>
      <c r="AY96" s="127">
        <f>'02 - Vodoměrná šachta'!J36</f>
        <v>0</v>
      </c>
      <c r="AZ96" s="127">
        <f>'02 - Vodoměrná šachta'!F33</f>
        <v>0</v>
      </c>
      <c r="BA96" s="127">
        <f>'02 - Vodoměrná šachta'!F34</f>
        <v>0</v>
      </c>
      <c r="BB96" s="127">
        <f>'02 - Vodoměrná šachta'!F35</f>
        <v>0</v>
      </c>
      <c r="BC96" s="127">
        <f>'02 - Vodoměrná šachta'!F36</f>
        <v>0</v>
      </c>
      <c r="BD96" s="129">
        <f>'02 - Vodoměrná šachta'!F37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91" s="7" customFormat="1" ht="16.5" customHeight="1">
      <c r="A97" s="118" t="s">
        <v>77</v>
      </c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'03 - Přípojky'!J30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80</v>
      </c>
      <c r="AR97" s="125"/>
      <c r="AS97" s="126">
        <v>0</v>
      </c>
      <c r="AT97" s="127">
        <f>ROUND(SUM(AV97:AW97),2)</f>
        <v>0</v>
      </c>
      <c r="AU97" s="128">
        <f>'03 - Přípojky'!P120</f>
        <v>0</v>
      </c>
      <c r="AV97" s="127">
        <f>'03 - Přípojky'!J33</f>
        <v>0</v>
      </c>
      <c r="AW97" s="127">
        <f>'03 - Přípojky'!J34</f>
        <v>0</v>
      </c>
      <c r="AX97" s="127">
        <f>'03 - Přípojky'!J35</f>
        <v>0</v>
      </c>
      <c r="AY97" s="127">
        <f>'03 - Přípojky'!J36</f>
        <v>0</v>
      </c>
      <c r="AZ97" s="127">
        <f>'03 - Přípojky'!F33</f>
        <v>0</v>
      </c>
      <c r="BA97" s="127">
        <f>'03 - Přípojky'!F34</f>
        <v>0</v>
      </c>
      <c r="BB97" s="127">
        <f>'03 - Přípojky'!F35</f>
        <v>0</v>
      </c>
      <c r="BC97" s="127">
        <f>'03 - Přípojky'!F36</f>
        <v>0</v>
      </c>
      <c r="BD97" s="129">
        <f>'03 - Přípojky'!F37</f>
        <v>0</v>
      </c>
      <c r="BE97" s="7"/>
      <c r="BT97" s="130" t="s">
        <v>81</v>
      </c>
      <c r="BV97" s="130" t="s">
        <v>75</v>
      </c>
      <c r="BW97" s="130" t="s">
        <v>89</v>
      </c>
      <c r="BX97" s="130" t="s">
        <v>5</v>
      </c>
      <c r="CL97" s="130" t="s">
        <v>1</v>
      </c>
      <c r="CM97" s="130" t="s">
        <v>83</v>
      </c>
    </row>
    <row r="98" spans="1:91" s="7" customFormat="1" ht="16.5" customHeight="1">
      <c r="A98" s="118" t="s">
        <v>77</v>
      </c>
      <c r="B98" s="119"/>
      <c r="C98" s="120"/>
      <c r="D98" s="121" t="s">
        <v>90</v>
      </c>
      <c r="E98" s="121"/>
      <c r="F98" s="121"/>
      <c r="G98" s="121"/>
      <c r="H98" s="121"/>
      <c r="I98" s="122"/>
      <c r="J98" s="121" t="s">
        <v>91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'04 - Vedlejší rozpočtové 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80</v>
      </c>
      <c r="AR98" s="125"/>
      <c r="AS98" s="131">
        <v>0</v>
      </c>
      <c r="AT98" s="132">
        <f>ROUND(SUM(AV98:AW98),2)</f>
        <v>0</v>
      </c>
      <c r="AU98" s="133">
        <f>'04 - Vedlejší rozpočtové ...'!P117</f>
        <v>0</v>
      </c>
      <c r="AV98" s="132">
        <f>'04 - Vedlejší rozpočtové ...'!J33</f>
        <v>0</v>
      </c>
      <c r="AW98" s="132">
        <f>'04 - Vedlejší rozpočtové ...'!J34</f>
        <v>0</v>
      </c>
      <c r="AX98" s="132">
        <f>'04 - Vedlejší rozpočtové ...'!J35</f>
        <v>0</v>
      </c>
      <c r="AY98" s="132">
        <f>'04 - Vedlejší rozpočtové ...'!J36</f>
        <v>0</v>
      </c>
      <c r="AZ98" s="132">
        <f>'04 - Vedlejší rozpočtové ...'!F33</f>
        <v>0</v>
      </c>
      <c r="BA98" s="132">
        <f>'04 - Vedlejší rozpočtové ...'!F34</f>
        <v>0</v>
      </c>
      <c r="BB98" s="132">
        <f>'04 - Vedlejší rozpočtové ...'!F35</f>
        <v>0</v>
      </c>
      <c r="BC98" s="132">
        <f>'04 - Vedlejší rozpočtové ...'!F36</f>
        <v>0</v>
      </c>
      <c r="BD98" s="134">
        <f>'04 - Vedlejší rozpočtové ...'!F37</f>
        <v>0</v>
      </c>
      <c r="BE98" s="7"/>
      <c r="BT98" s="130" t="s">
        <v>81</v>
      </c>
      <c r="BV98" s="130" t="s">
        <v>75</v>
      </c>
      <c r="BW98" s="130" t="s">
        <v>92</v>
      </c>
      <c r="BX98" s="130" t="s">
        <v>5</v>
      </c>
      <c r="CL98" s="130" t="s">
        <v>1</v>
      </c>
      <c r="CM98" s="130" t="s">
        <v>83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Vodovodní řad'!C2" display="/"/>
    <hyperlink ref="A96" location="'02 - Vodoměrná šachta'!C2" display="/"/>
    <hyperlink ref="A97" location="'03 - Přípojky'!C2" display="/"/>
    <hyperlink ref="A98" location="'04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  <c r="AZ2" s="135" t="s">
        <v>93</v>
      </c>
      <c r="BA2" s="135" t="s">
        <v>1</v>
      </c>
      <c r="BB2" s="135" t="s">
        <v>1</v>
      </c>
      <c r="BC2" s="135" t="s">
        <v>94</v>
      </c>
      <c r="BD2" s="135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83</v>
      </c>
      <c r="AZ3" s="135" t="s">
        <v>95</v>
      </c>
      <c r="BA3" s="135" t="s">
        <v>1</v>
      </c>
      <c r="BB3" s="135" t="s">
        <v>1</v>
      </c>
      <c r="BC3" s="135" t="s">
        <v>96</v>
      </c>
      <c r="BD3" s="135" t="s">
        <v>83</v>
      </c>
    </row>
    <row r="4" spans="2:5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  <c r="AZ4" s="135" t="s">
        <v>98</v>
      </c>
      <c r="BA4" s="135" t="s">
        <v>1</v>
      </c>
      <c r="BB4" s="135" t="s">
        <v>1</v>
      </c>
      <c r="BC4" s="135" t="s">
        <v>99</v>
      </c>
      <c r="BD4" s="135" t="s">
        <v>83</v>
      </c>
    </row>
    <row r="5" spans="2:56" s="1" customFormat="1" ht="6.95" customHeight="1">
      <c r="B5" s="19"/>
      <c r="L5" s="19"/>
      <c r="AZ5" s="135" t="s">
        <v>100</v>
      </c>
      <c r="BA5" s="135" t="s">
        <v>1</v>
      </c>
      <c r="BB5" s="135" t="s">
        <v>1</v>
      </c>
      <c r="BC5" s="135" t="s">
        <v>101</v>
      </c>
      <c r="BD5" s="135" t="s">
        <v>83</v>
      </c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HD, prodloužení vodovodu v Předměstí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103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5. 11. 2021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21</v>
      </c>
      <c r="F15" s="37"/>
      <c r="G15" s="37"/>
      <c r="H15" s="37"/>
      <c r="I15" s="140" t="s">
        <v>26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27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29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21</v>
      </c>
      <c r="F21" s="37"/>
      <c r="G21" s="37"/>
      <c r="H21" s="37"/>
      <c r="I21" s="140" t="s">
        <v>26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31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21</v>
      </c>
      <c r="F24" s="37"/>
      <c r="G24" s="37"/>
      <c r="H24" s="37"/>
      <c r="I24" s="140" t="s">
        <v>26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151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35</v>
      </c>
      <c r="G32" s="37"/>
      <c r="H32" s="37"/>
      <c r="I32" s="152" t="s">
        <v>34</v>
      </c>
      <c r="J32" s="152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37</v>
      </c>
      <c r="E33" s="140" t="s">
        <v>38</v>
      </c>
      <c r="F33" s="154">
        <f>ROUND((SUM(BE124:BE264)),2)</f>
        <v>0</v>
      </c>
      <c r="G33" s="37"/>
      <c r="H33" s="37"/>
      <c r="I33" s="155">
        <v>0.21</v>
      </c>
      <c r="J33" s="154">
        <f>ROUND(((SUM(BE124:BE264))*I33),2)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39</v>
      </c>
      <c r="F34" s="154">
        <f>ROUND((SUM(BF124:BF264)),2)</f>
        <v>0</v>
      </c>
      <c r="G34" s="37"/>
      <c r="H34" s="37"/>
      <c r="I34" s="155">
        <v>0.15</v>
      </c>
      <c r="J34" s="154">
        <f>ROUND(((SUM(BF124:BF264))*I34),2)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40</v>
      </c>
      <c r="F35" s="154">
        <f>ROUND((SUM(BG124:BG264)),2)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41</v>
      </c>
      <c r="F36" s="154">
        <f>ROUND((SUM(BH124:BH264)),2)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42</v>
      </c>
      <c r="F37" s="154">
        <f>ROUND((SUM(BI124:BI264)),2)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HD, prodloužení vodovodu v Předměstí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Vodovodní řad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5. 11. 2021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107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J170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112</v>
      </c>
      <c r="E100" s="188"/>
      <c r="F100" s="188"/>
      <c r="G100" s="188"/>
      <c r="H100" s="188"/>
      <c r="I100" s="188"/>
      <c r="J100" s="189">
        <f>J173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113</v>
      </c>
      <c r="E101" s="188"/>
      <c r="F101" s="188"/>
      <c r="G101" s="188"/>
      <c r="H101" s="188"/>
      <c r="I101" s="188"/>
      <c r="J101" s="189">
        <f>J176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114</v>
      </c>
      <c r="E102" s="188"/>
      <c r="F102" s="188"/>
      <c r="G102" s="188"/>
      <c r="H102" s="188"/>
      <c r="I102" s="188"/>
      <c r="J102" s="189">
        <f>J186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115</v>
      </c>
      <c r="E103" s="188"/>
      <c r="F103" s="188"/>
      <c r="G103" s="188"/>
      <c r="H103" s="188"/>
      <c r="I103" s="188"/>
      <c r="J103" s="189">
        <f>J261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116</v>
      </c>
      <c r="E104" s="188"/>
      <c r="F104" s="188"/>
      <c r="G104" s="188"/>
      <c r="H104" s="188"/>
      <c r="I104" s="188"/>
      <c r="J104" s="189">
        <f>J263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117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4" t="str">
        <f>E7</f>
        <v>HD, prodloužení vodovodu v Předměstí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102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01 - Vodovodní řad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 xml:space="preserve"> </v>
      </c>
      <c r="G118" s="39"/>
      <c r="H118" s="39"/>
      <c r="I118" s="31" t="s">
        <v>22</v>
      </c>
      <c r="J118" s="78" t="str">
        <f>IF(J12="","",J12)</f>
        <v>5. 11. 2021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 xml:space="preserve"> </v>
      </c>
      <c r="G120" s="39"/>
      <c r="H120" s="39"/>
      <c r="I120" s="31" t="s">
        <v>29</v>
      </c>
      <c r="J120" s="35" t="str">
        <f>E21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IF(E18="","",E18)</f>
        <v>Vyplň údaj</v>
      </c>
      <c r="G121" s="39"/>
      <c r="H121" s="39"/>
      <c r="I121" s="31" t="s">
        <v>31</v>
      </c>
      <c r="J121" s="35" t="str">
        <f>E24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1"/>
      <c r="B123" s="192"/>
      <c r="C123" s="193" t="s">
        <v>118</v>
      </c>
      <c r="D123" s="194" t="s">
        <v>58</v>
      </c>
      <c r="E123" s="194" t="s">
        <v>54</v>
      </c>
      <c r="F123" s="194" t="s">
        <v>55</v>
      </c>
      <c r="G123" s="194" t="s">
        <v>119</v>
      </c>
      <c r="H123" s="194" t="s">
        <v>120</v>
      </c>
      <c r="I123" s="194" t="s">
        <v>121</v>
      </c>
      <c r="J123" s="195" t="s">
        <v>106</v>
      </c>
      <c r="K123" s="196" t="s">
        <v>122</v>
      </c>
      <c r="L123" s="197"/>
      <c r="M123" s="99" t="s">
        <v>1</v>
      </c>
      <c r="N123" s="100" t="s">
        <v>37</v>
      </c>
      <c r="O123" s="100" t="s">
        <v>123</v>
      </c>
      <c r="P123" s="100" t="s">
        <v>124</v>
      </c>
      <c r="Q123" s="100" t="s">
        <v>125</v>
      </c>
      <c r="R123" s="100" t="s">
        <v>126</v>
      </c>
      <c r="S123" s="100" t="s">
        <v>127</v>
      </c>
      <c r="T123" s="101" t="s">
        <v>128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7"/>
      <c r="B124" s="38"/>
      <c r="C124" s="106" t="s">
        <v>129</v>
      </c>
      <c r="D124" s="39"/>
      <c r="E124" s="39"/>
      <c r="F124" s="39"/>
      <c r="G124" s="39"/>
      <c r="H124" s="39"/>
      <c r="I124" s="39"/>
      <c r="J124" s="198">
        <f>BK124</f>
        <v>0</v>
      </c>
      <c r="K124" s="39"/>
      <c r="L124" s="43"/>
      <c r="M124" s="102"/>
      <c r="N124" s="199"/>
      <c r="O124" s="103"/>
      <c r="P124" s="200">
        <f>P125</f>
        <v>0</v>
      </c>
      <c r="Q124" s="103"/>
      <c r="R124" s="200">
        <f>R125</f>
        <v>28.19326435</v>
      </c>
      <c r="S124" s="103"/>
      <c r="T124" s="201">
        <f>T125</f>
        <v>33.3848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108</v>
      </c>
      <c r="BK124" s="202">
        <f>BK125</f>
        <v>0</v>
      </c>
    </row>
    <row r="125" spans="1:63" s="12" customFormat="1" ht="25.9" customHeight="1">
      <c r="A125" s="12"/>
      <c r="B125" s="203"/>
      <c r="C125" s="204"/>
      <c r="D125" s="205" t="s">
        <v>72</v>
      </c>
      <c r="E125" s="206" t="s">
        <v>130</v>
      </c>
      <c r="F125" s="206" t="s">
        <v>131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P126+P170+P173+P176+P186+P261+P263</f>
        <v>0</v>
      </c>
      <c r="Q125" s="211"/>
      <c r="R125" s="212">
        <f>R126+R170+R173+R176+R186+R261+R263</f>
        <v>28.19326435</v>
      </c>
      <c r="S125" s="211"/>
      <c r="T125" s="213">
        <f>T126+T170+T173+T176+T186+T261+T263</f>
        <v>33.3848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81</v>
      </c>
      <c r="AT125" s="215" t="s">
        <v>72</v>
      </c>
      <c r="AU125" s="215" t="s">
        <v>73</v>
      </c>
      <c r="AY125" s="214" t="s">
        <v>132</v>
      </c>
      <c r="BK125" s="216">
        <f>BK126+BK170+BK173+BK176+BK186+BK261+BK263</f>
        <v>0</v>
      </c>
    </row>
    <row r="126" spans="1:63" s="12" customFormat="1" ht="22.8" customHeight="1">
      <c r="A126" s="12"/>
      <c r="B126" s="203"/>
      <c r="C126" s="204"/>
      <c r="D126" s="205" t="s">
        <v>72</v>
      </c>
      <c r="E126" s="217" t="s">
        <v>81</v>
      </c>
      <c r="F126" s="217" t="s">
        <v>133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SUM(P127:P169)</f>
        <v>0</v>
      </c>
      <c r="Q126" s="211"/>
      <c r="R126" s="212">
        <f>SUM(R127:R169)</f>
        <v>23.13702</v>
      </c>
      <c r="S126" s="211"/>
      <c r="T126" s="213">
        <f>SUM(T127:T169)</f>
        <v>33.3848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81</v>
      </c>
      <c r="AT126" s="215" t="s">
        <v>72</v>
      </c>
      <c r="AU126" s="215" t="s">
        <v>81</v>
      </c>
      <c r="AY126" s="214" t="s">
        <v>132</v>
      </c>
      <c r="BK126" s="216">
        <f>SUM(BK127:BK169)</f>
        <v>0</v>
      </c>
    </row>
    <row r="127" spans="1:65" s="2" customFormat="1" ht="66.75" customHeight="1">
      <c r="A127" s="37"/>
      <c r="B127" s="38"/>
      <c r="C127" s="219" t="s">
        <v>81</v>
      </c>
      <c r="D127" s="219" t="s">
        <v>134</v>
      </c>
      <c r="E127" s="220" t="s">
        <v>135</v>
      </c>
      <c r="F127" s="221" t="s">
        <v>136</v>
      </c>
      <c r="G127" s="222" t="s">
        <v>137</v>
      </c>
      <c r="H127" s="223">
        <v>115.12</v>
      </c>
      <c r="I127" s="224"/>
      <c r="J127" s="225">
        <f>ROUND(I127*H127,2)</f>
        <v>0</v>
      </c>
      <c r="K127" s="226"/>
      <c r="L127" s="43"/>
      <c r="M127" s="227" t="s">
        <v>1</v>
      </c>
      <c r="N127" s="228" t="s">
        <v>38</v>
      </c>
      <c r="O127" s="90"/>
      <c r="P127" s="229">
        <f>O127*H127</f>
        <v>0</v>
      </c>
      <c r="Q127" s="229">
        <v>0</v>
      </c>
      <c r="R127" s="229">
        <f>Q127*H127</f>
        <v>0</v>
      </c>
      <c r="S127" s="229">
        <v>0.29</v>
      </c>
      <c r="T127" s="230">
        <f>S127*H127</f>
        <v>33.3848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1" t="s">
        <v>138</v>
      </c>
      <c r="AT127" s="231" t="s">
        <v>134</v>
      </c>
      <c r="AU127" s="231" t="s">
        <v>83</v>
      </c>
      <c r="AY127" s="16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6" t="s">
        <v>81</v>
      </c>
      <c r="BK127" s="232">
        <f>ROUND(I127*H127,2)</f>
        <v>0</v>
      </c>
      <c r="BL127" s="16" t="s">
        <v>138</v>
      </c>
      <c r="BM127" s="231" t="s">
        <v>139</v>
      </c>
    </row>
    <row r="128" spans="1:51" s="13" customFormat="1" ht="12">
      <c r="A128" s="13"/>
      <c r="B128" s="233"/>
      <c r="C128" s="234"/>
      <c r="D128" s="235" t="s">
        <v>140</v>
      </c>
      <c r="E128" s="236" t="s">
        <v>1</v>
      </c>
      <c r="F128" s="237" t="s">
        <v>93</v>
      </c>
      <c r="G128" s="234"/>
      <c r="H128" s="238">
        <v>115.12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140</v>
      </c>
      <c r="AU128" s="244" t="s">
        <v>83</v>
      </c>
      <c r="AV128" s="13" t="s">
        <v>83</v>
      </c>
      <c r="AW128" s="13" t="s">
        <v>30</v>
      </c>
      <c r="AX128" s="13" t="s">
        <v>81</v>
      </c>
      <c r="AY128" s="244" t="s">
        <v>132</v>
      </c>
    </row>
    <row r="129" spans="1:65" s="2" customFormat="1" ht="16.5" customHeight="1">
      <c r="A129" s="37"/>
      <c r="B129" s="38"/>
      <c r="C129" s="219" t="s">
        <v>83</v>
      </c>
      <c r="D129" s="219" t="s">
        <v>134</v>
      </c>
      <c r="E129" s="220" t="s">
        <v>141</v>
      </c>
      <c r="F129" s="221" t="s">
        <v>142</v>
      </c>
      <c r="G129" s="222" t="s">
        <v>143</v>
      </c>
      <c r="H129" s="223">
        <v>2</v>
      </c>
      <c r="I129" s="224"/>
      <c r="J129" s="225">
        <f>ROUND(I129*H129,2)</f>
        <v>0</v>
      </c>
      <c r="K129" s="226"/>
      <c r="L129" s="43"/>
      <c r="M129" s="227" t="s">
        <v>1</v>
      </c>
      <c r="N129" s="228" t="s">
        <v>38</v>
      </c>
      <c r="O129" s="90"/>
      <c r="P129" s="229">
        <f>O129*H129</f>
        <v>0</v>
      </c>
      <c r="Q129" s="229">
        <v>0.0369</v>
      </c>
      <c r="R129" s="229">
        <f>Q129*H129</f>
        <v>0.0738</v>
      </c>
      <c r="S129" s="229">
        <v>0</v>
      </c>
      <c r="T129" s="23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1" t="s">
        <v>138</v>
      </c>
      <c r="AT129" s="231" t="s">
        <v>134</v>
      </c>
      <c r="AU129" s="231" t="s">
        <v>83</v>
      </c>
      <c r="AY129" s="16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81</v>
      </c>
      <c r="BK129" s="232">
        <f>ROUND(I129*H129,2)</f>
        <v>0</v>
      </c>
      <c r="BL129" s="16" t="s">
        <v>138</v>
      </c>
      <c r="BM129" s="231" t="s">
        <v>144</v>
      </c>
    </row>
    <row r="130" spans="1:47" s="2" customFormat="1" ht="12">
      <c r="A130" s="37"/>
      <c r="B130" s="38"/>
      <c r="C130" s="39"/>
      <c r="D130" s="235" t="s">
        <v>145</v>
      </c>
      <c r="E130" s="39"/>
      <c r="F130" s="245" t="s">
        <v>146</v>
      </c>
      <c r="G130" s="39"/>
      <c r="H130" s="39"/>
      <c r="I130" s="246"/>
      <c r="J130" s="39"/>
      <c r="K130" s="39"/>
      <c r="L130" s="43"/>
      <c r="M130" s="247"/>
      <c r="N130" s="24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145</v>
      </c>
      <c r="AU130" s="16" t="s">
        <v>83</v>
      </c>
    </row>
    <row r="131" spans="1:65" s="2" customFormat="1" ht="24.15" customHeight="1">
      <c r="A131" s="37"/>
      <c r="B131" s="38"/>
      <c r="C131" s="219" t="s">
        <v>147</v>
      </c>
      <c r="D131" s="219" t="s">
        <v>134</v>
      </c>
      <c r="E131" s="220" t="s">
        <v>148</v>
      </c>
      <c r="F131" s="221" t="s">
        <v>149</v>
      </c>
      <c r="G131" s="222" t="s">
        <v>137</v>
      </c>
      <c r="H131" s="223">
        <v>19.6</v>
      </c>
      <c r="I131" s="224"/>
      <c r="J131" s="225">
        <f>ROUND(I131*H131,2)</f>
        <v>0</v>
      </c>
      <c r="K131" s="226"/>
      <c r="L131" s="43"/>
      <c r="M131" s="227" t="s">
        <v>1</v>
      </c>
      <c r="N131" s="228" t="s">
        <v>38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138</v>
      </c>
      <c r="AT131" s="231" t="s">
        <v>134</v>
      </c>
      <c r="AU131" s="231" t="s">
        <v>83</v>
      </c>
      <c r="AY131" s="16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81</v>
      </c>
      <c r="BK131" s="232">
        <f>ROUND(I131*H131,2)</f>
        <v>0</v>
      </c>
      <c r="BL131" s="16" t="s">
        <v>138</v>
      </c>
      <c r="BM131" s="231" t="s">
        <v>150</v>
      </c>
    </row>
    <row r="132" spans="1:65" s="2" customFormat="1" ht="24.15" customHeight="1">
      <c r="A132" s="37"/>
      <c r="B132" s="38"/>
      <c r="C132" s="219" t="s">
        <v>138</v>
      </c>
      <c r="D132" s="219" t="s">
        <v>134</v>
      </c>
      <c r="E132" s="220" t="s">
        <v>151</v>
      </c>
      <c r="F132" s="221" t="s">
        <v>152</v>
      </c>
      <c r="G132" s="222" t="s">
        <v>153</v>
      </c>
      <c r="H132" s="223">
        <v>2</v>
      </c>
      <c r="I132" s="224"/>
      <c r="J132" s="225">
        <f>ROUND(I132*H132,2)</f>
        <v>0</v>
      </c>
      <c r="K132" s="226"/>
      <c r="L132" s="43"/>
      <c r="M132" s="227" t="s">
        <v>1</v>
      </c>
      <c r="N132" s="228" t="s">
        <v>38</v>
      </c>
      <c r="O132" s="90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1" t="s">
        <v>138</v>
      </c>
      <c r="AT132" s="231" t="s">
        <v>134</v>
      </c>
      <c r="AU132" s="231" t="s">
        <v>83</v>
      </c>
      <c r="AY132" s="16" t="s">
        <v>132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81</v>
      </c>
      <c r="BK132" s="232">
        <f>ROUND(I132*H132,2)</f>
        <v>0</v>
      </c>
      <c r="BL132" s="16" t="s">
        <v>138</v>
      </c>
      <c r="BM132" s="231" t="s">
        <v>154</v>
      </c>
    </row>
    <row r="133" spans="1:51" s="13" customFormat="1" ht="12">
      <c r="A133" s="13"/>
      <c r="B133" s="233"/>
      <c r="C133" s="234"/>
      <c r="D133" s="235" t="s">
        <v>140</v>
      </c>
      <c r="E133" s="236" t="s">
        <v>1</v>
      </c>
      <c r="F133" s="237" t="s">
        <v>155</v>
      </c>
      <c r="G133" s="234"/>
      <c r="H133" s="238">
        <v>2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140</v>
      </c>
      <c r="AU133" s="244" t="s">
        <v>83</v>
      </c>
      <c r="AV133" s="13" t="s">
        <v>83</v>
      </c>
      <c r="AW133" s="13" t="s">
        <v>30</v>
      </c>
      <c r="AX133" s="13" t="s">
        <v>81</v>
      </c>
      <c r="AY133" s="244" t="s">
        <v>132</v>
      </c>
    </row>
    <row r="134" spans="1:65" s="2" customFormat="1" ht="33" customHeight="1">
      <c r="A134" s="37"/>
      <c r="B134" s="38"/>
      <c r="C134" s="219" t="s">
        <v>156</v>
      </c>
      <c r="D134" s="219" t="s">
        <v>134</v>
      </c>
      <c r="E134" s="220" t="s">
        <v>157</v>
      </c>
      <c r="F134" s="221" t="s">
        <v>158</v>
      </c>
      <c r="G134" s="222" t="s">
        <v>153</v>
      </c>
      <c r="H134" s="223">
        <v>32.502</v>
      </c>
      <c r="I134" s="224"/>
      <c r="J134" s="225">
        <f>ROUND(I134*H134,2)</f>
        <v>0</v>
      </c>
      <c r="K134" s="226"/>
      <c r="L134" s="43"/>
      <c r="M134" s="227" t="s">
        <v>1</v>
      </c>
      <c r="N134" s="228" t="s">
        <v>38</v>
      </c>
      <c r="O134" s="90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1" t="s">
        <v>138</v>
      </c>
      <c r="AT134" s="231" t="s">
        <v>134</v>
      </c>
      <c r="AU134" s="231" t="s">
        <v>83</v>
      </c>
      <c r="AY134" s="16" t="s">
        <v>132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81</v>
      </c>
      <c r="BK134" s="232">
        <f>ROUND(I134*H134,2)</f>
        <v>0</v>
      </c>
      <c r="BL134" s="16" t="s">
        <v>138</v>
      </c>
      <c r="BM134" s="231" t="s">
        <v>159</v>
      </c>
    </row>
    <row r="135" spans="1:51" s="13" customFormat="1" ht="12">
      <c r="A135" s="13"/>
      <c r="B135" s="233"/>
      <c r="C135" s="234"/>
      <c r="D135" s="235" t="s">
        <v>140</v>
      </c>
      <c r="E135" s="236" t="s">
        <v>100</v>
      </c>
      <c r="F135" s="237" t="s">
        <v>160</v>
      </c>
      <c r="G135" s="234"/>
      <c r="H135" s="238">
        <v>65.003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140</v>
      </c>
      <c r="AU135" s="244" t="s">
        <v>83</v>
      </c>
      <c r="AV135" s="13" t="s">
        <v>83</v>
      </c>
      <c r="AW135" s="13" t="s">
        <v>30</v>
      </c>
      <c r="AX135" s="13" t="s">
        <v>73</v>
      </c>
      <c r="AY135" s="244" t="s">
        <v>132</v>
      </c>
    </row>
    <row r="136" spans="1:51" s="13" customFormat="1" ht="12">
      <c r="A136" s="13"/>
      <c r="B136" s="233"/>
      <c r="C136" s="234"/>
      <c r="D136" s="235" t="s">
        <v>140</v>
      </c>
      <c r="E136" s="236" t="s">
        <v>1</v>
      </c>
      <c r="F136" s="237" t="s">
        <v>161</v>
      </c>
      <c r="G136" s="234"/>
      <c r="H136" s="238">
        <v>32.502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140</v>
      </c>
      <c r="AU136" s="244" t="s">
        <v>83</v>
      </c>
      <c r="AV136" s="13" t="s">
        <v>83</v>
      </c>
      <c r="AW136" s="13" t="s">
        <v>30</v>
      </c>
      <c r="AX136" s="13" t="s">
        <v>81</v>
      </c>
      <c r="AY136" s="244" t="s">
        <v>132</v>
      </c>
    </row>
    <row r="137" spans="1:65" s="2" customFormat="1" ht="24.15" customHeight="1">
      <c r="A137" s="37"/>
      <c r="B137" s="38"/>
      <c r="C137" s="219" t="s">
        <v>162</v>
      </c>
      <c r="D137" s="219" t="s">
        <v>134</v>
      </c>
      <c r="E137" s="220" t="s">
        <v>163</v>
      </c>
      <c r="F137" s="221" t="s">
        <v>164</v>
      </c>
      <c r="G137" s="222" t="s">
        <v>153</v>
      </c>
      <c r="H137" s="223">
        <v>2</v>
      </c>
      <c r="I137" s="224"/>
      <c r="J137" s="225">
        <f>ROUND(I137*H137,2)</f>
        <v>0</v>
      </c>
      <c r="K137" s="226"/>
      <c r="L137" s="43"/>
      <c r="M137" s="227" t="s">
        <v>1</v>
      </c>
      <c r="N137" s="228" t="s">
        <v>38</v>
      </c>
      <c r="O137" s="90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138</v>
      </c>
      <c r="AT137" s="231" t="s">
        <v>134</v>
      </c>
      <c r="AU137" s="231" t="s">
        <v>83</v>
      </c>
      <c r="AY137" s="16" t="s">
        <v>132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81</v>
      </c>
      <c r="BK137" s="232">
        <f>ROUND(I137*H137,2)</f>
        <v>0</v>
      </c>
      <c r="BL137" s="16" t="s">
        <v>138</v>
      </c>
      <c r="BM137" s="231" t="s">
        <v>165</v>
      </c>
    </row>
    <row r="138" spans="1:51" s="13" customFormat="1" ht="12">
      <c r="A138" s="13"/>
      <c r="B138" s="233"/>
      <c r="C138" s="234"/>
      <c r="D138" s="235" t="s">
        <v>140</v>
      </c>
      <c r="E138" s="236" t="s">
        <v>1</v>
      </c>
      <c r="F138" s="237" t="s">
        <v>155</v>
      </c>
      <c r="G138" s="234"/>
      <c r="H138" s="238">
        <v>2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140</v>
      </c>
      <c r="AU138" s="244" t="s">
        <v>83</v>
      </c>
      <c r="AV138" s="13" t="s">
        <v>83</v>
      </c>
      <c r="AW138" s="13" t="s">
        <v>30</v>
      </c>
      <c r="AX138" s="13" t="s">
        <v>81</v>
      </c>
      <c r="AY138" s="244" t="s">
        <v>132</v>
      </c>
    </row>
    <row r="139" spans="1:65" s="2" customFormat="1" ht="33" customHeight="1">
      <c r="A139" s="37"/>
      <c r="B139" s="38"/>
      <c r="C139" s="219" t="s">
        <v>166</v>
      </c>
      <c r="D139" s="219" t="s">
        <v>134</v>
      </c>
      <c r="E139" s="220" t="s">
        <v>167</v>
      </c>
      <c r="F139" s="221" t="s">
        <v>168</v>
      </c>
      <c r="G139" s="222" t="s">
        <v>153</v>
      </c>
      <c r="H139" s="223">
        <v>32.502</v>
      </c>
      <c r="I139" s="224"/>
      <c r="J139" s="225">
        <f>ROUND(I139*H139,2)</f>
        <v>0</v>
      </c>
      <c r="K139" s="226"/>
      <c r="L139" s="43"/>
      <c r="M139" s="227" t="s">
        <v>1</v>
      </c>
      <c r="N139" s="228" t="s">
        <v>38</v>
      </c>
      <c r="O139" s="90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138</v>
      </c>
      <c r="AT139" s="231" t="s">
        <v>134</v>
      </c>
      <c r="AU139" s="231" t="s">
        <v>83</v>
      </c>
      <c r="AY139" s="16" t="s">
        <v>132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81</v>
      </c>
      <c r="BK139" s="232">
        <f>ROUND(I139*H139,2)</f>
        <v>0</v>
      </c>
      <c r="BL139" s="16" t="s">
        <v>138</v>
      </c>
      <c r="BM139" s="231" t="s">
        <v>169</v>
      </c>
    </row>
    <row r="140" spans="1:51" s="13" customFormat="1" ht="12">
      <c r="A140" s="13"/>
      <c r="B140" s="233"/>
      <c r="C140" s="234"/>
      <c r="D140" s="235" t="s">
        <v>140</v>
      </c>
      <c r="E140" s="236" t="s">
        <v>1</v>
      </c>
      <c r="F140" s="237" t="s">
        <v>161</v>
      </c>
      <c r="G140" s="234"/>
      <c r="H140" s="238">
        <v>32.502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140</v>
      </c>
      <c r="AU140" s="244" t="s">
        <v>83</v>
      </c>
      <c r="AV140" s="13" t="s">
        <v>83</v>
      </c>
      <c r="AW140" s="13" t="s">
        <v>30</v>
      </c>
      <c r="AX140" s="13" t="s">
        <v>81</v>
      </c>
      <c r="AY140" s="244" t="s">
        <v>132</v>
      </c>
    </row>
    <row r="141" spans="1:65" s="2" customFormat="1" ht="21.75" customHeight="1">
      <c r="A141" s="37"/>
      <c r="B141" s="38"/>
      <c r="C141" s="219" t="s">
        <v>170</v>
      </c>
      <c r="D141" s="219" t="s">
        <v>134</v>
      </c>
      <c r="E141" s="220" t="s">
        <v>171</v>
      </c>
      <c r="F141" s="221" t="s">
        <v>172</v>
      </c>
      <c r="G141" s="222" t="s">
        <v>137</v>
      </c>
      <c r="H141" s="223">
        <v>19.8</v>
      </c>
      <c r="I141" s="224"/>
      <c r="J141" s="225">
        <f>ROUND(I141*H141,2)</f>
        <v>0</v>
      </c>
      <c r="K141" s="226"/>
      <c r="L141" s="43"/>
      <c r="M141" s="227" t="s">
        <v>1</v>
      </c>
      <c r="N141" s="228" t="s">
        <v>38</v>
      </c>
      <c r="O141" s="90"/>
      <c r="P141" s="229">
        <f>O141*H141</f>
        <v>0</v>
      </c>
      <c r="Q141" s="229">
        <v>0.00084</v>
      </c>
      <c r="R141" s="229">
        <f>Q141*H141</f>
        <v>0.016632</v>
      </c>
      <c r="S141" s="229">
        <v>0</v>
      </c>
      <c r="T141" s="23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1" t="s">
        <v>138</v>
      </c>
      <c r="AT141" s="231" t="s">
        <v>134</v>
      </c>
      <c r="AU141" s="231" t="s">
        <v>83</v>
      </c>
      <c r="AY141" s="16" t="s">
        <v>132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81</v>
      </c>
      <c r="BK141" s="232">
        <f>ROUND(I141*H141,2)</f>
        <v>0</v>
      </c>
      <c r="BL141" s="16" t="s">
        <v>138</v>
      </c>
      <c r="BM141" s="231" t="s">
        <v>173</v>
      </c>
    </row>
    <row r="142" spans="1:51" s="13" customFormat="1" ht="12">
      <c r="A142" s="13"/>
      <c r="B142" s="233"/>
      <c r="C142" s="234"/>
      <c r="D142" s="235" t="s">
        <v>140</v>
      </c>
      <c r="E142" s="236" t="s">
        <v>95</v>
      </c>
      <c r="F142" s="237" t="s">
        <v>174</v>
      </c>
      <c r="G142" s="234"/>
      <c r="H142" s="238">
        <v>19.8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140</v>
      </c>
      <c r="AU142" s="244" t="s">
        <v>83</v>
      </c>
      <c r="AV142" s="13" t="s">
        <v>83</v>
      </c>
      <c r="AW142" s="13" t="s">
        <v>30</v>
      </c>
      <c r="AX142" s="13" t="s">
        <v>81</v>
      </c>
      <c r="AY142" s="244" t="s">
        <v>132</v>
      </c>
    </row>
    <row r="143" spans="1:65" s="2" customFormat="1" ht="24.15" customHeight="1">
      <c r="A143" s="37"/>
      <c r="B143" s="38"/>
      <c r="C143" s="219" t="s">
        <v>175</v>
      </c>
      <c r="D143" s="219" t="s">
        <v>134</v>
      </c>
      <c r="E143" s="220" t="s">
        <v>176</v>
      </c>
      <c r="F143" s="221" t="s">
        <v>177</v>
      </c>
      <c r="G143" s="222" t="s">
        <v>137</v>
      </c>
      <c r="H143" s="223">
        <v>19.8</v>
      </c>
      <c r="I143" s="224"/>
      <c r="J143" s="225">
        <f>ROUND(I143*H143,2)</f>
        <v>0</v>
      </c>
      <c r="K143" s="226"/>
      <c r="L143" s="43"/>
      <c r="M143" s="227" t="s">
        <v>1</v>
      </c>
      <c r="N143" s="228" t="s">
        <v>38</v>
      </c>
      <c r="O143" s="90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138</v>
      </c>
      <c r="AT143" s="231" t="s">
        <v>134</v>
      </c>
      <c r="AU143" s="231" t="s">
        <v>83</v>
      </c>
      <c r="AY143" s="16" t="s">
        <v>132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81</v>
      </c>
      <c r="BK143" s="232">
        <f>ROUND(I143*H143,2)</f>
        <v>0</v>
      </c>
      <c r="BL143" s="16" t="s">
        <v>138</v>
      </c>
      <c r="BM143" s="231" t="s">
        <v>178</v>
      </c>
    </row>
    <row r="144" spans="1:51" s="13" customFormat="1" ht="12">
      <c r="A144" s="13"/>
      <c r="B144" s="233"/>
      <c r="C144" s="234"/>
      <c r="D144" s="235" t="s">
        <v>140</v>
      </c>
      <c r="E144" s="236" t="s">
        <v>1</v>
      </c>
      <c r="F144" s="237" t="s">
        <v>95</v>
      </c>
      <c r="G144" s="234"/>
      <c r="H144" s="238">
        <v>19.8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140</v>
      </c>
      <c r="AU144" s="244" t="s">
        <v>83</v>
      </c>
      <c r="AV144" s="13" t="s">
        <v>83</v>
      </c>
      <c r="AW144" s="13" t="s">
        <v>30</v>
      </c>
      <c r="AX144" s="13" t="s">
        <v>81</v>
      </c>
      <c r="AY144" s="244" t="s">
        <v>132</v>
      </c>
    </row>
    <row r="145" spans="1:65" s="2" customFormat="1" ht="62.7" customHeight="1">
      <c r="A145" s="37"/>
      <c r="B145" s="38"/>
      <c r="C145" s="219" t="s">
        <v>179</v>
      </c>
      <c r="D145" s="219" t="s">
        <v>134</v>
      </c>
      <c r="E145" s="220" t="s">
        <v>180</v>
      </c>
      <c r="F145" s="221" t="s">
        <v>181</v>
      </c>
      <c r="G145" s="222" t="s">
        <v>153</v>
      </c>
      <c r="H145" s="223">
        <v>57.48</v>
      </c>
      <c r="I145" s="224"/>
      <c r="J145" s="225">
        <f>ROUND(I145*H145,2)</f>
        <v>0</v>
      </c>
      <c r="K145" s="226"/>
      <c r="L145" s="43"/>
      <c r="M145" s="227" t="s">
        <v>1</v>
      </c>
      <c r="N145" s="228" t="s">
        <v>38</v>
      </c>
      <c r="O145" s="90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1" t="s">
        <v>138</v>
      </c>
      <c r="AT145" s="231" t="s">
        <v>134</v>
      </c>
      <c r="AU145" s="231" t="s">
        <v>83</v>
      </c>
      <c r="AY145" s="16" t="s">
        <v>132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81</v>
      </c>
      <c r="BK145" s="232">
        <f>ROUND(I145*H145,2)</f>
        <v>0</v>
      </c>
      <c r="BL145" s="16" t="s">
        <v>138</v>
      </c>
      <c r="BM145" s="231" t="s">
        <v>182</v>
      </c>
    </row>
    <row r="146" spans="1:51" s="13" customFormat="1" ht="12">
      <c r="A146" s="13"/>
      <c r="B146" s="233"/>
      <c r="C146" s="234"/>
      <c r="D146" s="235" t="s">
        <v>140</v>
      </c>
      <c r="E146" s="236" t="s">
        <v>1</v>
      </c>
      <c r="F146" s="237" t="s">
        <v>183</v>
      </c>
      <c r="G146" s="234"/>
      <c r="H146" s="238">
        <v>57.48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140</v>
      </c>
      <c r="AU146" s="244" t="s">
        <v>83</v>
      </c>
      <c r="AV146" s="13" t="s">
        <v>83</v>
      </c>
      <c r="AW146" s="13" t="s">
        <v>30</v>
      </c>
      <c r="AX146" s="13" t="s">
        <v>81</v>
      </c>
      <c r="AY146" s="244" t="s">
        <v>132</v>
      </c>
    </row>
    <row r="147" spans="1:65" s="2" customFormat="1" ht="37.8" customHeight="1">
      <c r="A147" s="37"/>
      <c r="B147" s="38"/>
      <c r="C147" s="219" t="s">
        <v>184</v>
      </c>
      <c r="D147" s="219" t="s">
        <v>134</v>
      </c>
      <c r="E147" s="220" t="s">
        <v>185</v>
      </c>
      <c r="F147" s="221" t="s">
        <v>186</v>
      </c>
      <c r="G147" s="222" t="s">
        <v>153</v>
      </c>
      <c r="H147" s="223">
        <v>41.998</v>
      </c>
      <c r="I147" s="224"/>
      <c r="J147" s="225">
        <f>ROUND(I147*H147,2)</f>
        <v>0</v>
      </c>
      <c r="K147" s="226"/>
      <c r="L147" s="43"/>
      <c r="M147" s="227" t="s">
        <v>1</v>
      </c>
      <c r="N147" s="228" t="s">
        <v>38</v>
      </c>
      <c r="O147" s="90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1" t="s">
        <v>138</v>
      </c>
      <c r="AT147" s="231" t="s">
        <v>134</v>
      </c>
      <c r="AU147" s="231" t="s">
        <v>83</v>
      </c>
      <c r="AY147" s="16" t="s">
        <v>132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81</v>
      </c>
      <c r="BK147" s="232">
        <f>ROUND(I147*H147,2)</f>
        <v>0</v>
      </c>
      <c r="BL147" s="16" t="s">
        <v>138</v>
      </c>
      <c r="BM147" s="231" t="s">
        <v>187</v>
      </c>
    </row>
    <row r="148" spans="1:51" s="13" customFormat="1" ht="12">
      <c r="A148" s="13"/>
      <c r="B148" s="233"/>
      <c r="C148" s="234"/>
      <c r="D148" s="235" t="s">
        <v>140</v>
      </c>
      <c r="E148" s="236" t="s">
        <v>1</v>
      </c>
      <c r="F148" s="237" t="s">
        <v>188</v>
      </c>
      <c r="G148" s="234"/>
      <c r="H148" s="238">
        <v>41.998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140</v>
      </c>
      <c r="AU148" s="244" t="s">
        <v>83</v>
      </c>
      <c r="AV148" s="13" t="s">
        <v>83</v>
      </c>
      <c r="AW148" s="13" t="s">
        <v>30</v>
      </c>
      <c r="AX148" s="13" t="s">
        <v>73</v>
      </c>
      <c r="AY148" s="244" t="s">
        <v>132</v>
      </c>
    </row>
    <row r="149" spans="1:51" s="14" customFormat="1" ht="12">
      <c r="A149" s="14"/>
      <c r="B149" s="249"/>
      <c r="C149" s="250"/>
      <c r="D149" s="235" t="s">
        <v>140</v>
      </c>
      <c r="E149" s="251" t="s">
        <v>98</v>
      </c>
      <c r="F149" s="252" t="s">
        <v>189</v>
      </c>
      <c r="G149" s="250"/>
      <c r="H149" s="253">
        <v>41.998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140</v>
      </c>
      <c r="AU149" s="259" t="s">
        <v>83</v>
      </c>
      <c r="AV149" s="14" t="s">
        <v>138</v>
      </c>
      <c r="AW149" s="14" t="s">
        <v>30</v>
      </c>
      <c r="AX149" s="14" t="s">
        <v>81</v>
      </c>
      <c r="AY149" s="259" t="s">
        <v>132</v>
      </c>
    </row>
    <row r="150" spans="1:65" s="2" customFormat="1" ht="37.8" customHeight="1">
      <c r="A150" s="37"/>
      <c r="B150" s="38"/>
      <c r="C150" s="219" t="s">
        <v>190</v>
      </c>
      <c r="D150" s="219" t="s">
        <v>134</v>
      </c>
      <c r="E150" s="220" t="s">
        <v>191</v>
      </c>
      <c r="F150" s="221" t="s">
        <v>192</v>
      </c>
      <c r="G150" s="222" t="s">
        <v>153</v>
      </c>
      <c r="H150" s="223">
        <v>335.984</v>
      </c>
      <c r="I150" s="224"/>
      <c r="J150" s="225">
        <f>ROUND(I150*H150,2)</f>
        <v>0</v>
      </c>
      <c r="K150" s="226"/>
      <c r="L150" s="43"/>
      <c r="M150" s="227" t="s">
        <v>1</v>
      </c>
      <c r="N150" s="228" t="s">
        <v>38</v>
      </c>
      <c r="O150" s="90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1" t="s">
        <v>138</v>
      </c>
      <c r="AT150" s="231" t="s">
        <v>134</v>
      </c>
      <c r="AU150" s="231" t="s">
        <v>83</v>
      </c>
      <c r="AY150" s="16" t="s">
        <v>132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81</v>
      </c>
      <c r="BK150" s="232">
        <f>ROUND(I150*H150,2)</f>
        <v>0</v>
      </c>
      <c r="BL150" s="16" t="s">
        <v>138</v>
      </c>
      <c r="BM150" s="231" t="s">
        <v>193</v>
      </c>
    </row>
    <row r="151" spans="1:51" s="13" customFormat="1" ht="12">
      <c r="A151" s="13"/>
      <c r="B151" s="233"/>
      <c r="C151" s="234"/>
      <c r="D151" s="235" t="s">
        <v>140</v>
      </c>
      <c r="E151" s="236" t="s">
        <v>1</v>
      </c>
      <c r="F151" s="237" t="s">
        <v>98</v>
      </c>
      <c r="G151" s="234"/>
      <c r="H151" s="238">
        <v>41.998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140</v>
      </c>
      <c r="AU151" s="244" t="s">
        <v>83</v>
      </c>
      <c r="AV151" s="13" t="s">
        <v>83</v>
      </c>
      <c r="AW151" s="13" t="s">
        <v>30</v>
      </c>
      <c r="AX151" s="13" t="s">
        <v>81</v>
      </c>
      <c r="AY151" s="244" t="s">
        <v>132</v>
      </c>
    </row>
    <row r="152" spans="1:51" s="13" customFormat="1" ht="12">
      <c r="A152" s="13"/>
      <c r="B152" s="233"/>
      <c r="C152" s="234"/>
      <c r="D152" s="235" t="s">
        <v>140</v>
      </c>
      <c r="E152" s="234"/>
      <c r="F152" s="237" t="s">
        <v>194</v>
      </c>
      <c r="G152" s="234"/>
      <c r="H152" s="238">
        <v>335.984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140</v>
      </c>
      <c r="AU152" s="244" t="s">
        <v>83</v>
      </c>
      <c r="AV152" s="13" t="s">
        <v>83</v>
      </c>
      <c r="AW152" s="13" t="s">
        <v>4</v>
      </c>
      <c r="AX152" s="13" t="s">
        <v>81</v>
      </c>
      <c r="AY152" s="244" t="s">
        <v>132</v>
      </c>
    </row>
    <row r="153" spans="1:65" s="2" customFormat="1" ht="24.15" customHeight="1">
      <c r="A153" s="37"/>
      <c r="B153" s="38"/>
      <c r="C153" s="219" t="s">
        <v>195</v>
      </c>
      <c r="D153" s="219" t="s">
        <v>134</v>
      </c>
      <c r="E153" s="220" t="s">
        <v>196</v>
      </c>
      <c r="F153" s="221" t="s">
        <v>197</v>
      </c>
      <c r="G153" s="222" t="s">
        <v>153</v>
      </c>
      <c r="H153" s="223">
        <v>71.091</v>
      </c>
      <c r="I153" s="224"/>
      <c r="J153" s="225">
        <f>ROUND(I153*H153,2)</f>
        <v>0</v>
      </c>
      <c r="K153" s="226"/>
      <c r="L153" s="43"/>
      <c r="M153" s="227" t="s">
        <v>1</v>
      </c>
      <c r="N153" s="228" t="s">
        <v>38</v>
      </c>
      <c r="O153" s="90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1" t="s">
        <v>138</v>
      </c>
      <c r="AT153" s="231" t="s">
        <v>134</v>
      </c>
      <c r="AU153" s="231" t="s">
        <v>83</v>
      </c>
      <c r="AY153" s="16" t="s">
        <v>132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81</v>
      </c>
      <c r="BK153" s="232">
        <f>ROUND(I153*H153,2)</f>
        <v>0</v>
      </c>
      <c r="BL153" s="16" t="s">
        <v>138</v>
      </c>
      <c r="BM153" s="231" t="s">
        <v>198</v>
      </c>
    </row>
    <row r="154" spans="1:51" s="13" customFormat="1" ht="12">
      <c r="A154" s="13"/>
      <c r="B154" s="233"/>
      <c r="C154" s="234"/>
      <c r="D154" s="235" t="s">
        <v>140</v>
      </c>
      <c r="E154" s="236" t="s">
        <v>1</v>
      </c>
      <c r="F154" s="237" t="s">
        <v>199</v>
      </c>
      <c r="G154" s="234"/>
      <c r="H154" s="238">
        <v>65.003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140</v>
      </c>
      <c r="AU154" s="244" t="s">
        <v>83</v>
      </c>
      <c r="AV154" s="13" t="s">
        <v>83</v>
      </c>
      <c r="AW154" s="13" t="s">
        <v>30</v>
      </c>
      <c r="AX154" s="13" t="s">
        <v>73</v>
      </c>
      <c r="AY154" s="244" t="s">
        <v>132</v>
      </c>
    </row>
    <row r="155" spans="1:51" s="13" customFormat="1" ht="12">
      <c r="A155" s="13"/>
      <c r="B155" s="233"/>
      <c r="C155" s="234"/>
      <c r="D155" s="235" t="s">
        <v>140</v>
      </c>
      <c r="E155" s="236" t="s">
        <v>1</v>
      </c>
      <c r="F155" s="237" t="s">
        <v>200</v>
      </c>
      <c r="G155" s="234"/>
      <c r="H155" s="238">
        <v>6.088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140</v>
      </c>
      <c r="AU155" s="244" t="s">
        <v>83</v>
      </c>
      <c r="AV155" s="13" t="s">
        <v>83</v>
      </c>
      <c r="AW155" s="13" t="s">
        <v>30</v>
      </c>
      <c r="AX155" s="13" t="s">
        <v>73</v>
      </c>
      <c r="AY155" s="244" t="s">
        <v>132</v>
      </c>
    </row>
    <row r="156" spans="1:51" s="14" customFormat="1" ht="12">
      <c r="A156" s="14"/>
      <c r="B156" s="249"/>
      <c r="C156" s="250"/>
      <c r="D156" s="235" t="s">
        <v>140</v>
      </c>
      <c r="E156" s="251" t="s">
        <v>1</v>
      </c>
      <c r="F156" s="252" t="s">
        <v>189</v>
      </c>
      <c r="G156" s="250"/>
      <c r="H156" s="253">
        <v>71.091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140</v>
      </c>
      <c r="AU156" s="259" t="s">
        <v>83</v>
      </c>
      <c r="AV156" s="14" t="s">
        <v>138</v>
      </c>
      <c r="AW156" s="14" t="s">
        <v>30</v>
      </c>
      <c r="AX156" s="14" t="s">
        <v>81</v>
      </c>
      <c r="AY156" s="259" t="s">
        <v>132</v>
      </c>
    </row>
    <row r="157" spans="1:65" s="2" customFormat="1" ht="24.15" customHeight="1">
      <c r="A157" s="37"/>
      <c r="B157" s="38"/>
      <c r="C157" s="219" t="s">
        <v>201</v>
      </c>
      <c r="D157" s="219" t="s">
        <v>134</v>
      </c>
      <c r="E157" s="220" t="s">
        <v>202</v>
      </c>
      <c r="F157" s="221" t="s">
        <v>203</v>
      </c>
      <c r="G157" s="222" t="s">
        <v>204</v>
      </c>
      <c r="H157" s="223">
        <v>75.596</v>
      </c>
      <c r="I157" s="224"/>
      <c r="J157" s="225">
        <f>ROUND(I157*H157,2)</f>
        <v>0</v>
      </c>
      <c r="K157" s="226"/>
      <c r="L157" s="43"/>
      <c r="M157" s="227" t="s">
        <v>1</v>
      </c>
      <c r="N157" s="228" t="s">
        <v>38</v>
      </c>
      <c r="O157" s="90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138</v>
      </c>
      <c r="AT157" s="231" t="s">
        <v>134</v>
      </c>
      <c r="AU157" s="231" t="s">
        <v>83</v>
      </c>
      <c r="AY157" s="16" t="s">
        <v>132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81</v>
      </c>
      <c r="BK157" s="232">
        <f>ROUND(I157*H157,2)</f>
        <v>0</v>
      </c>
      <c r="BL157" s="16" t="s">
        <v>138</v>
      </c>
      <c r="BM157" s="231" t="s">
        <v>205</v>
      </c>
    </row>
    <row r="158" spans="1:51" s="13" customFormat="1" ht="12">
      <c r="A158" s="13"/>
      <c r="B158" s="233"/>
      <c r="C158" s="234"/>
      <c r="D158" s="235" t="s">
        <v>140</v>
      </c>
      <c r="E158" s="236" t="s">
        <v>1</v>
      </c>
      <c r="F158" s="237" t="s">
        <v>206</v>
      </c>
      <c r="G158" s="234"/>
      <c r="H158" s="238">
        <v>75.596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140</v>
      </c>
      <c r="AU158" s="244" t="s">
        <v>83</v>
      </c>
      <c r="AV158" s="13" t="s">
        <v>83</v>
      </c>
      <c r="AW158" s="13" t="s">
        <v>30</v>
      </c>
      <c r="AX158" s="13" t="s">
        <v>81</v>
      </c>
      <c r="AY158" s="244" t="s">
        <v>132</v>
      </c>
    </row>
    <row r="159" spans="1:65" s="2" customFormat="1" ht="16.5" customHeight="1">
      <c r="A159" s="37"/>
      <c r="B159" s="38"/>
      <c r="C159" s="219" t="s">
        <v>8</v>
      </c>
      <c r="D159" s="219" t="s">
        <v>134</v>
      </c>
      <c r="E159" s="220" t="s">
        <v>207</v>
      </c>
      <c r="F159" s="221" t="s">
        <v>208</v>
      </c>
      <c r="G159" s="222" t="s">
        <v>153</v>
      </c>
      <c r="H159" s="223">
        <v>7.84</v>
      </c>
      <c r="I159" s="224"/>
      <c r="J159" s="225">
        <f>ROUND(I159*H159,2)</f>
        <v>0</v>
      </c>
      <c r="K159" s="226"/>
      <c r="L159" s="43"/>
      <c r="M159" s="227" t="s">
        <v>1</v>
      </c>
      <c r="N159" s="228" t="s">
        <v>38</v>
      </c>
      <c r="O159" s="90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1" t="s">
        <v>138</v>
      </c>
      <c r="AT159" s="231" t="s">
        <v>134</v>
      </c>
      <c r="AU159" s="231" t="s">
        <v>83</v>
      </c>
      <c r="AY159" s="16" t="s">
        <v>132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81</v>
      </c>
      <c r="BK159" s="232">
        <f>ROUND(I159*H159,2)</f>
        <v>0</v>
      </c>
      <c r="BL159" s="16" t="s">
        <v>138</v>
      </c>
      <c r="BM159" s="231" t="s">
        <v>209</v>
      </c>
    </row>
    <row r="160" spans="1:65" s="2" customFormat="1" ht="16.5" customHeight="1">
      <c r="A160" s="37"/>
      <c r="B160" s="38"/>
      <c r="C160" s="219" t="s">
        <v>210</v>
      </c>
      <c r="D160" s="219" t="s">
        <v>134</v>
      </c>
      <c r="E160" s="220" t="s">
        <v>211</v>
      </c>
      <c r="F160" s="221" t="s">
        <v>212</v>
      </c>
      <c r="G160" s="222" t="s">
        <v>153</v>
      </c>
      <c r="H160" s="223">
        <v>107.001</v>
      </c>
      <c r="I160" s="224"/>
      <c r="J160" s="225">
        <f>ROUND(I160*H160,2)</f>
        <v>0</v>
      </c>
      <c r="K160" s="226"/>
      <c r="L160" s="43"/>
      <c r="M160" s="227" t="s">
        <v>1</v>
      </c>
      <c r="N160" s="228" t="s">
        <v>38</v>
      </c>
      <c r="O160" s="90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138</v>
      </c>
      <c r="AT160" s="231" t="s">
        <v>134</v>
      </c>
      <c r="AU160" s="231" t="s">
        <v>83</v>
      </c>
      <c r="AY160" s="16" t="s">
        <v>132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81</v>
      </c>
      <c r="BK160" s="232">
        <f>ROUND(I160*H160,2)</f>
        <v>0</v>
      </c>
      <c r="BL160" s="16" t="s">
        <v>138</v>
      </c>
      <c r="BM160" s="231" t="s">
        <v>213</v>
      </c>
    </row>
    <row r="161" spans="1:51" s="13" customFormat="1" ht="12">
      <c r="A161" s="13"/>
      <c r="B161" s="233"/>
      <c r="C161" s="234"/>
      <c r="D161" s="235" t="s">
        <v>140</v>
      </c>
      <c r="E161" s="236" t="s">
        <v>1</v>
      </c>
      <c r="F161" s="237" t="s">
        <v>214</v>
      </c>
      <c r="G161" s="234"/>
      <c r="H161" s="238">
        <v>107.001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140</v>
      </c>
      <c r="AU161" s="244" t="s">
        <v>83</v>
      </c>
      <c r="AV161" s="13" t="s">
        <v>83</v>
      </c>
      <c r="AW161" s="13" t="s">
        <v>30</v>
      </c>
      <c r="AX161" s="13" t="s">
        <v>81</v>
      </c>
      <c r="AY161" s="244" t="s">
        <v>132</v>
      </c>
    </row>
    <row r="162" spans="1:65" s="2" customFormat="1" ht="24.15" customHeight="1">
      <c r="A162" s="37"/>
      <c r="B162" s="38"/>
      <c r="C162" s="219" t="s">
        <v>215</v>
      </c>
      <c r="D162" s="219" t="s">
        <v>134</v>
      </c>
      <c r="E162" s="220" t="s">
        <v>216</v>
      </c>
      <c r="F162" s="221" t="s">
        <v>217</v>
      </c>
      <c r="G162" s="222" t="s">
        <v>153</v>
      </c>
      <c r="H162" s="223">
        <v>11.523</v>
      </c>
      <c r="I162" s="224"/>
      <c r="J162" s="225">
        <f>ROUND(I162*H162,2)</f>
        <v>0</v>
      </c>
      <c r="K162" s="226"/>
      <c r="L162" s="43"/>
      <c r="M162" s="227" t="s">
        <v>1</v>
      </c>
      <c r="N162" s="228" t="s">
        <v>38</v>
      </c>
      <c r="O162" s="90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1" t="s">
        <v>138</v>
      </c>
      <c r="AT162" s="231" t="s">
        <v>134</v>
      </c>
      <c r="AU162" s="231" t="s">
        <v>83</v>
      </c>
      <c r="AY162" s="16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81</v>
      </c>
      <c r="BK162" s="232">
        <f>ROUND(I162*H162,2)</f>
        <v>0</v>
      </c>
      <c r="BL162" s="16" t="s">
        <v>138</v>
      </c>
      <c r="BM162" s="231" t="s">
        <v>218</v>
      </c>
    </row>
    <row r="163" spans="1:51" s="13" customFormat="1" ht="12">
      <c r="A163" s="13"/>
      <c r="B163" s="233"/>
      <c r="C163" s="234"/>
      <c r="D163" s="235" t="s">
        <v>140</v>
      </c>
      <c r="E163" s="236" t="s">
        <v>1</v>
      </c>
      <c r="F163" s="237" t="s">
        <v>219</v>
      </c>
      <c r="G163" s="234"/>
      <c r="H163" s="238">
        <v>11.523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140</v>
      </c>
      <c r="AU163" s="244" t="s">
        <v>83</v>
      </c>
      <c r="AV163" s="13" t="s">
        <v>83</v>
      </c>
      <c r="AW163" s="13" t="s">
        <v>30</v>
      </c>
      <c r="AX163" s="13" t="s">
        <v>81</v>
      </c>
      <c r="AY163" s="244" t="s">
        <v>132</v>
      </c>
    </row>
    <row r="164" spans="1:65" s="2" customFormat="1" ht="16.5" customHeight="1">
      <c r="A164" s="37"/>
      <c r="B164" s="38"/>
      <c r="C164" s="260" t="s">
        <v>220</v>
      </c>
      <c r="D164" s="260" t="s">
        <v>221</v>
      </c>
      <c r="E164" s="261" t="s">
        <v>222</v>
      </c>
      <c r="F164" s="262" t="s">
        <v>223</v>
      </c>
      <c r="G164" s="263" t="s">
        <v>204</v>
      </c>
      <c r="H164" s="264">
        <v>23.046</v>
      </c>
      <c r="I164" s="265"/>
      <c r="J164" s="266">
        <f>ROUND(I164*H164,2)</f>
        <v>0</v>
      </c>
      <c r="K164" s="267"/>
      <c r="L164" s="268"/>
      <c r="M164" s="269" t="s">
        <v>1</v>
      </c>
      <c r="N164" s="270" t="s">
        <v>38</v>
      </c>
      <c r="O164" s="90"/>
      <c r="P164" s="229">
        <f>O164*H164</f>
        <v>0</v>
      </c>
      <c r="Q164" s="229">
        <v>1</v>
      </c>
      <c r="R164" s="229">
        <f>Q164*H164</f>
        <v>23.046</v>
      </c>
      <c r="S164" s="229">
        <v>0</v>
      </c>
      <c r="T164" s="23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1" t="s">
        <v>170</v>
      </c>
      <c r="AT164" s="231" t="s">
        <v>221</v>
      </c>
      <c r="AU164" s="231" t="s">
        <v>83</v>
      </c>
      <c r="AY164" s="16" t="s">
        <v>132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6" t="s">
        <v>81</v>
      </c>
      <c r="BK164" s="232">
        <f>ROUND(I164*H164,2)</f>
        <v>0</v>
      </c>
      <c r="BL164" s="16" t="s">
        <v>138</v>
      </c>
      <c r="BM164" s="231" t="s">
        <v>224</v>
      </c>
    </row>
    <row r="165" spans="1:51" s="13" customFormat="1" ht="12">
      <c r="A165" s="13"/>
      <c r="B165" s="233"/>
      <c r="C165" s="234"/>
      <c r="D165" s="235" t="s">
        <v>140</v>
      </c>
      <c r="E165" s="236" t="s">
        <v>1</v>
      </c>
      <c r="F165" s="237" t="s">
        <v>225</v>
      </c>
      <c r="G165" s="234"/>
      <c r="H165" s="238">
        <v>23.046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140</v>
      </c>
      <c r="AU165" s="244" t="s">
        <v>83</v>
      </c>
      <c r="AV165" s="13" t="s">
        <v>83</v>
      </c>
      <c r="AW165" s="13" t="s">
        <v>30</v>
      </c>
      <c r="AX165" s="13" t="s">
        <v>81</v>
      </c>
      <c r="AY165" s="244" t="s">
        <v>132</v>
      </c>
    </row>
    <row r="166" spans="1:65" s="2" customFormat="1" ht="24.15" customHeight="1">
      <c r="A166" s="37"/>
      <c r="B166" s="38"/>
      <c r="C166" s="219" t="s">
        <v>226</v>
      </c>
      <c r="D166" s="219" t="s">
        <v>134</v>
      </c>
      <c r="E166" s="220" t="s">
        <v>227</v>
      </c>
      <c r="F166" s="221" t="s">
        <v>228</v>
      </c>
      <c r="G166" s="222" t="s">
        <v>137</v>
      </c>
      <c r="H166" s="223">
        <v>19.6</v>
      </c>
      <c r="I166" s="224"/>
      <c r="J166" s="225">
        <f>ROUND(I166*H166,2)</f>
        <v>0</v>
      </c>
      <c r="K166" s="226"/>
      <c r="L166" s="43"/>
      <c r="M166" s="227" t="s">
        <v>1</v>
      </c>
      <c r="N166" s="228" t="s">
        <v>38</v>
      </c>
      <c r="O166" s="90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1" t="s">
        <v>138</v>
      </c>
      <c r="AT166" s="231" t="s">
        <v>134</v>
      </c>
      <c r="AU166" s="231" t="s">
        <v>83</v>
      </c>
      <c r="AY166" s="16" t="s">
        <v>132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6" t="s">
        <v>81</v>
      </c>
      <c r="BK166" s="232">
        <f>ROUND(I166*H166,2)</f>
        <v>0</v>
      </c>
      <c r="BL166" s="16" t="s">
        <v>138</v>
      </c>
      <c r="BM166" s="231" t="s">
        <v>229</v>
      </c>
    </row>
    <row r="167" spans="1:65" s="2" customFormat="1" ht="24.15" customHeight="1">
      <c r="A167" s="37"/>
      <c r="B167" s="38"/>
      <c r="C167" s="219" t="s">
        <v>230</v>
      </c>
      <c r="D167" s="219" t="s">
        <v>134</v>
      </c>
      <c r="E167" s="220" t="s">
        <v>231</v>
      </c>
      <c r="F167" s="221" t="s">
        <v>232</v>
      </c>
      <c r="G167" s="222" t="s">
        <v>137</v>
      </c>
      <c r="H167" s="223">
        <v>19.6</v>
      </c>
      <c r="I167" s="224"/>
      <c r="J167" s="225">
        <f>ROUND(I167*H167,2)</f>
        <v>0</v>
      </c>
      <c r="K167" s="226"/>
      <c r="L167" s="43"/>
      <c r="M167" s="227" t="s">
        <v>1</v>
      </c>
      <c r="N167" s="228" t="s">
        <v>38</v>
      </c>
      <c r="O167" s="90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1" t="s">
        <v>138</v>
      </c>
      <c r="AT167" s="231" t="s">
        <v>134</v>
      </c>
      <c r="AU167" s="231" t="s">
        <v>83</v>
      </c>
      <c r="AY167" s="16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6" t="s">
        <v>81</v>
      </c>
      <c r="BK167" s="232">
        <f>ROUND(I167*H167,2)</f>
        <v>0</v>
      </c>
      <c r="BL167" s="16" t="s">
        <v>138</v>
      </c>
      <c r="BM167" s="231" t="s">
        <v>233</v>
      </c>
    </row>
    <row r="168" spans="1:65" s="2" customFormat="1" ht="16.5" customHeight="1">
      <c r="A168" s="37"/>
      <c r="B168" s="38"/>
      <c r="C168" s="260" t="s">
        <v>7</v>
      </c>
      <c r="D168" s="260" t="s">
        <v>221</v>
      </c>
      <c r="E168" s="261" t="s">
        <v>234</v>
      </c>
      <c r="F168" s="262" t="s">
        <v>235</v>
      </c>
      <c r="G168" s="263" t="s">
        <v>236</v>
      </c>
      <c r="H168" s="264">
        <v>0.588</v>
      </c>
      <c r="I168" s="265"/>
      <c r="J168" s="266">
        <f>ROUND(I168*H168,2)</f>
        <v>0</v>
      </c>
      <c r="K168" s="267"/>
      <c r="L168" s="268"/>
      <c r="M168" s="269" t="s">
        <v>1</v>
      </c>
      <c r="N168" s="270" t="s">
        <v>38</v>
      </c>
      <c r="O168" s="90"/>
      <c r="P168" s="229">
        <f>O168*H168</f>
        <v>0</v>
      </c>
      <c r="Q168" s="229">
        <v>0.001</v>
      </c>
      <c r="R168" s="229">
        <f>Q168*H168</f>
        <v>0.000588</v>
      </c>
      <c r="S168" s="229">
        <v>0</v>
      </c>
      <c r="T168" s="23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1" t="s">
        <v>170</v>
      </c>
      <c r="AT168" s="231" t="s">
        <v>221</v>
      </c>
      <c r="AU168" s="231" t="s">
        <v>83</v>
      </c>
      <c r="AY168" s="16" t="s">
        <v>132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6" t="s">
        <v>81</v>
      </c>
      <c r="BK168" s="232">
        <f>ROUND(I168*H168,2)</f>
        <v>0</v>
      </c>
      <c r="BL168" s="16" t="s">
        <v>138</v>
      </c>
      <c r="BM168" s="231" t="s">
        <v>237</v>
      </c>
    </row>
    <row r="169" spans="1:51" s="13" customFormat="1" ht="12">
      <c r="A169" s="13"/>
      <c r="B169" s="233"/>
      <c r="C169" s="234"/>
      <c r="D169" s="235" t="s">
        <v>140</v>
      </c>
      <c r="E169" s="236" t="s">
        <v>1</v>
      </c>
      <c r="F169" s="237" t="s">
        <v>238</v>
      </c>
      <c r="G169" s="234"/>
      <c r="H169" s="238">
        <v>0.588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140</v>
      </c>
      <c r="AU169" s="244" t="s">
        <v>83</v>
      </c>
      <c r="AV169" s="13" t="s">
        <v>83</v>
      </c>
      <c r="AW169" s="13" t="s">
        <v>30</v>
      </c>
      <c r="AX169" s="13" t="s">
        <v>81</v>
      </c>
      <c r="AY169" s="244" t="s">
        <v>132</v>
      </c>
    </row>
    <row r="170" spans="1:63" s="12" customFormat="1" ht="22.8" customHeight="1">
      <c r="A170" s="12"/>
      <c r="B170" s="203"/>
      <c r="C170" s="204"/>
      <c r="D170" s="205" t="s">
        <v>72</v>
      </c>
      <c r="E170" s="217" t="s">
        <v>83</v>
      </c>
      <c r="F170" s="217" t="s">
        <v>239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SUM(P171:P172)</f>
        <v>0</v>
      </c>
      <c r="Q170" s="211"/>
      <c r="R170" s="212">
        <f>SUM(R171:R172)</f>
        <v>4.20739235</v>
      </c>
      <c r="S170" s="211"/>
      <c r="T170" s="213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81</v>
      </c>
      <c r="AT170" s="215" t="s">
        <v>72</v>
      </c>
      <c r="AU170" s="215" t="s">
        <v>81</v>
      </c>
      <c r="AY170" s="214" t="s">
        <v>132</v>
      </c>
      <c r="BK170" s="216">
        <f>SUM(BK171:BK172)</f>
        <v>0</v>
      </c>
    </row>
    <row r="171" spans="1:65" s="2" customFormat="1" ht="16.5" customHeight="1">
      <c r="A171" s="37"/>
      <c r="B171" s="38"/>
      <c r="C171" s="219" t="s">
        <v>240</v>
      </c>
      <c r="D171" s="219" t="s">
        <v>134</v>
      </c>
      <c r="E171" s="220" t="s">
        <v>241</v>
      </c>
      <c r="F171" s="221" t="s">
        <v>242</v>
      </c>
      <c r="G171" s="222" t="s">
        <v>153</v>
      </c>
      <c r="H171" s="223">
        <v>1.715</v>
      </c>
      <c r="I171" s="224"/>
      <c r="J171" s="225">
        <f>ROUND(I171*H171,2)</f>
        <v>0</v>
      </c>
      <c r="K171" s="226"/>
      <c r="L171" s="43"/>
      <c r="M171" s="227" t="s">
        <v>1</v>
      </c>
      <c r="N171" s="228" t="s">
        <v>38</v>
      </c>
      <c r="O171" s="90"/>
      <c r="P171" s="229">
        <f>O171*H171</f>
        <v>0</v>
      </c>
      <c r="Q171" s="229">
        <v>2.45329</v>
      </c>
      <c r="R171" s="229">
        <f>Q171*H171</f>
        <v>4.20739235</v>
      </c>
      <c r="S171" s="229">
        <v>0</v>
      </c>
      <c r="T171" s="23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1" t="s">
        <v>138</v>
      </c>
      <c r="AT171" s="231" t="s">
        <v>134</v>
      </c>
      <c r="AU171" s="231" t="s">
        <v>83</v>
      </c>
      <c r="AY171" s="16" t="s">
        <v>132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6" t="s">
        <v>81</v>
      </c>
      <c r="BK171" s="232">
        <f>ROUND(I171*H171,2)</f>
        <v>0</v>
      </c>
      <c r="BL171" s="16" t="s">
        <v>138</v>
      </c>
      <c r="BM171" s="231" t="s">
        <v>243</v>
      </c>
    </row>
    <row r="172" spans="1:51" s="13" customFormat="1" ht="12">
      <c r="A172" s="13"/>
      <c r="B172" s="233"/>
      <c r="C172" s="234"/>
      <c r="D172" s="235" t="s">
        <v>140</v>
      </c>
      <c r="E172" s="236" t="s">
        <v>1</v>
      </c>
      <c r="F172" s="237" t="s">
        <v>244</v>
      </c>
      <c r="G172" s="234"/>
      <c r="H172" s="238">
        <v>1.715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140</v>
      </c>
      <c r="AU172" s="244" t="s">
        <v>83</v>
      </c>
      <c r="AV172" s="13" t="s">
        <v>83</v>
      </c>
      <c r="AW172" s="13" t="s">
        <v>30</v>
      </c>
      <c r="AX172" s="13" t="s">
        <v>81</v>
      </c>
      <c r="AY172" s="244" t="s">
        <v>132</v>
      </c>
    </row>
    <row r="173" spans="1:63" s="12" customFormat="1" ht="22.8" customHeight="1">
      <c r="A173" s="12"/>
      <c r="B173" s="203"/>
      <c r="C173" s="204"/>
      <c r="D173" s="205" t="s">
        <v>72</v>
      </c>
      <c r="E173" s="217" t="s">
        <v>138</v>
      </c>
      <c r="F173" s="217" t="s">
        <v>245</v>
      </c>
      <c r="G173" s="204"/>
      <c r="H173" s="204"/>
      <c r="I173" s="207"/>
      <c r="J173" s="218">
        <f>BK173</f>
        <v>0</v>
      </c>
      <c r="K173" s="204"/>
      <c r="L173" s="209"/>
      <c r="M173" s="210"/>
      <c r="N173" s="211"/>
      <c r="O173" s="211"/>
      <c r="P173" s="212">
        <f>SUM(P174:P175)</f>
        <v>0</v>
      </c>
      <c r="Q173" s="211"/>
      <c r="R173" s="212">
        <f>SUM(R174:R175)</f>
        <v>0</v>
      </c>
      <c r="S173" s="211"/>
      <c r="T173" s="213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81</v>
      </c>
      <c r="AT173" s="215" t="s">
        <v>72</v>
      </c>
      <c r="AU173" s="215" t="s">
        <v>81</v>
      </c>
      <c r="AY173" s="214" t="s">
        <v>132</v>
      </c>
      <c r="BK173" s="216">
        <f>SUM(BK174:BK175)</f>
        <v>0</v>
      </c>
    </row>
    <row r="174" spans="1:65" s="2" customFormat="1" ht="21.75" customHeight="1">
      <c r="A174" s="37"/>
      <c r="B174" s="38"/>
      <c r="C174" s="219" t="s">
        <v>246</v>
      </c>
      <c r="D174" s="219" t="s">
        <v>134</v>
      </c>
      <c r="E174" s="220" t="s">
        <v>247</v>
      </c>
      <c r="F174" s="221" t="s">
        <v>248</v>
      </c>
      <c r="G174" s="222" t="s">
        <v>153</v>
      </c>
      <c r="H174" s="223">
        <v>6.75</v>
      </c>
      <c r="I174" s="224"/>
      <c r="J174" s="225">
        <f>ROUND(I174*H174,2)</f>
        <v>0</v>
      </c>
      <c r="K174" s="226"/>
      <c r="L174" s="43"/>
      <c r="M174" s="227" t="s">
        <v>1</v>
      </c>
      <c r="N174" s="228" t="s">
        <v>38</v>
      </c>
      <c r="O174" s="90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1" t="s">
        <v>138</v>
      </c>
      <c r="AT174" s="231" t="s">
        <v>134</v>
      </c>
      <c r="AU174" s="231" t="s">
        <v>83</v>
      </c>
      <c r="AY174" s="16" t="s">
        <v>132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6" t="s">
        <v>81</v>
      </c>
      <c r="BK174" s="232">
        <f>ROUND(I174*H174,2)</f>
        <v>0</v>
      </c>
      <c r="BL174" s="16" t="s">
        <v>138</v>
      </c>
      <c r="BM174" s="231" t="s">
        <v>249</v>
      </c>
    </row>
    <row r="175" spans="1:51" s="13" customFormat="1" ht="12">
      <c r="A175" s="13"/>
      <c r="B175" s="233"/>
      <c r="C175" s="234"/>
      <c r="D175" s="235" t="s">
        <v>140</v>
      </c>
      <c r="E175" s="236" t="s">
        <v>1</v>
      </c>
      <c r="F175" s="237" t="s">
        <v>250</v>
      </c>
      <c r="G175" s="234"/>
      <c r="H175" s="238">
        <v>6.75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140</v>
      </c>
      <c r="AU175" s="244" t="s">
        <v>83</v>
      </c>
      <c r="AV175" s="13" t="s">
        <v>83</v>
      </c>
      <c r="AW175" s="13" t="s">
        <v>30</v>
      </c>
      <c r="AX175" s="13" t="s">
        <v>81</v>
      </c>
      <c r="AY175" s="244" t="s">
        <v>132</v>
      </c>
    </row>
    <row r="176" spans="1:63" s="12" customFormat="1" ht="22.8" customHeight="1">
      <c r="A176" s="12"/>
      <c r="B176" s="203"/>
      <c r="C176" s="204"/>
      <c r="D176" s="205" t="s">
        <v>72</v>
      </c>
      <c r="E176" s="217" t="s">
        <v>156</v>
      </c>
      <c r="F176" s="217" t="s">
        <v>251</v>
      </c>
      <c r="G176" s="204"/>
      <c r="H176" s="204"/>
      <c r="I176" s="207"/>
      <c r="J176" s="218">
        <f>BK176</f>
        <v>0</v>
      </c>
      <c r="K176" s="204"/>
      <c r="L176" s="209"/>
      <c r="M176" s="210"/>
      <c r="N176" s="211"/>
      <c r="O176" s="211"/>
      <c r="P176" s="212">
        <f>SUM(P177:P185)</f>
        <v>0</v>
      </c>
      <c r="Q176" s="211"/>
      <c r="R176" s="212">
        <f>SUM(R177:R185)</f>
        <v>0</v>
      </c>
      <c r="S176" s="211"/>
      <c r="T176" s="213">
        <f>SUM(T177:T185)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81</v>
      </c>
      <c r="AT176" s="215" t="s">
        <v>72</v>
      </c>
      <c r="AU176" s="215" t="s">
        <v>81</v>
      </c>
      <c r="AY176" s="214" t="s">
        <v>132</v>
      </c>
      <c r="BK176" s="216">
        <f>SUM(BK177:BK185)</f>
        <v>0</v>
      </c>
    </row>
    <row r="177" spans="1:65" s="2" customFormat="1" ht="16.5" customHeight="1">
      <c r="A177" s="37"/>
      <c r="B177" s="38"/>
      <c r="C177" s="219" t="s">
        <v>252</v>
      </c>
      <c r="D177" s="219" t="s">
        <v>134</v>
      </c>
      <c r="E177" s="220" t="s">
        <v>253</v>
      </c>
      <c r="F177" s="221" t="s">
        <v>254</v>
      </c>
      <c r="G177" s="222" t="s">
        <v>137</v>
      </c>
      <c r="H177" s="223">
        <v>115.12</v>
      </c>
      <c r="I177" s="224"/>
      <c r="J177" s="225">
        <f>ROUND(I177*H177,2)</f>
        <v>0</v>
      </c>
      <c r="K177" s="226"/>
      <c r="L177" s="43"/>
      <c r="M177" s="227" t="s">
        <v>1</v>
      </c>
      <c r="N177" s="228" t="s">
        <v>38</v>
      </c>
      <c r="O177" s="90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1" t="s">
        <v>138</v>
      </c>
      <c r="AT177" s="231" t="s">
        <v>134</v>
      </c>
      <c r="AU177" s="231" t="s">
        <v>83</v>
      </c>
      <c r="AY177" s="16" t="s">
        <v>132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6" t="s">
        <v>81</v>
      </c>
      <c r="BK177" s="232">
        <f>ROUND(I177*H177,2)</f>
        <v>0</v>
      </c>
      <c r="BL177" s="16" t="s">
        <v>138</v>
      </c>
      <c r="BM177" s="231" t="s">
        <v>255</v>
      </c>
    </row>
    <row r="178" spans="1:51" s="13" customFormat="1" ht="12">
      <c r="A178" s="13"/>
      <c r="B178" s="233"/>
      <c r="C178" s="234"/>
      <c r="D178" s="235" t="s">
        <v>140</v>
      </c>
      <c r="E178" s="236" t="s">
        <v>1</v>
      </c>
      <c r="F178" s="237" t="s">
        <v>256</v>
      </c>
      <c r="G178" s="234"/>
      <c r="H178" s="238">
        <v>115.12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140</v>
      </c>
      <c r="AU178" s="244" t="s">
        <v>83</v>
      </c>
      <c r="AV178" s="13" t="s">
        <v>83</v>
      </c>
      <c r="AW178" s="13" t="s">
        <v>30</v>
      </c>
      <c r="AX178" s="13" t="s">
        <v>73</v>
      </c>
      <c r="AY178" s="244" t="s">
        <v>132</v>
      </c>
    </row>
    <row r="179" spans="1:51" s="14" customFormat="1" ht="12">
      <c r="A179" s="14"/>
      <c r="B179" s="249"/>
      <c r="C179" s="250"/>
      <c r="D179" s="235" t="s">
        <v>140</v>
      </c>
      <c r="E179" s="251" t="s">
        <v>93</v>
      </c>
      <c r="F179" s="252" t="s">
        <v>189</v>
      </c>
      <c r="G179" s="250"/>
      <c r="H179" s="253">
        <v>115.12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9" t="s">
        <v>140</v>
      </c>
      <c r="AU179" s="259" t="s">
        <v>83</v>
      </c>
      <c r="AV179" s="14" t="s">
        <v>138</v>
      </c>
      <c r="AW179" s="14" t="s">
        <v>30</v>
      </c>
      <c r="AX179" s="14" t="s">
        <v>81</v>
      </c>
      <c r="AY179" s="259" t="s">
        <v>132</v>
      </c>
    </row>
    <row r="180" spans="1:65" s="2" customFormat="1" ht="37.8" customHeight="1">
      <c r="A180" s="37"/>
      <c r="B180" s="38"/>
      <c r="C180" s="219" t="s">
        <v>257</v>
      </c>
      <c r="D180" s="219" t="s">
        <v>134</v>
      </c>
      <c r="E180" s="220" t="s">
        <v>258</v>
      </c>
      <c r="F180" s="221" t="s">
        <v>259</v>
      </c>
      <c r="G180" s="222" t="s">
        <v>137</v>
      </c>
      <c r="H180" s="223">
        <v>115.12</v>
      </c>
      <c r="I180" s="224"/>
      <c r="J180" s="225">
        <f>ROUND(I180*H180,2)</f>
        <v>0</v>
      </c>
      <c r="K180" s="226"/>
      <c r="L180" s="43"/>
      <c r="M180" s="227" t="s">
        <v>1</v>
      </c>
      <c r="N180" s="228" t="s">
        <v>38</v>
      </c>
      <c r="O180" s="90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1" t="s">
        <v>138</v>
      </c>
      <c r="AT180" s="231" t="s">
        <v>134</v>
      </c>
      <c r="AU180" s="231" t="s">
        <v>83</v>
      </c>
      <c r="AY180" s="16" t="s">
        <v>132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6" t="s">
        <v>81</v>
      </c>
      <c r="BK180" s="232">
        <f>ROUND(I180*H180,2)</f>
        <v>0</v>
      </c>
      <c r="BL180" s="16" t="s">
        <v>138</v>
      </c>
      <c r="BM180" s="231" t="s">
        <v>260</v>
      </c>
    </row>
    <row r="181" spans="1:51" s="13" customFormat="1" ht="12">
      <c r="A181" s="13"/>
      <c r="B181" s="233"/>
      <c r="C181" s="234"/>
      <c r="D181" s="235" t="s">
        <v>140</v>
      </c>
      <c r="E181" s="236" t="s">
        <v>1</v>
      </c>
      <c r="F181" s="237" t="s">
        <v>93</v>
      </c>
      <c r="G181" s="234"/>
      <c r="H181" s="238">
        <v>115.12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140</v>
      </c>
      <c r="AU181" s="244" t="s">
        <v>83</v>
      </c>
      <c r="AV181" s="13" t="s">
        <v>83</v>
      </c>
      <c r="AW181" s="13" t="s">
        <v>30</v>
      </c>
      <c r="AX181" s="13" t="s">
        <v>81</v>
      </c>
      <c r="AY181" s="244" t="s">
        <v>132</v>
      </c>
    </row>
    <row r="182" spans="1:65" s="2" customFormat="1" ht="24.15" customHeight="1">
      <c r="A182" s="37"/>
      <c r="B182" s="38"/>
      <c r="C182" s="219" t="s">
        <v>261</v>
      </c>
      <c r="D182" s="219" t="s">
        <v>134</v>
      </c>
      <c r="E182" s="220" t="s">
        <v>262</v>
      </c>
      <c r="F182" s="221" t="s">
        <v>263</v>
      </c>
      <c r="G182" s="222" t="s">
        <v>137</v>
      </c>
      <c r="H182" s="223">
        <v>85.4</v>
      </c>
      <c r="I182" s="224"/>
      <c r="J182" s="225">
        <f>ROUND(I182*H182,2)</f>
        <v>0</v>
      </c>
      <c r="K182" s="226"/>
      <c r="L182" s="43"/>
      <c r="M182" s="227" t="s">
        <v>1</v>
      </c>
      <c r="N182" s="228" t="s">
        <v>38</v>
      </c>
      <c r="O182" s="90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1" t="s">
        <v>138</v>
      </c>
      <c r="AT182" s="231" t="s">
        <v>134</v>
      </c>
      <c r="AU182" s="231" t="s">
        <v>83</v>
      </c>
      <c r="AY182" s="16" t="s">
        <v>132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6" t="s">
        <v>81</v>
      </c>
      <c r="BK182" s="232">
        <f>ROUND(I182*H182,2)</f>
        <v>0</v>
      </c>
      <c r="BL182" s="16" t="s">
        <v>138</v>
      </c>
      <c r="BM182" s="231" t="s">
        <v>264</v>
      </c>
    </row>
    <row r="183" spans="1:51" s="13" customFormat="1" ht="12">
      <c r="A183" s="13"/>
      <c r="B183" s="233"/>
      <c r="C183" s="234"/>
      <c r="D183" s="235" t="s">
        <v>140</v>
      </c>
      <c r="E183" s="236" t="s">
        <v>1</v>
      </c>
      <c r="F183" s="237" t="s">
        <v>265</v>
      </c>
      <c r="G183" s="234"/>
      <c r="H183" s="238">
        <v>7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140</v>
      </c>
      <c r="AU183" s="244" t="s">
        <v>83</v>
      </c>
      <c r="AV183" s="13" t="s">
        <v>83</v>
      </c>
      <c r="AW183" s="13" t="s">
        <v>30</v>
      </c>
      <c r="AX183" s="13" t="s">
        <v>73</v>
      </c>
      <c r="AY183" s="244" t="s">
        <v>132</v>
      </c>
    </row>
    <row r="184" spans="1:51" s="13" customFormat="1" ht="12">
      <c r="A184" s="13"/>
      <c r="B184" s="233"/>
      <c r="C184" s="234"/>
      <c r="D184" s="235" t="s">
        <v>140</v>
      </c>
      <c r="E184" s="236" t="s">
        <v>1</v>
      </c>
      <c r="F184" s="237" t="s">
        <v>266</v>
      </c>
      <c r="G184" s="234"/>
      <c r="H184" s="238">
        <v>78.4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140</v>
      </c>
      <c r="AU184" s="244" t="s">
        <v>83</v>
      </c>
      <c r="AV184" s="13" t="s">
        <v>83</v>
      </c>
      <c r="AW184" s="13" t="s">
        <v>30</v>
      </c>
      <c r="AX184" s="13" t="s">
        <v>73</v>
      </c>
      <c r="AY184" s="244" t="s">
        <v>132</v>
      </c>
    </row>
    <row r="185" spans="1:51" s="14" customFormat="1" ht="12">
      <c r="A185" s="14"/>
      <c r="B185" s="249"/>
      <c r="C185" s="250"/>
      <c r="D185" s="235" t="s">
        <v>140</v>
      </c>
      <c r="E185" s="251" t="s">
        <v>1</v>
      </c>
      <c r="F185" s="252" t="s">
        <v>189</v>
      </c>
      <c r="G185" s="250"/>
      <c r="H185" s="253">
        <v>85.4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9" t="s">
        <v>140</v>
      </c>
      <c r="AU185" s="259" t="s">
        <v>83</v>
      </c>
      <c r="AV185" s="14" t="s">
        <v>138</v>
      </c>
      <c r="AW185" s="14" t="s">
        <v>30</v>
      </c>
      <c r="AX185" s="14" t="s">
        <v>81</v>
      </c>
      <c r="AY185" s="259" t="s">
        <v>132</v>
      </c>
    </row>
    <row r="186" spans="1:63" s="12" customFormat="1" ht="22.8" customHeight="1">
      <c r="A186" s="12"/>
      <c r="B186" s="203"/>
      <c r="C186" s="204"/>
      <c r="D186" s="205" t="s">
        <v>72</v>
      </c>
      <c r="E186" s="217" t="s">
        <v>170</v>
      </c>
      <c r="F186" s="217" t="s">
        <v>267</v>
      </c>
      <c r="G186" s="204"/>
      <c r="H186" s="204"/>
      <c r="I186" s="207"/>
      <c r="J186" s="218">
        <f>BK186</f>
        <v>0</v>
      </c>
      <c r="K186" s="204"/>
      <c r="L186" s="209"/>
      <c r="M186" s="210"/>
      <c r="N186" s="211"/>
      <c r="O186" s="211"/>
      <c r="P186" s="212">
        <f>SUM(P187:P260)</f>
        <v>0</v>
      </c>
      <c r="Q186" s="211"/>
      <c r="R186" s="212">
        <f>SUM(R187:R260)</f>
        <v>0.848852</v>
      </c>
      <c r="S186" s="211"/>
      <c r="T186" s="213">
        <f>SUM(T187:T260)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4" t="s">
        <v>81</v>
      </c>
      <c r="AT186" s="215" t="s">
        <v>72</v>
      </c>
      <c r="AU186" s="215" t="s">
        <v>81</v>
      </c>
      <c r="AY186" s="214" t="s">
        <v>132</v>
      </c>
      <c r="BK186" s="216">
        <f>SUM(BK187:BK260)</f>
        <v>0</v>
      </c>
    </row>
    <row r="187" spans="1:65" s="2" customFormat="1" ht="16.5" customHeight="1">
      <c r="A187" s="37"/>
      <c r="B187" s="38"/>
      <c r="C187" s="219" t="s">
        <v>268</v>
      </c>
      <c r="D187" s="219" t="s">
        <v>134</v>
      </c>
      <c r="E187" s="220" t="s">
        <v>269</v>
      </c>
      <c r="F187" s="221" t="s">
        <v>270</v>
      </c>
      <c r="G187" s="222" t="s">
        <v>271</v>
      </c>
      <c r="H187" s="223">
        <v>2</v>
      </c>
      <c r="I187" s="224"/>
      <c r="J187" s="225">
        <f>ROUND(I187*H187,2)</f>
        <v>0</v>
      </c>
      <c r="K187" s="226"/>
      <c r="L187" s="43"/>
      <c r="M187" s="227" t="s">
        <v>1</v>
      </c>
      <c r="N187" s="228" t="s">
        <v>38</v>
      </c>
      <c r="O187" s="90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1" t="s">
        <v>138</v>
      </c>
      <c r="AT187" s="231" t="s">
        <v>134</v>
      </c>
      <c r="AU187" s="231" t="s">
        <v>83</v>
      </c>
      <c r="AY187" s="16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6" t="s">
        <v>81</v>
      </c>
      <c r="BK187" s="232">
        <f>ROUND(I187*H187,2)</f>
        <v>0</v>
      </c>
      <c r="BL187" s="16" t="s">
        <v>138</v>
      </c>
      <c r="BM187" s="231" t="s">
        <v>272</v>
      </c>
    </row>
    <row r="188" spans="1:65" s="2" customFormat="1" ht="24.15" customHeight="1">
      <c r="A188" s="37"/>
      <c r="B188" s="38"/>
      <c r="C188" s="260" t="s">
        <v>273</v>
      </c>
      <c r="D188" s="260" t="s">
        <v>221</v>
      </c>
      <c r="E188" s="261" t="s">
        <v>274</v>
      </c>
      <c r="F188" s="262" t="s">
        <v>275</v>
      </c>
      <c r="G188" s="263" t="s">
        <v>271</v>
      </c>
      <c r="H188" s="264">
        <v>2</v>
      </c>
      <c r="I188" s="265"/>
      <c r="J188" s="266">
        <f>ROUND(I188*H188,2)</f>
        <v>0</v>
      </c>
      <c r="K188" s="267"/>
      <c r="L188" s="268"/>
      <c r="M188" s="269" t="s">
        <v>1</v>
      </c>
      <c r="N188" s="270" t="s">
        <v>38</v>
      </c>
      <c r="O188" s="90"/>
      <c r="P188" s="229">
        <f>O188*H188</f>
        <v>0</v>
      </c>
      <c r="Q188" s="229">
        <v>0.0084</v>
      </c>
      <c r="R188" s="229">
        <f>Q188*H188</f>
        <v>0.0168</v>
      </c>
      <c r="S188" s="229">
        <v>0</v>
      </c>
      <c r="T188" s="23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1" t="s">
        <v>170</v>
      </c>
      <c r="AT188" s="231" t="s">
        <v>221</v>
      </c>
      <c r="AU188" s="231" t="s">
        <v>83</v>
      </c>
      <c r="AY188" s="16" t="s">
        <v>132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6" t="s">
        <v>81</v>
      </c>
      <c r="BK188" s="232">
        <f>ROUND(I188*H188,2)</f>
        <v>0</v>
      </c>
      <c r="BL188" s="16" t="s">
        <v>138</v>
      </c>
      <c r="BM188" s="231" t="s">
        <v>276</v>
      </c>
    </row>
    <row r="189" spans="1:65" s="2" customFormat="1" ht="24.15" customHeight="1">
      <c r="A189" s="37"/>
      <c r="B189" s="38"/>
      <c r="C189" s="219" t="s">
        <v>277</v>
      </c>
      <c r="D189" s="219" t="s">
        <v>134</v>
      </c>
      <c r="E189" s="220" t="s">
        <v>278</v>
      </c>
      <c r="F189" s="221" t="s">
        <v>279</v>
      </c>
      <c r="G189" s="222" t="s">
        <v>143</v>
      </c>
      <c r="H189" s="223">
        <v>9</v>
      </c>
      <c r="I189" s="224"/>
      <c r="J189" s="225">
        <f>ROUND(I189*H189,2)</f>
        <v>0</v>
      </c>
      <c r="K189" s="226"/>
      <c r="L189" s="43"/>
      <c r="M189" s="227" t="s">
        <v>1</v>
      </c>
      <c r="N189" s="228" t="s">
        <v>38</v>
      </c>
      <c r="O189" s="90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1" t="s">
        <v>138</v>
      </c>
      <c r="AT189" s="231" t="s">
        <v>134</v>
      </c>
      <c r="AU189" s="231" t="s">
        <v>83</v>
      </c>
      <c r="AY189" s="16" t="s">
        <v>132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6" t="s">
        <v>81</v>
      </c>
      <c r="BK189" s="232">
        <f>ROUND(I189*H189,2)</f>
        <v>0</v>
      </c>
      <c r="BL189" s="16" t="s">
        <v>138</v>
      </c>
      <c r="BM189" s="231" t="s">
        <v>280</v>
      </c>
    </row>
    <row r="190" spans="1:65" s="2" customFormat="1" ht="16.5" customHeight="1">
      <c r="A190" s="37"/>
      <c r="B190" s="38"/>
      <c r="C190" s="260" t="s">
        <v>281</v>
      </c>
      <c r="D190" s="260" t="s">
        <v>221</v>
      </c>
      <c r="E190" s="261" t="s">
        <v>282</v>
      </c>
      <c r="F190" s="262" t="s">
        <v>283</v>
      </c>
      <c r="G190" s="263" t="s">
        <v>143</v>
      </c>
      <c r="H190" s="264">
        <v>9</v>
      </c>
      <c r="I190" s="265"/>
      <c r="J190" s="266">
        <f>ROUND(I190*H190,2)</f>
        <v>0</v>
      </c>
      <c r="K190" s="267"/>
      <c r="L190" s="268"/>
      <c r="M190" s="269" t="s">
        <v>1</v>
      </c>
      <c r="N190" s="270" t="s">
        <v>38</v>
      </c>
      <c r="O190" s="90"/>
      <c r="P190" s="229">
        <f>O190*H190</f>
        <v>0</v>
      </c>
      <c r="Q190" s="229">
        <v>0.00106</v>
      </c>
      <c r="R190" s="229">
        <f>Q190*H190</f>
        <v>0.00954</v>
      </c>
      <c r="S190" s="229">
        <v>0</v>
      </c>
      <c r="T190" s="23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1" t="s">
        <v>170</v>
      </c>
      <c r="AT190" s="231" t="s">
        <v>221</v>
      </c>
      <c r="AU190" s="231" t="s">
        <v>83</v>
      </c>
      <c r="AY190" s="16" t="s">
        <v>132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6" t="s">
        <v>81</v>
      </c>
      <c r="BK190" s="232">
        <f>ROUND(I190*H190,2)</f>
        <v>0</v>
      </c>
      <c r="BL190" s="16" t="s">
        <v>138</v>
      </c>
      <c r="BM190" s="231" t="s">
        <v>284</v>
      </c>
    </row>
    <row r="191" spans="1:47" s="2" customFormat="1" ht="12">
      <c r="A191" s="37"/>
      <c r="B191" s="38"/>
      <c r="C191" s="39"/>
      <c r="D191" s="235" t="s">
        <v>145</v>
      </c>
      <c r="E191" s="39"/>
      <c r="F191" s="245" t="s">
        <v>285</v>
      </c>
      <c r="G191" s="39"/>
      <c r="H191" s="39"/>
      <c r="I191" s="246"/>
      <c r="J191" s="39"/>
      <c r="K191" s="39"/>
      <c r="L191" s="43"/>
      <c r="M191" s="247"/>
      <c r="N191" s="248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145</v>
      </c>
      <c r="AU191" s="16" t="s">
        <v>83</v>
      </c>
    </row>
    <row r="192" spans="1:65" s="2" customFormat="1" ht="24.15" customHeight="1">
      <c r="A192" s="37"/>
      <c r="B192" s="38"/>
      <c r="C192" s="219" t="s">
        <v>286</v>
      </c>
      <c r="D192" s="219" t="s">
        <v>134</v>
      </c>
      <c r="E192" s="220" t="s">
        <v>287</v>
      </c>
      <c r="F192" s="221" t="s">
        <v>288</v>
      </c>
      <c r="G192" s="222" t="s">
        <v>143</v>
      </c>
      <c r="H192" s="223">
        <v>2</v>
      </c>
      <c r="I192" s="224"/>
      <c r="J192" s="225">
        <f>ROUND(I192*H192,2)</f>
        <v>0</v>
      </c>
      <c r="K192" s="226"/>
      <c r="L192" s="43"/>
      <c r="M192" s="227" t="s">
        <v>1</v>
      </c>
      <c r="N192" s="228" t="s">
        <v>38</v>
      </c>
      <c r="O192" s="90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1" t="s">
        <v>138</v>
      </c>
      <c r="AT192" s="231" t="s">
        <v>134</v>
      </c>
      <c r="AU192" s="231" t="s">
        <v>83</v>
      </c>
      <c r="AY192" s="16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6" t="s">
        <v>81</v>
      </c>
      <c r="BK192" s="232">
        <f>ROUND(I192*H192,2)</f>
        <v>0</v>
      </c>
      <c r="BL192" s="16" t="s">
        <v>138</v>
      </c>
      <c r="BM192" s="231" t="s">
        <v>289</v>
      </c>
    </row>
    <row r="193" spans="1:65" s="2" customFormat="1" ht="16.5" customHeight="1">
      <c r="A193" s="37"/>
      <c r="B193" s="38"/>
      <c r="C193" s="260" t="s">
        <v>290</v>
      </c>
      <c r="D193" s="260" t="s">
        <v>221</v>
      </c>
      <c r="E193" s="261" t="s">
        <v>291</v>
      </c>
      <c r="F193" s="262" t="s">
        <v>292</v>
      </c>
      <c r="G193" s="263" t="s">
        <v>143</v>
      </c>
      <c r="H193" s="264">
        <v>2</v>
      </c>
      <c r="I193" s="265"/>
      <c r="J193" s="266">
        <f>ROUND(I193*H193,2)</f>
        <v>0</v>
      </c>
      <c r="K193" s="267"/>
      <c r="L193" s="268"/>
      <c r="M193" s="269" t="s">
        <v>1</v>
      </c>
      <c r="N193" s="270" t="s">
        <v>38</v>
      </c>
      <c r="O193" s="90"/>
      <c r="P193" s="229">
        <f>O193*H193</f>
        <v>0</v>
      </c>
      <c r="Q193" s="229">
        <v>0.00147</v>
      </c>
      <c r="R193" s="229">
        <f>Q193*H193</f>
        <v>0.00294</v>
      </c>
      <c r="S193" s="229">
        <v>0</v>
      </c>
      <c r="T193" s="23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1" t="s">
        <v>170</v>
      </c>
      <c r="AT193" s="231" t="s">
        <v>221</v>
      </c>
      <c r="AU193" s="231" t="s">
        <v>83</v>
      </c>
      <c r="AY193" s="16" t="s">
        <v>132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6" t="s">
        <v>81</v>
      </c>
      <c r="BK193" s="232">
        <f>ROUND(I193*H193,2)</f>
        <v>0</v>
      </c>
      <c r="BL193" s="16" t="s">
        <v>138</v>
      </c>
      <c r="BM193" s="231" t="s">
        <v>293</v>
      </c>
    </row>
    <row r="194" spans="1:47" s="2" customFormat="1" ht="12">
      <c r="A194" s="37"/>
      <c r="B194" s="38"/>
      <c r="C194" s="39"/>
      <c r="D194" s="235" t="s">
        <v>145</v>
      </c>
      <c r="E194" s="39"/>
      <c r="F194" s="245" t="s">
        <v>294</v>
      </c>
      <c r="G194" s="39"/>
      <c r="H194" s="39"/>
      <c r="I194" s="246"/>
      <c r="J194" s="39"/>
      <c r="K194" s="39"/>
      <c r="L194" s="43"/>
      <c r="M194" s="247"/>
      <c r="N194" s="248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145</v>
      </c>
      <c r="AU194" s="16" t="s">
        <v>83</v>
      </c>
    </row>
    <row r="195" spans="1:65" s="2" customFormat="1" ht="24.15" customHeight="1">
      <c r="A195" s="37"/>
      <c r="B195" s="38"/>
      <c r="C195" s="219" t="s">
        <v>295</v>
      </c>
      <c r="D195" s="219" t="s">
        <v>134</v>
      </c>
      <c r="E195" s="220" t="s">
        <v>296</v>
      </c>
      <c r="F195" s="221" t="s">
        <v>297</v>
      </c>
      <c r="G195" s="222" t="s">
        <v>143</v>
      </c>
      <c r="H195" s="223">
        <v>66</v>
      </c>
      <c r="I195" s="224"/>
      <c r="J195" s="225">
        <f>ROUND(I195*H195,2)</f>
        <v>0</v>
      </c>
      <c r="K195" s="226"/>
      <c r="L195" s="43"/>
      <c r="M195" s="227" t="s">
        <v>1</v>
      </c>
      <c r="N195" s="228" t="s">
        <v>38</v>
      </c>
      <c r="O195" s="90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1" t="s">
        <v>138</v>
      </c>
      <c r="AT195" s="231" t="s">
        <v>134</v>
      </c>
      <c r="AU195" s="231" t="s">
        <v>83</v>
      </c>
      <c r="AY195" s="16" t="s">
        <v>132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6" t="s">
        <v>81</v>
      </c>
      <c r="BK195" s="232">
        <f>ROUND(I195*H195,2)</f>
        <v>0</v>
      </c>
      <c r="BL195" s="16" t="s">
        <v>138</v>
      </c>
      <c r="BM195" s="231" t="s">
        <v>298</v>
      </c>
    </row>
    <row r="196" spans="1:65" s="2" customFormat="1" ht="16.5" customHeight="1">
      <c r="A196" s="37"/>
      <c r="B196" s="38"/>
      <c r="C196" s="260" t="s">
        <v>299</v>
      </c>
      <c r="D196" s="260" t="s">
        <v>221</v>
      </c>
      <c r="E196" s="261" t="s">
        <v>300</v>
      </c>
      <c r="F196" s="262" t="s">
        <v>301</v>
      </c>
      <c r="G196" s="263" t="s">
        <v>143</v>
      </c>
      <c r="H196" s="264">
        <v>66</v>
      </c>
      <c r="I196" s="265"/>
      <c r="J196" s="266">
        <f>ROUND(I196*H196,2)</f>
        <v>0</v>
      </c>
      <c r="K196" s="267"/>
      <c r="L196" s="268"/>
      <c r="M196" s="269" t="s">
        <v>1</v>
      </c>
      <c r="N196" s="270" t="s">
        <v>38</v>
      </c>
      <c r="O196" s="90"/>
      <c r="P196" s="229">
        <f>O196*H196</f>
        <v>0</v>
      </c>
      <c r="Q196" s="229">
        <v>0.00218</v>
      </c>
      <c r="R196" s="229">
        <f>Q196*H196</f>
        <v>0.14388</v>
      </c>
      <c r="S196" s="229">
        <v>0</v>
      </c>
      <c r="T196" s="23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1" t="s">
        <v>170</v>
      </c>
      <c r="AT196" s="231" t="s">
        <v>221</v>
      </c>
      <c r="AU196" s="231" t="s">
        <v>83</v>
      </c>
      <c r="AY196" s="16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6" t="s">
        <v>81</v>
      </c>
      <c r="BK196" s="232">
        <f>ROUND(I196*H196,2)</f>
        <v>0</v>
      </c>
      <c r="BL196" s="16" t="s">
        <v>138</v>
      </c>
      <c r="BM196" s="231" t="s">
        <v>302</v>
      </c>
    </row>
    <row r="197" spans="1:47" s="2" customFormat="1" ht="12">
      <c r="A197" s="37"/>
      <c r="B197" s="38"/>
      <c r="C197" s="39"/>
      <c r="D197" s="235" t="s">
        <v>145</v>
      </c>
      <c r="E197" s="39"/>
      <c r="F197" s="245" t="s">
        <v>303</v>
      </c>
      <c r="G197" s="39"/>
      <c r="H197" s="39"/>
      <c r="I197" s="246"/>
      <c r="J197" s="39"/>
      <c r="K197" s="39"/>
      <c r="L197" s="43"/>
      <c r="M197" s="247"/>
      <c r="N197" s="248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145</v>
      </c>
      <c r="AU197" s="16" t="s">
        <v>83</v>
      </c>
    </row>
    <row r="198" spans="1:65" s="2" customFormat="1" ht="21.75" customHeight="1">
      <c r="A198" s="37"/>
      <c r="B198" s="38"/>
      <c r="C198" s="219" t="s">
        <v>304</v>
      </c>
      <c r="D198" s="219" t="s">
        <v>134</v>
      </c>
      <c r="E198" s="220" t="s">
        <v>305</v>
      </c>
      <c r="F198" s="221" t="s">
        <v>306</v>
      </c>
      <c r="G198" s="222" t="s">
        <v>271</v>
      </c>
      <c r="H198" s="223">
        <v>1</v>
      </c>
      <c r="I198" s="224"/>
      <c r="J198" s="225">
        <f>ROUND(I198*H198,2)</f>
        <v>0</v>
      </c>
      <c r="K198" s="226"/>
      <c r="L198" s="43"/>
      <c r="M198" s="227" t="s">
        <v>1</v>
      </c>
      <c r="N198" s="228" t="s">
        <v>38</v>
      </c>
      <c r="O198" s="90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1" t="s">
        <v>138</v>
      </c>
      <c r="AT198" s="231" t="s">
        <v>134</v>
      </c>
      <c r="AU198" s="231" t="s">
        <v>83</v>
      </c>
      <c r="AY198" s="16" t="s">
        <v>132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6" t="s">
        <v>81</v>
      </c>
      <c r="BK198" s="232">
        <f>ROUND(I198*H198,2)</f>
        <v>0</v>
      </c>
      <c r="BL198" s="16" t="s">
        <v>138</v>
      </c>
      <c r="BM198" s="231" t="s">
        <v>307</v>
      </c>
    </row>
    <row r="199" spans="1:65" s="2" customFormat="1" ht="16.5" customHeight="1">
      <c r="A199" s="37"/>
      <c r="B199" s="38"/>
      <c r="C199" s="260" t="s">
        <v>308</v>
      </c>
      <c r="D199" s="260" t="s">
        <v>221</v>
      </c>
      <c r="E199" s="261" t="s">
        <v>309</v>
      </c>
      <c r="F199" s="262" t="s">
        <v>310</v>
      </c>
      <c r="G199" s="263" t="s">
        <v>271</v>
      </c>
      <c r="H199" s="264">
        <v>1</v>
      </c>
      <c r="I199" s="265"/>
      <c r="J199" s="266">
        <f>ROUND(I199*H199,2)</f>
        <v>0</v>
      </c>
      <c r="K199" s="267"/>
      <c r="L199" s="268"/>
      <c r="M199" s="269" t="s">
        <v>1</v>
      </c>
      <c r="N199" s="270" t="s">
        <v>38</v>
      </c>
      <c r="O199" s="90"/>
      <c r="P199" s="229">
        <f>O199*H199</f>
        <v>0</v>
      </c>
      <c r="Q199" s="229">
        <v>0.00012</v>
      </c>
      <c r="R199" s="229">
        <f>Q199*H199</f>
        <v>0.00012</v>
      </c>
      <c r="S199" s="229">
        <v>0</v>
      </c>
      <c r="T199" s="23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1" t="s">
        <v>170</v>
      </c>
      <c r="AT199" s="231" t="s">
        <v>221</v>
      </c>
      <c r="AU199" s="231" t="s">
        <v>83</v>
      </c>
      <c r="AY199" s="16" t="s">
        <v>132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6" t="s">
        <v>81</v>
      </c>
      <c r="BK199" s="232">
        <f>ROUND(I199*H199,2)</f>
        <v>0</v>
      </c>
      <c r="BL199" s="16" t="s">
        <v>138</v>
      </c>
      <c r="BM199" s="231" t="s">
        <v>311</v>
      </c>
    </row>
    <row r="200" spans="1:65" s="2" customFormat="1" ht="24.15" customHeight="1">
      <c r="A200" s="37"/>
      <c r="B200" s="38"/>
      <c r="C200" s="219" t="s">
        <v>312</v>
      </c>
      <c r="D200" s="219" t="s">
        <v>134</v>
      </c>
      <c r="E200" s="220" t="s">
        <v>313</v>
      </c>
      <c r="F200" s="221" t="s">
        <v>314</v>
      </c>
      <c r="G200" s="222" t="s">
        <v>271</v>
      </c>
      <c r="H200" s="223">
        <v>4</v>
      </c>
      <c r="I200" s="224"/>
      <c r="J200" s="225">
        <f>ROUND(I200*H200,2)</f>
        <v>0</v>
      </c>
      <c r="K200" s="226"/>
      <c r="L200" s="43"/>
      <c r="M200" s="227" t="s">
        <v>1</v>
      </c>
      <c r="N200" s="228" t="s">
        <v>38</v>
      </c>
      <c r="O200" s="90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1" t="s">
        <v>138</v>
      </c>
      <c r="AT200" s="231" t="s">
        <v>134</v>
      </c>
      <c r="AU200" s="231" t="s">
        <v>83</v>
      </c>
      <c r="AY200" s="16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6" t="s">
        <v>81</v>
      </c>
      <c r="BK200" s="232">
        <f>ROUND(I200*H200,2)</f>
        <v>0</v>
      </c>
      <c r="BL200" s="16" t="s">
        <v>138</v>
      </c>
      <c r="BM200" s="231" t="s">
        <v>315</v>
      </c>
    </row>
    <row r="201" spans="1:65" s="2" customFormat="1" ht="16.5" customHeight="1">
      <c r="A201" s="37"/>
      <c r="B201" s="38"/>
      <c r="C201" s="260" t="s">
        <v>316</v>
      </c>
      <c r="D201" s="260" t="s">
        <v>221</v>
      </c>
      <c r="E201" s="261" t="s">
        <v>317</v>
      </c>
      <c r="F201" s="262" t="s">
        <v>318</v>
      </c>
      <c r="G201" s="263" t="s">
        <v>271</v>
      </c>
      <c r="H201" s="264">
        <v>4</v>
      </c>
      <c r="I201" s="265"/>
      <c r="J201" s="266">
        <f>ROUND(I201*H201,2)</f>
        <v>0</v>
      </c>
      <c r="K201" s="267"/>
      <c r="L201" s="268"/>
      <c r="M201" s="269" t="s">
        <v>1</v>
      </c>
      <c r="N201" s="270" t="s">
        <v>38</v>
      </c>
      <c r="O201" s="90"/>
      <c r="P201" s="229">
        <f>O201*H201</f>
        <v>0</v>
      </c>
      <c r="Q201" s="229">
        <v>0.00022</v>
      </c>
      <c r="R201" s="229">
        <f>Q201*H201</f>
        <v>0.00088</v>
      </c>
      <c r="S201" s="229">
        <v>0</v>
      </c>
      <c r="T201" s="23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1" t="s">
        <v>170</v>
      </c>
      <c r="AT201" s="231" t="s">
        <v>221</v>
      </c>
      <c r="AU201" s="231" t="s">
        <v>83</v>
      </c>
      <c r="AY201" s="16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6" t="s">
        <v>81</v>
      </c>
      <c r="BK201" s="232">
        <f>ROUND(I201*H201,2)</f>
        <v>0</v>
      </c>
      <c r="BL201" s="16" t="s">
        <v>138</v>
      </c>
      <c r="BM201" s="231" t="s">
        <v>319</v>
      </c>
    </row>
    <row r="202" spans="1:65" s="2" customFormat="1" ht="16.5" customHeight="1">
      <c r="A202" s="37"/>
      <c r="B202" s="38"/>
      <c r="C202" s="219" t="s">
        <v>320</v>
      </c>
      <c r="D202" s="219" t="s">
        <v>134</v>
      </c>
      <c r="E202" s="220" t="s">
        <v>321</v>
      </c>
      <c r="F202" s="221" t="s">
        <v>322</v>
      </c>
      <c r="G202" s="222" t="s">
        <v>271</v>
      </c>
      <c r="H202" s="223">
        <v>1</v>
      </c>
      <c r="I202" s="224"/>
      <c r="J202" s="225">
        <f>ROUND(I202*H202,2)</f>
        <v>0</v>
      </c>
      <c r="K202" s="226"/>
      <c r="L202" s="43"/>
      <c r="M202" s="227" t="s">
        <v>1</v>
      </c>
      <c r="N202" s="228" t="s">
        <v>38</v>
      </c>
      <c r="O202" s="90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1" t="s">
        <v>138</v>
      </c>
      <c r="AT202" s="231" t="s">
        <v>134</v>
      </c>
      <c r="AU202" s="231" t="s">
        <v>83</v>
      </c>
      <c r="AY202" s="16" t="s">
        <v>132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6" t="s">
        <v>81</v>
      </c>
      <c r="BK202" s="232">
        <f>ROUND(I202*H202,2)</f>
        <v>0</v>
      </c>
      <c r="BL202" s="16" t="s">
        <v>138</v>
      </c>
      <c r="BM202" s="231" t="s">
        <v>323</v>
      </c>
    </row>
    <row r="203" spans="1:65" s="2" customFormat="1" ht="16.5" customHeight="1">
      <c r="A203" s="37"/>
      <c r="B203" s="38"/>
      <c r="C203" s="260" t="s">
        <v>324</v>
      </c>
      <c r="D203" s="260" t="s">
        <v>221</v>
      </c>
      <c r="E203" s="261" t="s">
        <v>325</v>
      </c>
      <c r="F203" s="262" t="s">
        <v>326</v>
      </c>
      <c r="G203" s="263" t="s">
        <v>271</v>
      </c>
      <c r="H203" s="264">
        <v>1</v>
      </c>
      <c r="I203" s="265"/>
      <c r="J203" s="266">
        <f>ROUND(I203*H203,2)</f>
        <v>0</v>
      </c>
      <c r="K203" s="267"/>
      <c r="L203" s="268"/>
      <c r="M203" s="269" t="s">
        <v>1</v>
      </c>
      <c r="N203" s="270" t="s">
        <v>38</v>
      </c>
      <c r="O203" s="90"/>
      <c r="P203" s="229">
        <f>O203*H203</f>
        <v>0</v>
      </c>
      <c r="Q203" s="229">
        <v>0.00294</v>
      </c>
      <c r="R203" s="229">
        <f>Q203*H203</f>
        <v>0.00294</v>
      </c>
      <c r="S203" s="229">
        <v>0</v>
      </c>
      <c r="T203" s="23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1" t="s">
        <v>170</v>
      </c>
      <c r="AT203" s="231" t="s">
        <v>221</v>
      </c>
      <c r="AU203" s="231" t="s">
        <v>83</v>
      </c>
      <c r="AY203" s="16" t="s">
        <v>132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6" t="s">
        <v>81</v>
      </c>
      <c r="BK203" s="232">
        <f>ROUND(I203*H203,2)</f>
        <v>0</v>
      </c>
      <c r="BL203" s="16" t="s">
        <v>138</v>
      </c>
      <c r="BM203" s="231" t="s">
        <v>327</v>
      </c>
    </row>
    <row r="204" spans="1:65" s="2" customFormat="1" ht="21.75" customHeight="1">
      <c r="A204" s="37"/>
      <c r="B204" s="38"/>
      <c r="C204" s="219" t="s">
        <v>328</v>
      </c>
      <c r="D204" s="219" t="s">
        <v>134</v>
      </c>
      <c r="E204" s="220" t="s">
        <v>329</v>
      </c>
      <c r="F204" s="221" t="s">
        <v>330</v>
      </c>
      <c r="G204" s="222" t="s">
        <v>271</v>
      </c>
      <c r="H204" s="223">
        <v>1</v>
      </c>
      <c r="I204" s="224"/>
      <c r="J204" s="225">
        <f>ROUND(I204*H204,2)</f>
        <v>0</v>
      </c>
      <c r="K204" s="226"/>
      <c r="L204" s="43"/>
      <c r="M204" s="227" t="s">
        <v>1</v>
      </c>
      <c r="N204" s="228" t="s">
        <v>38</v>
      </c>
      <c r="O204" s="90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1" t="s">
        <v>138</v>
      </c>
      <c r="AT204" s="231" t="s">
        <v>134</v>
      </c>
      <c r="AU204" s="231" t="s">
        <v>83</v>
      </c>
      <c r="AY204" s="16" t="s">
        <v>132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6" t="s">
        <v>81</v>
      </c>
      <c r="BK204" s="232">
        <f>ROUND(I204*H204,2)</f>
        <v>0</v>
      </c>
      <c r="BL204" s="16" t="s">
        <v>138</v>
      </c>
      <c r="BM204" s="231" t="s">
        <v>331</v>
      </c>
    </row>
    <row r="205" spans="1:65" s="2" customFormat="1" ht="16.5" customHeight="1">
      <c r="A205" s="37"/>
      <c r="B205" s="38"/>
      <c r="C205" s="260" t="s">
        <v>332</v>
      </c>
      <c r="D205" s="260" t="s">
        <v>221</v>
      </c>
      <c r="E205" s="261" t="s">
        <v>333</v>
      </c>
      <c r="F205" s="262" t="s">
        <v>334</v>
      </c>
      <c r="G205" s="263" t="s">
        <v>271</v>
      </c>
      <c r="H205" s="264">
        <v>1</v>
      </c>
      <c r="I205" s="265"/>
      <c r="J205" s="266">
        <f>ROUND(I205*H205,2)</f>
        <v>0</v>
      </c>
      <c r="K205" s="267"/>
      <c r="L205" s="268"/>
      <c r="M205" s="269" t="s">
        <v>1</v>
      </c>
      <c r="N205" s="270" t="s">
        <v>38</v>
      </c>
      <c r="O205" s="90"/>
      <c r="P205" s="229">
        <f>O205*H205</f>
        <v>0</v>
      </c>
      <c r="Q205" s="229">
        <v>0.0009</v>
      </c>
      <c r="R205" s="229">
        <f>Q205*H205</f>
        <v>0.0009</v>
      </c>
      <c r="S205" s="229">
        <v>0</v>
      </c>
      <c r="T205" s="23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1" t="s">
        <v>170</v>
      </c>
      <c r="AT205" s="231" t="s">
        <v>221</v>
      </c>
      <c r="AU205" s="231" t="s">
        <v>83</v>
      </c>
      <c r="AY205" s="16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6" t="s">
        <v>81</v>
      </c>
      <c r="BK205" s="232">
        <f>ROUND(I205*H205,2)</f>
        <v>0</v>
      </c>
      <c r="BL205" s="16" t="s">
        <v>138</v>
      </c>
      <c r="BM205" s="231" t="s">
        <v>335</v>
      </c>
    </row>
    <row r="206" spans="1:65" s="2" customFormat="1" ht="24.15" customHeight="1">
      <c r="A206" s="37"/>
      <c r="B206" s="38"/>
      <c r="C206" s="219" t="s">
        <v>336</v>
      </c>
      <c r="D206" s="219" t="s">
        <v>134</v>
      </c>
      <c r="E206" s="220" t="s">
        <v>337</v>
      </c>
      <c r="F206" s="221" t="s">
        <v>338</v>
      </c>
      <c r="G206" s="222" t="s">
        <v>271</v>
      </c>
      <c r="H206" s="223">
        <v>2</v>
      </c>
      <c r="I206" s="224"/>
      <c r="J206" s="225">
        <f>ROUND(I206*H206,2)</f>
        <v>0</v>
      </c>
      <c r="K206" s="226"/>
      <c r="L206" s="43"/>
      <c r="M206" s="227" t="s">
        <v>1</v>
      </c>
      <c r="N206" s="228" t="s">
        <v>38</v>
      </c>
      <c r="O206" s="90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1" t="s">
        <v>138</v>
      </c>
      <c r="AT206" s="231" t="s">
        <v>134</v>
      </c>
      <c r="AU206" s="231" t="s">
        <v>83</v>
      </c>
      <c r="AY206" s="16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6" t="s">
        <v>81</v>
      </c>
      <c r="BK206" s="232">
        <f>ROUND(I206*H206,2)</f>
        <v>0</v>
      </c>
      <c r="BL206" s="16" t="s">
        <v>138</v>
      </c>
      <c r="BM206" s="231" t="s">
        <v>339</v>
      </c>
    </row>
    <row r="207" spans="1:65" s="2" customFormat="1" ht="24.15" customHeight="1">
      <c r="A207" s="37"/>
      <c r="B207" s="38"/>
      <c r="C207" s="260" t="s">
        <v>340</v>
      </c>
      <c r="D207" s="260" t="s">
        <v>221</v>
      </c>
      <c r="E207" s="261" t="s">
        <v>341</v>
      </c>
      <c r="F207" s="262" t="s">
        <v>342</v>
      </c>
      <c r="G207" s="263" t="s">
        <v>271</v>
      </c>
      <c r="H207" s="264">
        <v>2</v>
      </c>
      <c r="I207" s="265"/>
      <c r="J207" s="266">
        <f>ROUND(I207*H207,2)</f>
        <v>0</v>
      </c>
      <c r="K207" s="267"/>
      <c r="L207" s="268"/>
      <c r="M207" s="269" t="s">
        <v>1</v>
      </c>
      <c r="N207" s="270" t="s">
        <v>38</v>
      </c>
      <c r="O207" s="90"/>
      <c r="P207" s="229">
        <f>O207*H207</f>
        <v>0</v>
      </c>
      <c r="Q207" s="229">
        <v>0.016</v>
      </c>
      <c r="R207" s="229">
        <f>Q207*H207</f>
        <v>0.032</v>
      </c>
      <c r="S207" s="229">
        <v>0</v>
      </c>
      <c r="T207" s="23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1" t="s">
        <v>170</v>
      </c>
      <c r="AT207" s="231" t="s">
        <v>221</v>
      </c>
      <c r="AU207" s="231" t="s">
        <v>83</v>
      </c>
      <c r="AY207" s="16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6" t="s">
        <v>81</v>
      </c>
      <c r="BK207" s="232">
        <f>ROUND(I207*H207,2)</f>
        <v>0</v>
      </c>
      <c r="BL207" s="16" t="s">
        <v>138</v>
      </c>
      <c r="BM207" s="231" t="s">
        <v>343</v>
      </c>
    </row>
    <row r="208" spans="1:65" s="2" customFormat="1" ht="24.15" customHeight="1">
      <c r="A208" s="37"/>
      <c r="B208" s="38"/>
      <c r="C208" s="219" t="s">
        <v>344</v>
      </c>
      <c r="D208" s="219" t="s">
        <v>134</v>
      </c>
      <c r="E208" s="220" t="s">
        <v>345</v>
      </c>
      <c r="F208" s="221" t="s">
        <v>346</v>
      </c>
      <c r="G208" s="222" t="s">
        <v>271</v>
      </c>
      <c r="H208" s="223">
        <v>2</v>
      </c>
      <c r="I208" s="224"/>
      <c r="J208" s="225">
        <f>ROUND(I208*H208,2)</f>
        <v>0</v>
      </c>
      <c r="K208" s="226"/>
      <c r="L208" s="43"/>
      <c r="M208" s="227" t="s">
        <v>1</v>
      </c>
      <c r="N208" s="228" t="s">
        <v>38</v>
      </c>
      <c r="O208" s="90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1" t="s">
        <v>138</v>
      </c>
      <c r="AT208" s="231" t="s">
        <v>134</v>
      </c>
      <c r="AU208" s="231" t="s">
        <v>83</v>
      </c>
      <c r="AY208" s="16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6" t="s">
        <v>81</v>
      </c>
      <c r="BK208" s="232">
        <f>ROUND(I208*H208,2)</f>
        <v>0</v>
      </c>
      <c r="BL208" s="16" t="s">
        <v>138</v>
      </c>
      <c r="BM208" s="231" t="s">
        <v>347</v>
      </c>
    </row>
    <row r="209" spans="1:65" s="2" customFormat="1" ht="16.5" customHeight="1">
      <c r="A209" s="37"/>
      <c r="B209" s="38"/>
      <c r="C209" s="260" t="s">
        <v>348</v>
      </c>
      <c r="D209" s="260" t="s">
        <v>221</v>
      </c>
      <c r="E209" s="261" t="s">
        <v>349</v>
      </c>
      <c r="F209" s="262" t="s">
        <v>350</v>
      </c>
      <c r="G209" s="263" t="s">
        <v>271</v>
      </c>
      <c r="H209" s="264">
        <v>2</v>
      </c>
      <c r="I209" s="265"/>
      <c r="J209" s="266">
        <f>ROUND(I209*H209,2)</f>
        <v>0</v>
      </c>
      <c r="K209" s="267"/>
      <c r="L209" s="268"/>
      <c r="M209" s="269" t="s">
        <v>1</v>
      </c>
      <c r="N209" s="270" t="s">
        <v>38</v>
      </c>
      <c r="O209" s="90"/>
      <c r="P209" s="229">
        <f>O209*H209</f>
        <v>0</v>
      </c>
      <c r="Q209" s="229">
        <v>0.00039</v>
      </c>
      <c r="R209" s="229">
        <f>Q209*H209</f>
        <v>0.00078</v>
      </c>
      <c r="S209" s="229">
        <v>0</v>
      </c>
      <c r="T209" s="23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1" t="s">
        <v>170</v>
      </c>
      <c r="AT209" s="231" t="s">
        <v>221</v>
      </c>
      <c r="AU209" s="231" t="s">
        <v>83</v>
      </c>
      <c r="AY209" s="16" t="s">
        <v>132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6" t="s">
        <v>81</v>
      </c>
      <c r="BK209" s="232">
        <f>ROUND(I209*H209,2)</f>
        <v>0</v>
      </c>
      <c r="BL209" s="16" t="s">
        <v>138</v>
      </c>
      <c r="BM209" s="231" t="s">
        <v>351</v>
      </c>
    </row>
    <row r="210" spans="1:65" s="2" customFormat="1" ht="16.5" customHeight="1">
      <c r="A210" s="37"/>
      <c r="B210" s="38"/>
      <c r="C210" s="219" t="s">
        <v>352</v>
      </c>
      <c r="D210" s="219" t="s">
        <v>134</v>
      </c>
      <c r="E210" s="220" t="s">
        <v>353</v>
      </c>
      <c r="F210" s="221" t="s">
        <v>354</v>
      </c>
      <c r="G210" s="222" t="s">
        <v>271</v>
      </c>
      <c r="H210" s="223">
        <v>1</v>
      </c>
      <c r="I210" s="224"/>
      <c r="J210" s="225">
        <f>ROUND(I210*H210,2)</f>
        <v>0</v>
      </c>
      <c r="K210" s="226"/>
      <c r="L210" s="43"/>
      <c r="M210" s="227" t="s">
        <v>1</v>
      </c>
      <c r="N210" s="228" t="s">
        <v>38</v>
      </c>
      <c r="O210" s="90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1" t="s">
        <v>138</v>
      </c>
      <c r="AT210" s="231" t="s">
        <v>134</v>
      </c>
      <c r="AU210" s="231" t="s">
        <v>83</v>
      </c>
      <c r="AY210" s="16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6" t="s">
        <v>81</v>
      </c>
      <c r="BK210" s="232">
        <f>ROUND(I210*H210,2)</f>
        <v>0</v>
      </c>
      <c r="BL210" s="16" t="s">
        <v>138</v>
      </c>
      <c r="BM210" s="231" t="s">
        <v>355</v>
      </c>
    </row>
    <row r="211" spans="1:65" s="2" customFormat="1" ht="16.5" customHeight="1">
      <c r="A211" s="37"/>
      <c r="B211" s="38"/>
      <c r="C211" s="260" t="s">
        <v>356</v>
      </c>
      <c r="D211" s="260" t="s">
        <v>221</v>
      </c>
      <c r="E211" s="261" t="s">
        <v>357</v>
      </c>
      <c r="F211" s="262" t="s">
        <v>358</v>
      </c>
      <c r="G211" s="263" t="s">
        <v>271</v>
      </c>
      <c r="H211" s="264">
        <v>1</v>
      </c>
      <c r="I211" s="265"/>
      <c r="J211" s="266">
        <f>ROUND(I211*H211,2)</f>
        <v>0</v>
      </c>
      <c r="K211" s="267"/>
      <c r="L211" s="268"/>
      <c r="M211" s="269" t="s">
        <v>1</v>
      </c>
      <c r="N211" s="270" t="s">
        <v>38</v>
      </c>
      <c r="O211" s="90"/>
      <c r="P211" s="229">
        <f>O211*H211</f>
        <v>0</v>
      </c>
      <c r="Q211" s="229">
        <v>0.00057</v>
      </c>
      <c r="R211" s="229">
        <f>Q211*H211</f>
        <v>0.00057</v>
      </c>
      <c r="S211" s="229">
        <v>0</v>
      </c>
      <c r="T211" s="23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1" t="s">
        <v>170</v>
      </c>
      <c r="AT211" s="231" t="s">
        <v>221</v>
      </c>
      <c r="AU211" s="231" t="s">
        <v>83</v>
      </c>
      <c r="AY211" s="16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6" t="s">
        <v>81</v>
      </c>
      <c r="BK211" s="232">
        <f>ROUND(I211*H211,2)</f>
        <v>0</v>
      </c>
      <c r="BL211" s="16" t="s">
        <v>138</v>
      </c>
      <c r="BM211" s="231" t="s">
        <v>359</v>
      </c>
    </row>
    <row r="212" spans="1:65" s="2" customFormat="1" ht="24.15" customHeight="1">
      <c r="A212" s="37"/>
      <c r="B212" s="38"/>
      <c r="C212" s="219" t="s">
        <v>360</v>
      </c>
      <c r="D212" s="219" t="s">
        <v>134</v>
      </c>
      <c r="E212" s="220" t="s">
        <v>361</v>
      </c>
      <c r="F212" s="221" t="s">
        <v>362</v>
      </c>
      <c r="G212" s="222" t="s">
        <v>271</v>
      </c>
      <c r="H212" s="223">
        <v>6</v>
      </c>
      <c r="I212" s="224"/>
      <c r="J212" s="225">
        <f>ROUND(I212*H212,2)</f>
        <v>0</v>
      </c>
      <c r="K212" s="226"/>
      <c r="L212" s="43"/>
      <c r="M212" s="227" t="s">
        <v>1</v>
      </c>
      <c r="N212" s="228" t="s">
        <v>38</v>
      </c>
      <c r="O212" s="90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1" t="s">
        <v>138</v>
      </c>
      <c r="AT212" s="231" t="s">
        <v>134</v>
      </c>
      <c r="AU212" s="231" t="s">
        <v>83</v>
      </c>
      <c r="AY212" s="16" t="s">
        <v>132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6" t="s">
        <v>81</v>
      </c>
      <c r="BK212" s="232">
        <f>ROUND(I212*H212,2)</f>
        <v>0</v>
      </c>
      <c r="BL212" s="16" t="s">
        <v>138</v>
      </c>
      <c r="BM212" s="231" t="s">
        <v>363</v>
      </c>
    </row>
    <row r="213" spans="1:65" s="2" customFormat="1" ht="16.5" customHeight="1">
      <c r="A213" s="37"/>
      <c r="B213" s="38"/>
      <c r="C213" s="260" t="s">
        <v>364</v>
      </c>
      <c r="D213" s="260" t="s">
        <v>221</v>
      </c>
      <c r="E213" s="261" t="s">
        <v>365</v>
      </c>
      <c r="F213" s="262" t="s">
        <v>366</v>
      </c>
      <c r="G213" s="263" t="s">
        <v>271</v>
      </c>
      <c r="H213" s="264">
        <v>6</v>
      </c>
      <c r="I213" s="265"/>
      <c r="J213" s="266">
        <f>ROUND(I213*H213,2)</f>
        <v>0</v>
      </c>
      <c r="K213" s="267"/>
      <c r="L213" s="268"/>
      <c r="M213" s="269" t="s">
        <v>1</v>
      </c>
      <c r="N213" s="270" t="s">
        <v>38</v>
      </c>
      <c r="O213" s="90"/>
      <c r="P213" s="229">
        <f>O213*H213</f>
        <v>0</v>
      </c>
      <c r="Q213" s="229">
        <v>0.00072</v>
      </c>
      <c r="R213" s="229">
        <f>Q213*H213</f>
        <v>0.00432</v>
      </c>
      <c r="S213" s="229">
        <v>0</v>
      </c>
      <c r="T213" s="23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1" t="s">
        <v>170</v>
      </c>
      <c r="AT213" s="231" t="s">
        <v>221</v>
      </c>
      <c r="AU213" s="231" t="s">
        <v>83</v>
      </c>
      <c r="AY213" s="16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6" t="s">
        <v>81</v>
      </c>
      <c r="BK213" s="232">
        <f>ROUND(I213*H213,2)</f>
        <v>0</v>
      </c>
      <c r="BL213" s="16" t="s">
        <v>138</v>
      </c>
      <c r="BM213" s="231" t="s">
        <v>367</v>
      </c>
    </row>
    <row r="214" spans="1:65" s="2" customFormat="1" ht="24.15" customHeight="1">
      <c r="A214" s="37"/>
      <c r="B214" s="38"/>
      <c r="C214" s="219" t="s">
        <v>368</v>
      </c>
      <c r="D214" s="219" t="s">
        <v>134</v>
      </c>
      <c r="E214" s="220" t="s">
        <v>369</v>
      </c>
      <c r="F214" s="221" t="s">
        <v>370</v>
      </c>
      <c r="G214" s="222" t="s">
        <v>271</v>
      </c>
      <c r="H214" s="223">
        <v>1</v>
      </c>
      <c r="I214" s="224"/>
      <c r="J214" s="225">
        <f>ROUND(I214*H214,2)</f>
        <v>0</v>
      </c>
      <c r="K214" s="226"/>
      <c r="L214" s="43"/>
      <c r="M214" s="227" t="s">
        <v>1</v>
      </c>
      <c r="N214" s="228" t="s">
        <v>38</v>
      </c>
      <c r="O214" s="90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1" t="s">
        <v>138</v>
      </c>
      <c r="AT214" s="231" t="s">
        <v>134</v>
      </c>
      <c r="AU214" s="231" t="s">
        <v>83</v>
      </c>
      <c r="AY214" s="16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6" t="s">
        <v>81</v>
      </c>
      <c r="BK214" s="232">
        <f>ROUND(I214*H214,2)</f>
        <v>0</v>
      </c>
      <c r="BL214" s="16" t="s">
        <v>138</v>
      </c>
      <c r="BM214" s="231" t="s">
        <v>371</v>
      </c>
    </row>
    <row r="215" spans="1:65" s="2" customFormat="1" ht="16.5" customHeight="1">
      <c r="A215" s="37"/>
      <c r="B215" s="38"/>
      <c r="C215" s="260" t="s">
        <v>372</v>
      </c>
      <c r="D215" s="260" t="s">
        <v>221</v>
      </c>
      <c r="E215" s="261" t="s">
        <v>373</v>
      </c>
      <c r="F215" s="262" t="s">
        <v>374</v>
      </c>
      <c r="G215" s="263" t="s">
        <v>271</v>
      </c>
      <c r="H215" s="264">
        <v>1</v>
      </c>
      <c r="I215" s="265"/>
      <c r="J215" s="266">
        <f>ROUND(I215*H215,2)</f>
        <v>0</v>
      </c>
      <c r="K215" s="267"/>
      <c r="L215" s="268"/>
      <c r="M215" s="269" t="s">
        <v>1</v>
      </c>
      <c r="N215" s="270" t="s">
        <v>38</v>
      </c>
      <c r="O215" s="90"/>
      <c r="P215" s="229">
        <f>O215*H215</f>
        <v>0</v>
      </c>
      <c r="Q215" s="229">
        <v>0.00091</v>
      </c>
      <c r="R215" s="229">
        <f>Q215*H215</f>
        <v>0.00091</v>
      </c>
      <c r="S215" s="229">
        <v>0</v>
      </c>
      <c r="T215" s="23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1" t="s">
        <v>170</v>
      </c>
      <c r="AT215" s="231" t="s">
        <v>221</v>
      </c>
      <c r="AU215" s="231" t="s">
        <v>83</v>
      </c>
      <c r="AY215" s="16" t="s">
        <v>132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6" t="s">
        <v>81</v>
      </c>
      <c r="BK215" s="232">
        <f>ROUND(I215*H215,2)</f>
        <v>0</v>
      </c>
      <c r="BL215" s="16" t="s">
        <v>138</v>
      </c>
      <c r="BM215" s="231" t="s">
        <v>375</v>
      </c>
    </row>
    <row r="216" spans="1:65" s="2" customFormat="1" ht="16.5" customHeight="1">
      <c r="A216" s="37"/>
      <c r="B216" s="38"/>
      <c r="C216" s="219" t="s">
        <v>376</v>
      </c>
      <c r="D216" s="219" t="s">
        <v>134</v>
      </c>
      <c r="E216" s="220" t="s">
        <v>377</v>
      </c>
      <c r="F216" s="221" t="s">
        <v>378</v>
      </c>
      <c r="G216" s="222" t="s">
        <v>271</v>
      </c>
      <c r="H216" s="223">
        <v>1</v>
      </c>
      <c r="I216" s="224"/>
      <c r="J216" s="225">
        <f>ROUND(I216*H216,2)</f>
        <v>0</v>
      </c>
      <c r="K216" s="226"/>
      <c r="L216" s="43"/>
      <c r="M216" s="227" t="s">
        <v>1</v>
      </c>
      <c r="N216" s="228" t="s">
        <v>38</v>
      </c>
      <c r="O216" s="90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1" t="s">
        <v>138</v>
      </c>
      <c r="AT216" s="231" t="s">
        <v>134</v>
      </c>
      <c r="AU216" s="231" t="s">
        <v>83</v>
      </c>
      <c r="AY216" s="16" t="s">
        <v>132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6" t="s">
        <v>81</v>
      </c>
      <c r="BK216" s="232">
        <f>ROUND(I216*H216,2)</f>
        <v>0</v>
      </c>
      <c r="BL216" s="16" t="s">
        <v>138</v>
      </c>
      <c r="BM216" s="231" t="s">
        <v>379</v>
      </c>
    </row>
    <row r="217" spans="1:65" s="2" customFormat="1" ht="24.15" customHeight="1">
      <c r="A217" s="37"/>
      <c r="B217" s="38"/>
      <c r="C217" s="260" t="s">
        <v>380</v>
      </c>
      <c r="D217" s="260" t="s">
        <v>221</v>
      </c>
      <c r="E217" s="261" t="s">
        <v>381</v>
      </c>
      <c r="F217" s="262" t="s">
        <v>382</v>
      </c>
      <c r="G217" s="263" t="s">
        <v>271</v>
      </c>
      <c r="H217" s="264">
        <v>1</v>
      </c>
      <c r="I217" s="265"/>
      <c r="J217" s="266">
        <f>ROUND(I217*H217,2)</f>
        <v>0</v>
      </c>
      <c r="K217" s="267"/>
      <c r="L217" s="268"/>
      <c r="M217" s="269" t="s">
        <v>1</v>
      </c>
      <c r="N217" s="270" t="s">
        <v>38</v>
      </c>
      <c r="O217" s="90"/>
      <c r="P217" s="229">
        <f>O217*H217</f>
        <v>0</v>
      </c>
      <c r="Q217" s="229">
        <v>0.00213</v>
      </c>
      <c r="R217" s="229">
        <f>Q217*H217</f>
        <v>0.00213</v>
      </c>
      <c r="S217" s="229">
        <v>0</v>
      </c>
      <c r="T217" s="23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1" t="s">
        <v>170</v>
      </c>
      <c r="AT217" s="231" t="s">
        <v>221</v>
      </c>
      <c r="AU217" s="231" t="s">
        <v>83</v>
      </c>
      <c r="AY217" s="16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6" t="s">
        <v>81</v>
      </c>
      <c r="BK217" s="232">
        <f>ROUND(I217*H217,2)</f>
        <v>0</v>
      </c>
      <c r="BL217" s="16" t="s">
        <v>138</v>
      </c>
      <c r="BM217" s="231" t="s">
        <v>383</v>
      </c>
    </row>
    <row r="218" spans="1:65" s="2" customFormat="1" ht="16.5" customHeight="1">
      <c r="A218" s="37"/>
      <c r="B218" s="38"/>
      <c r="C218" s="219" t="s">
        <v>384</v>
      </c>
      <c r="D218" s="219" t="s">
        <v>134</v>
      </c>
      <c r="E218" s="220" t="s">
        <v>385</v>
      </c>
      <c r="F218" s="221" t="s">
        <v>386</v>
      </c>
      <c r="G218" s="222" t="s">
        <v>271</v>
      </c>
      <c r="H218" s="223">
        <v>1</v>
      </c>
      <c r="I218" s="224"/>
      <c r="J218" s="225">
        <f>ROUND(I218*H218,2)</f>
        <v>0</v>
      </c>
      <c r="K218" s="226"/>
      <c r="L218" s="43"/>
      <c r="M218" s="227" t="s">
        <v>1</v>
      </c>
      <c r="N218" s="228" t="s">
        <v>38</v>
      </c>
      <c r="O218" s="90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1" t="s">
        <v>138</v>
      </c>
      <c r="AT218" s="231" t="s">
        <v>134</v>
      </c>
      <c r="AU218" s="231" t="s">
        <v>83</v>
      </c>
      <c r="AY218" s="16" t="s">
        <v>132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6" t="s">
        <v>81</v>
      </c>
      <c r="BK218" s="232">
        <f>ROUND(I218*H218,2)</f>
        <v>0</v>
      </c>
      <c r="BL218" s="16" t="s">
        <v>138</v>
      </c>
      <c r="BM218" s="231" t="s">
        <v>387</v>
      </c>
    </row>
    <row r="219" spans="1:65" s="2" customFormat="1" ht="24.15" customHeight="1">
      <c r="A219" s="37"/>
      <c r="B219" s="38"/>
      <c r="C219" s="260" t="s">
        <v>388</v>
      </c>
      <c r="D219" s="260" t="s">
        <v>221</v>
      </c>
      <c r="E219" s="261" t="s">
        <v>389</v>
      </c>
      <c r="F219" s="262" t="s">
        <v>390</v>
      </c>
      <c r="G219" s="263" t="s">
        <v>271</v>
      </c>
      <c r="H219" s="264">
        <v>1</v>
      </c>
      <c r="I219" s="265"/>
      <c r="J219" s="266">
        <f>ROUND(I219*H219,2)</f>
        <v>0</v>
      </c>
      <c r="K219" s="267"/>
      <c r="L219" s="268"/>
      <c r="M219" s="269" t="s">
        <v>1</v>
      </c>
      <c r="N219" s="270" t="s">
        <v>38</v>
      </c>
      <c r="O219" s="90"/>
      <c r="P219" s="229">
        <f>O219*H219</f>
        <v>0</v>
      </c>
      <c r="Q219" s="229">
        <v>0.0029</v>
      </c>
      <c r="R219" s="229">
        <f>Q219*H219</f>
        <v>0.0029</v>
      </c>
      <c r="S219" s="229">
        <v>0</v>
      </c>
      <c r="T219" s="23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1" t="s">
        <v>170</v>
      </c>
      <c r="AT219" s="231" t="s">
        <v>221</v>
      </c>
      <c r="AU219" s="231" t="s">
        <v>83</v>
      </c>
      <c r="AY219" s="16" t="s">
        <v>132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6" t="s">
        <v>81</v>
      </c>
      <c r="BK219" s="232">
        <f>ROUND(I219*H219,2)</f>
        <v>0</v>
      </c>
      <c r="BL219" s="16" t="s">
        <v>138</v>
      </c>
      <c r="BM219" s="231" t="s">
        <v>391</v>
      </c>
    </row>
    <row r="220" spans="1:65" s="2" customFormat="1" ht="21.75" customHeight="1">
      <c r="A220" s="37"/>
      <c r="B220" s="38"/>
      <c r="C220" s="219" t="s">
        <v>392</v>
      </c>
      <c r="D220" s="219" t="s">
        <v>134</v>
      </c>
      <c r="E220" s="220" t="s">
        <v>393</v>
      </c>
      <c r="F220" s="221" t="s">
        <v>394</v>
      </c>
      <c r="G220" s="222" t="s">
        <v>271</v>
      </c>
      <c r="H220" s="223">
        <v>1</v>
      </c>
      <c r="I220" s="224"/>
      <c r="J220" s="225">
        <f>ROUND(I220*H220,2)</f>
        <v>0</v>
      </c>
      <c r="K220" s="226"/>
      <c r="L220" s="43"/>
      <c r="M220" s="227" t="s">
        <v>1</v>
      </c>
      <c r="N220" s="228" t="s">
        <v>38</v>
      </c>
      <c r="O220" s="90"/>
      <c r="P220" s="229">
        <f>O220*H220</f>
        <v>0</v>
      </c>
      <c r="Q220" s="229">
        <v>0.00072</v>
      </c>
      <c r="R220" s="229">
        <f>Q220*H220</f>
        <v>0.00072</v>
      </c>
      <c r="S220" s="229">
        <v>0</v>
      </c>
      <c r="T220" s="23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1" t="s">
        <v>138</v>
      </c>
      <c r="AT220" s="231" t="s">
        <v>134</v>
      </c>
      <c r="AU220" s="231" t="s">
        <v>83</v>
      </c>
      <c r="AY220" s="16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6" t="s">
        <v>81</v>
      </c>
      <c r="BK220" s="232">
        <f>ROUND(I220*H220,2)</f>
        <v>0</v>
      </c>
      <c r="BL220" s="16" t="s">
        <v>138</v>
      </c>
      <c r="BM220" s="231" t="s">
        <v>395</v>
      </c>
    </row>
    <row r="221" spans="1:65" s="2" customFormat="1" ht="16.5" customHeight="1">
      <c r="A221" s="37"/>
      <c r="B221" s="38"/>
      <c r="C221" s="260" t="s">
        <v>396</v>
      </c>
      <c r="D221" s="260" t="s">
        <v>221</v>
      </c>
      <c r="E221" s="261" t="s">
        <v>397</v>
      </c>
      <c r="F221" s="262" t="s">
        <v>398</v>
      </c>
      <c r="G221" s="263" t="s">
        <v>271</v>
      </c>
      <c r="H221" s="264">
        <v>1</v>
      </c>
      <c r="I221" s="265"/>
      <c r="J221" s="266">
        <f>ROUND(I221*H221,2)</f>
        <v>0</v>
      </c>
      <c r="K221" s="267"/>
      <c r="L221" s="268"/>
      <c r="M221" s="269" t="s">
        <v>1</v>
      </c>
      <c r="N221" s="270" t="s">
        <v>38</v>
      </c>
      <c r="O221" s="90"/>
      <c r="P221" s="229">
        <f>O221*H221</f>
        <v>0</v>
      </c>
      <c r="Q221" s="229">
        <v>0.012</v>
      </c>
      <c r="R221" s="229">
        <f>Q221*H221</f>
        <v>0.012</v>
      </c>
      <c r="S221" s="229">
        <v>0</v>
      </c>
      <c r="T221" s="23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1" t="s">
        <v>170</v>
      </c>
      <c r="AT221" s="231" t="s">
        <v>221</v>
      </c>
      <c r="AU221" s="231" t="s">
        <v>83</v>
      </c>
      <c r="AY221" s="16" t="s">
        <v>132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6" t="s">
        <v>81</v>
      </c>
      <c r="BK221" s="232">
        <f>ROUND(I221*H221,2)</f>
        <v>0</v>
      </c>
      <c r="BL221" s="16" t="s">
        <v>138</v>
      </c>
      <c r="BM221" s="231" t="s">
        <v>399</v>
      </c>
    </row>
    <row r="222" spans="1:65" s="2" customFormat="1" ht="21.75" customHeight="1">
      <c r="A222" s="37"/>
      <c r="B222" s="38"/>
      <c r="C222" s="219" t="s">
        <v>400</v>
      </c>
      <c r="D222" s="219" t="s">
        <v>134</v>
      </c>
      <c r="E222" s="220" t="s">
        <v>401</v>
      </c>
      <c r="F222" s="221" t="s">
        <v>402</v>
      </c>
      <c r="G222" s="222" t="s">
        <v>271</v>
      </c>
      <c r="H222" s="223">
        <v>2</v>
      </c>
      <c r="I222" s="224"/>
      <c r="J222" s="225">
        <f>ROUND(I222*H222,2)</f>
        <v>0</v>
      </c>
      <c r="K222" s="226"/>
      <c r="L222" s="43"/>
      <c r="M222" s="227" t="s">
        <v>1</v>
      </c>
      <c r="N222" s="228" t="s">
        <v>38</v>
      </c>
      <c r="O222" s="90"/>
      <c r="P222" s="229">
        <f>O222*H222</f>
        <v>0</v>
      </c>
      <c r="Q222" s="229">
        <v>0.0007</v>
      </c>
      <c r="R222" s="229">
        <f>Q222*H222</f>
        <v>0.0014</v>
      </c>
      <c r="S222" s="229">
        <v>0</v>
      </c>
      <c r="T222" s="23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1" t="s">
        <v>138</v>
      </c>
      <c r="AT222" s="231" t="s">
        <v>134</v>
      </c>
      <c r="AU222" s="231" t="s">
        <v>83</v>
      </c>
      <c r="AY222" s="16" t="s">
        <v>132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6" t="s">
        <v>81</v>
      </c>
      <c r="BK222" s="232">
        <f>ROUND(I222*H222,2)</f>
        <v>0</v>
      </c>
      <c r="BL222" s="16" t="s">
        <v>138</v>
      </c>
      <c r="BM222" s="231" t="s">
        <v>403</v>
      </c>
    </row>
    <row r="223" spans="1:65" s="2" customFormat="1" ht="16.5" customHeight="1">
      <c r="A223" s="37"/>
      <c r="B223" s="38"/>
      <c r="C223" s="260" t="s">
        <v>404</v>
      </c>
      <c r="D223" s="260" t="s">
        <v>221</v>
      </c>
      <c r="E223" s="261" t="s">
        <v>405</v>
      </c>
      <c r="F223" s="262" t="s">
        <v>406</v>
      </c>
      <c r="G223" s="263" t="s">
        <v>271</v>
      </c>
      <c r="H223" s="264">
        <v>2</v>
      </c>
      <c r="I223" s="265"/>
      <c r="J223" s="266">
        <f>ROUND(I223*H223,2)</f>
        <v>0</v>
      </c>
      <c r="K223" s="267"/>
      <c r="L223" s="268"/>
      <c r="M223" s="269" t="s">
        <v>1</v>
      </c>
      <c r="N223" s="270" t="s">
        <v>38</v>
      </c>
      <c r="O223" s="90"/>
      <c r="P223" s="229">
        <f>O223*H223</f>
        <v>0</v>
      </c>
      <c r="Q223" s="229">
        <v>0.00019</v>
      </c>
      <c r="R223" s="229">
        <f>Q223*H223</f>
        <v>0.00038</v>
      </c>
      <c r="S223" s="229">
        <v>0</v>
      </c>
      <c r="T223" s="23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1" t="s">
        <v>170</v>
      </c>
      <c r="AT223" s="231" t="s">
        <v>221</v>
      </c>
      <c r="AU223" s="231" t="s">
        <v>83</v>
      </c>
      <c r="AY223" s="16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6" t="s">
        <v>81</v>
      </c>
      <c r="BK223" s="232">
        <f>ROUND(I223*H223,2)</f>
        <v>0</v>
      </c>
      <c r="BL223" s="16" t="s">
        <v>138</v>
      </c>
      <c r="BM223" s="231" t="s">
        <v>407</v>
      </c>
    </row>
    <row r="224" spans="1:65" s="2" customFormat="1" ht="16.5" customHeight="1">
      <c r="A224" s="37"/>
      <c r="B224" s="38"/>
      <c r="C224" s="260" t="s">
        <v>408</v>
      </c>
      <c r="D224" s="260" t="s">
        <v>221</v>
      </c>
      <c r="E224" s="261" t="s">
        <v>409</v>
      </c>
      <c r="F224" s="262" t="s">
        <v>410</v>
      </c>
      <c r="G224" s="263" t="s">
        <v>271</v>
      </c>
      <c r="H224" s="264">
        <v>2</v>
      </c>
      <c r="I224" s="265"/>
      <c r="J224" s="266">
        <f>ROUND(I224*H224,2)</f>
        <v>0</v>
      </c>
      <c r="K224" s="267"/>
      <c r="L224" s="268"/>
      <c r="M224" s="269" t="s">
        <v>1</v>
      </c>
      <c r="N224" s="270" t="s">
        <v>38</v>
      </c>
      <c r="O224" s="90"/>
      <c r="P224" s="229">
        <f>O224*H224</f>
        <v>0</v>
      </c>
      <c r="Q224" s="229">
        <v>0.00188</v>
      </c>
      <c r="R224" s="229">
        <f>Q224*H224</f>
        <v>0.00376</v>
      </c>
      <c r="S224" s="229">
        <v>0</v>
      </c>
      <c r="T224" s="23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1" t="s">
        <v>170</v>
      </c>
      <c r="AT224" s="231" t="s">
        <v>221</v>
      </c>
      <c r="AU224" s="231" t="s">
        <v>83</v>
      </c>
      <c r="AY224" s="16" t="s">
        <v>132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6" t="s">
        <v>81</v>
      </c>
      <c r="BK224" s="232">
        <f>ROUND(I224*H224,2)</f>
        <v>0</v>
      </c>
      <c r="BL224" s="16" t="s">
        <v>138</v>
      </c>
      <c r="BM224" s="231" t="s">
        <v>411</v>
      </c>
    </row>
    <row r="225" spans="1:65" s="2" customFormat="1" ht="21.75" customHeight="1">
      <c r="A225" s="37"/>
      <c r="B225" s="38"/>
      <c r="C225" s="219" t="s">
        <v>412</v>
      </c>
      <c r="D225" s="219" t="s">
        <v>134</v>
      </c>
      <c r="E225" s="220" t="s">
        <v>413</v>
      </c>
      <c r="F225" s="221" t="s">
        <v>414</v>
      </c>
      <c r="G225" s="222" t="s">
        <v>271</v>
      </c>
      <c r="H225" s="223">
        <v>2</v>
      </c>
      <c r="I225" s="224"/>
      <c r="J225" s="225">
        <f>ROUND(I225*H225,2)</f>
        <v>0</v>
      </c>
      <c r="K225" s="226"/>
      <c r="L225" s="43"/>
      <c r="M225" s="227" t="s">
        <v>1</v>
      </c>
      <c r="N225" s="228" t="s">
        <v>38</v>
      </c>
      <c r="O225" s="90"/>
      <c r="P225" s="229">
        <f>O225*H225</f>
        <v>0</v>
      </c>
      <c r="Q225" s="229">
        <v>0.00162</v>
      </c>
      <c r="R225" s="229">
        <f>Q225*H225</f>
        <v>0.00324</v>
      </c>
      <c r="S225" s="229">
        <v>0</v>
      </c>
      <c r="T225" s="23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1" t="s">
        <v>138</v>
      </c>
      <c r="AT225" s="231" t="s">
        <v>134</v>
      </c>
      <c r="AU225" s="231" t="s">
        <v>83</v>
      </c>
      <c r="AY225" s="16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6" t="s">
        <v>81</v>
      </c>
      <c r="BK225" s="232">
        <f>ROUND(I225*H225,2)</f>
        <v>0</v>
      </c>
      <c r="BL225" s="16" t="s">
        <v>138</v>
      </c>
      <c r="BM225" s="231" t="s">
        <v>415</v>
      </c>
    </row>
    <row r="226" spans="1:65" s="2" customFormat="1" ht="16.5" customHeight="1">
      <c r="A226" s="37"/>
      <c r="B226" s="38"/>
      <c r="C226" s="260" t="s">
        <v>416</v>
      </c>
      <c r="D226" s="260" t="s">
        <v>221</v>
      </c>
      <c r="E226" s="261" t="s">
        <v>417</v>
      </c>
      <c r="F226" s="262" t="s">
        <v>418</v>
      </c>
      <c r="G226" s="263" t="s">
        <v>271</v>
      </c>
      <c r="H226" s="264">
        <v>2</v>
      </c>
      <c r="I226" s="265"/>
      <c r="J226" s="266">
        <f>ROUND(I226*H226,2)</f>
        <v>0</v>
      </c>
      <c r="K226" s="267"/>
      <c r="L226" s="268"/>
      <c r="M226" s="269" t="s">
        <v>1</v>
      </c>
      <c r="N226" s="270" t="s">
        <v>38</v>
      </c>
      <c r="O226" s="90"/>
      <c r="P226" s="229">
        <f>O226*H226</f>
        <v>0</v>
      </c>
      <c r="Q226" s="229">
        <v>0.018</v>
      </c>
      <c r="R226" s="229">
        <f>Q226*H226</f>
        <v>0.036</v>
      </c>
      <c r="S226" s="229">
        <v>0</v>
      </c>
      <c r="T226" s="23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1" t="s">
        <v>170</v>
      </c>
      <c r="AT226" s="231" t="s">
        <v>221</v>
      </c>
      <c r="AU226" s="231" t="s">
        <v>83</v>
      </c>
      <c r="AY226" s="16" t="s">
        <v>132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6" t="s">
        <v>81</v>
      </c>
      <c r="BK226" s="232">
        <f>ROUND(I226*H226,2)</f>
        <v>0</v>
      </c>
      <c r="BL226" s="16" t="s">
        <v>138</v>
      </c>
      <c r="BM226" s="231" t="s">
        <v>419</v>
      </c>
    </row>
    <row r="227" spans="1:65" s="2" customFormat="1" ht="16.5" customHeight="1">
      <c r="A227" s="37"/>
      <c r="B227" s="38"/>
      <c r="C227" s="260" t="s">
        <v>420</v>
      </c>
      <c r="D227" s="260" t="s">
        <v>221</v>
      </c>
      <c r="E227" s="261" t="s">
        <v>421</v>
      </c>
      <c r="F227" s="262" t="s">
        <v>422</v>
      </c>
      <c r="G227" s="263" t="s">
        <v>271</v>
      </c>
      <c r="H227" s="264">
        <v>1</v>
      </c>
      <c r="I227" s="265"/>
      <c r="J227" s="266">
        <f>ROUND(I227*H227,2)</f>
        <v>0</v>
      </c>
      <c r="K227" s="267"/>
      <c r="L227" s="268"/>
      <c r="M227" s="269" t="s">
        <v>1</v>
      </c>
      <c r="N227" s="270" t="s">
        <v>38</v>
      </c>
      <c r="O227" s="90"/>
      <c r="P227" s="229">
        <f>O227*H227</f>
        <v>0</v>
      </c>
      <c r="Q227" s="229">
        <v>0.0035</v>
      </c>
      <c r="R227" s="229">
        <f>Q227*H227</f>
        <v>0.0035</v>
      </c>
      <c r="S227" s="229">
        <v>0</v>
      </c>
      <c r="T227" s="23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1" t="s">
        <v>170</v>
      </c>
      <c r="AT227" s="231" t="s">
        <v>221</v>
      </c>
      <c r="AU227" s="231" t="s">
        <v>83</v>
      </c>
      <c r="AY227" s="16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6" t="s">
        <v>81</v>
      </c>
      <c r="BK227" s="232">
        <f>ROUND(I227*H227,2)</f>
        <v>0</v>
      </c>
      <c r="BL227" s="16" t="s">
        <v>138</v>
      </c>
      <c r="BM227" s="231" t="s">
        <v>423</v>
      </c>
    </row>
    <row r="228" spans="1:65" s="2" customFormat="1" ht="21.75" customHeight="1">
      <c r="A228" s="37"/>
      <c r="B228" s="38"/>
      <c r="C228" s="260" t="s">
        <v>424</v>
      </c>
      <c r="D228" s="260" t="s">
        <v>221</v>
      </c>
      <c r="E228" s="261" t="s">
        <v>425</v>
      </c>
      <c r="F228" s="262" t="s">
        <v>426</v>
      </c>
      <c r="G228" s="263" t="s">
        <v>271</v>
      </c>
      <c r="H228" s="264">
        <v>2</v>
      </c>
      <c r="I228" s="265"/>
      <c r="J228" s="266">
        <f>ROUND(I228*H228,2)</f>
        <v>0</v>
      </c>
      <c r="K228" s="267"/>
      <c r="L228" s="268"/>
      <c r="M228" s="269" t="s">
        <v>1</v>
      </c>
      <c r="N228" s="270" t="s">
        <v>38</v>
      </c>
      <c r="O228" s="90"/>
      <c r="P228" s="229">
        <f>O228*H228</f>
        <v>0</v>
      </c>
      <c r="Q228" s="229">
        <v>0.0035</v>
      </c>
      <c r="R228" s="229">
        <f>Q228*H228</f>
        <v>0.007</v>
      </c>
      <c r="S228" s="229">
        <v>0</v>
      </c>
      <c r="T228" s="23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1" t="s">
        <v>170</v>
      </c>
      <c r="AT228" s="231" t="s">
        <v>221</v>
      </c>
      <c r="AU228" s="231" t="s">
        <v>83</v>
      </c>
      <c r="AY228" s="16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6" t="s">
        <v>81</v>
      </c>
      <c r="BK228" s="232">
        <f>ROUND(I228*H228,2)</f>
        <v>0</v>
      </c>
      <c r="BL228" s="16" t="s">
        <v>138</v>
      </c>
      <c r="BM228" s="231" t="s">
        <v>427</v>
      </c>
    </row>
    <row r="229" spans="1:65" s="2" customFormat="1" ht="21.75" customHeight="1">
      <c r="A229" s="37"/>
      <c r="B229" s="38"/>
      <c r="C229" s="219" t="s">
        <v>428</v>
      </c>
      <c r="D229" s="219" t="s">
        <v>134</v>
      </c>
      <c r="E229" s="220" t="s">
        <v>429</v>
      </c>
      <c r="F229" s="221" t="s">
        <v>430</v>
      </c>
      <c r="G229" s="222" t="s">
        <v>271</v>
      </c>
      <c r="H229" s="223">
        <v>2</v>
      </c>
      <c r="I229" s="224"/>
      <c r="J229" s="225">
        <f>ROUND(I229*H229,2)</f>
        <v>0</v>
      </c>
      <c r="K229" s="226"/>
      <c r="L229" s="43"/>
      <c r="M229" s="227" t="s">
        <v>1</v>
      </c>
      <c r="N229" s="228" t="s">
        <v>38</v>
      </c>
      <c r="O229" s="90"/>
      <c r="P229" s="229">
        <f>O229*H229</f>
        <v>0</v>
      </c>
      <c r="Q229" s="229">
        <v>0.00159</v>
      </c>
      <c r="R229" s="229">
        <f>Q229*H229</f>
        <v>0.00318</v>
      </c>
      <c r="S229" s="229">
        <v>0</v>
      </c>
      <c r="T229" s="23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1" t="s">
        <v>138</v>
      </c>
      <c r="AT229" s="231" t="s">
        <v>134</v>
      </c>
      <c r="AU229" s="231" t="s">
        <v>83</v>
      </c>
      <c r="AY229" s="16" t="s">
        <v>132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6" t="s">
        <v>81</v>
      </c>
      <c r="BK229" s="232">
        <f>ROUND(I229*H229,2)</f>
        <v>0</v>
      </c>
      <c r="BL229" s="16" t="s">
        <v>138</v>
      </c>
      <c r="BM229" s="231" t="s">
        <v>431</v>
      </c>
    </row>
    <row r="230" spans="1:65" s="2" customFormat="1" ht="16.5" customHeight="1">
      <c r="A230" s="37"/>
      <c r="B230" s="38"/>
      <c r="C230" s="260" t="s">
        <v>432</v>
      </c>
      <c r="D230" s="260" t="s">
        <v>221</v>
      </c>
      <c r="E230" s="261" t="s">
        <v>433</v>
      </c>
      <c r="F230" s="262" t="s">
        <v>434</v>
      </c>
      <c r="G230" s="263" t="s">
        <v>271</v>
      </c>
      <c r="H230" s="264">
        <v>2</v>
      </c>
      <c r="I230" s="265"/>
      <c r="J230" s="266">
        <f>ROUND(I230*H230,2)</f>
        <v>0</v>
      </c>
      <c r="K230" s="267"/>
      <c r="L230" s="268"/>
      <c r="M230" s="269" t="s">
        <v>1</v>
      </c>
      <c r="N230" s="270" t="s">
        <v>38</v>
      </c>
      <c r="O230" s="90"/>
      <c r="P230" s="229">
        <f>O230*H230</f>
        <v>0</v>
      </c>
      <c r="Q230" s="229">
        <v>0.00048</v>
      </c>
      <c r="R230" s="229">
        <f>Q230*H230</f>
        <v>0.00096</v>
      </c>
      <c r="S230" s="229">
        <v>0</v>
      </c>
      <c r="T230" s="23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1" t="s">
        <v>170</v>
      </c>
      <c r="AT230" s="231" t="s">
        <v>221</v>
      </c>
      <c r="AU230" s="231" t="s">
        <v>83</v>
      </c>
      <c r="AY230" s="16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6" t="s">
        <v>81</v>
      </c>
      <c r="BK230" s="232">
        <f>ROUND(I230*H230,2)</f>
        <v>0</v>
      </c>
      <c r="BL230" s="16" t="s">
        <v>138</v>
      </c>
      <c r="BM230" s="231" t="s">
        <v>435</v>
      </c>
    </row>
    <row r="231" spans="1:65" s="2" customFormat="1" ht="16.5" customHeight="1">
      <c r="A231" s="37"/>
      <c r="B231" s="38"/>
      <c r="C231" s="260" t="s">
        <v>436</v>
      </c>
      <c r="D231" s="260" t="s">
        <v>221</v>
      </c>
      <c r="E231" s="261" t="s">
        <v>437</v>
      </c>
      <c r="F231" s="262" t="s">
        <v>438</v>
      </c>
      <c r="G231" s="263" t="s">
        <v>271</v>
      </c>
      <c r="H231" s="264">
        <v>2</v>
      </c>
      <c r="I231" s="265"/>
      <c r="J231" s="266">
        <f>ROUND(I231*H231,2)</f>
        <v>0</v>
      </c>
      <c r="K231" s="267"/>
      <c r="L231" s="268"/>
      <c r="M231" s="269" t="s">
        <v>1</v>
      </c>
      <c r="N231" s="270" t="s">
        <v>38</v>
      </c>
      <c r="O231" s="90"/>
      <c r="P231" s="229">
        <f>O231*H231</f>
        <v>0</v>
      </c>
      <c r="Q231" s="229">
        <v>0.0036</v>
      </c>
      <c r="R231" s="229">
        <f>Q231*H231</f>
        <v>0.0072</v>
      </c>
      <c r="S231" s="229">
        <v>0</v>
      </c>
      <c r="T231" s="23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1" t="s">
        <v>170</v>
      </c>
      <c r="AT231" s="231" t="s">
        <v>221</v>
      </c>
      <c r="AU231" s="231" t="s">
        <v>83</v>
      </c>
      <c r="AY231" s="16" t="s">
        <v>132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6" t="s">
        <v>81</v>
      </c>
      <c r="BK231" s="232">
        <f>ROUND(I231*H231,2)</f>
        <v>0</v>
      </c>
      <c r="BL231" s="16" t="s">
        <v>138</v>
      </c>
      <c r="BM231" s="231" t="s">
        <v>439</v>
      </c>
    </row>
    <row r="232" spans="1:65" s="2" customFormat="1" ht="16.5" customHeight="1">
      <c r="A232" s="37"/>
      <c r="B232" s="38"/>
      <c r="C232" s="219" t="s">
        <v>440</v>
      </c>
      <c r="D232" s="219" t="s">
        <v>134</v>
      </c>
      <c r="E232" s="220" t="s">
        <v>441</v>
      </c>
      <c r="F232" s="221" t="s">
        <v>442</v>
      </c>
      <c r="G232" s="222" t="s">
        <v>271</v>
      </c>
      <c r="H232" s="223">
        <v>1</v>
      </c>
      <c r="I232" s="224"/>
      <c r="J232" s="225">
        <f>ROUND(I232*H232,2)</f>
        <v>0</v>
      </c>
      <c r="K232" s="226"/>
      <c r="L232" s="43"/>
      <c r="M232" s="227" t="s">
        <v>1</v>
      </c>
      <c r="N232" s="228" t="s">
        <v>38</v>
      </c>
      <c r="O232" s="90"/>
      <c r="P232" s="229">
        <f>O232*H232</f>
        <v>0</v>
      </c>
      <c r="Q232" s="229">
        <v>0.00136</v>
      </c>
      <c r="R232" s="229">
        <f>Q232*H232</f>
        <v>0.00136</v>
      </c>
      <c r="S232" s="229">
        <v>0</v>
      </c>
      <c r="T232" s="23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1" t="s">
        <v>138</v>
      </c>
      <c r="AT232" s="231" t="s">
        <v>134</v>
      </c>
      <c r="AU232" s="231" t="s">
        <v>83</v>
      </c>
      <c r="AY232" s="16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6" t="s">
        <v>81</v>
      </c>
      <c r="BK232" s="232">
        <f>ROUND(I232*H232,2)</f>
        <v>0</v>
      </c>
      <c r="BL232" s="16" t="s">
        <v>138</v>
      </c>
      <c r="BM232" s="231" t="s">
        <v>443</v>
      </c>
    </row>
    <row r="233" spans="1:65" s="2" customFormat="1" ht="16.5" customHeight="1">
      <c r="A233" s="37"/>
      <c r="B233" s="38"/>
      <c r="C233" s="260" t="s">
        <v>444</v>
      </c>
      <c r="D233" s="260" t="s">
        <v>221</v>
      </c>
      <c r="E233" s="261" t="s">
        <v>445</v>
      </c>
      <c r="F233" s="262" t="s">
        <v>446</v>
      </c>
      <c r="G233" s="263" t="s">
        <v>271</v>
      </c>
      <c r="H233" s="264">
        <v>1</v>
      </c>
      <c r="I233" s="265"/>
      <c r="J233" s="266">
        <f>ROUND(I233*H233,2)</f>
        <v>0</v>
      </c>
      <c r="K233" s="267"/>
      <c r="L233" s="268"/>
      <c r="M233" s="269" t="s">
        <v>1</v>
      </c>
      <c r="N233" s="270" t="s">
        <v>38</v>
      </c>
      <c r="O233" s="90"/>
      <c r="P233" s="229">
        <f>O233*H233</f>
        <v>0</v>
      </c>
      <c r="Q233" s="229">
        <v>0.043</v>
      </c>
      <c r="R233" s="229">
        <f>Q233*H233</f>
        <v>0.043</v>
      </c>
      <c r="S233" s="229">
        <v>0</v>
      </c>
      <c r="T233" s="23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1" t="s">
        <v>170</v>
      </c>
      <c r="AT233" s="231" t="s">
        <v>221</v>
      </c>
      <c r="AU233" s="231" t="s">
        <v>83</v>
      </c>
      <c r="AY233" s="16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6" t="s">
        <v>81</v>
      </c>
      <c r="BK233" s="232">
        <f>ROUND(I233*H233,2)</f>
        <v>0</v>
      </c>
      <c r="BL233" s="16" t="s">
        <v>138</v>
      </c>
      <c r="BM233" s="231" t="s">
        <v>447</v>
      </c>
    </row>
    <row r="234" spans="1:47" s="2" customFormat="1" ht="12">
      <c r="A234" s="37"/>
      <c r="B234" s="38"/>
      <c r="C234" s="39"/>
      <c r="D234" s="235" t="s">
        <v>145</v>
      </c>
      <c r="E234" s="39"/>
      <c r="F234" s="245" t="s">
        <v>448</v>
      </c>
      <c r="G234" s="39"/>
      <c r="H234" s="39"/>
      <c r="I234" s="246"/>
      <c r="J234" s="39"/>
      <c r="K234" s="39"/>
      <c r="L234" s="43"/>
      <c r="M234" s="247"/>
      <c r="N234" s="248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145</v>
      </c>
      <c r="AU234" s="16" t="s">
        <v>83</v>
      </c>
    </row>
    <row r="235" spans="1:65" s="2" customFormat="1" ht="16.5" customHeight="1">
      <c r="A235" s="37"/>
      <c r="B235" s="38"/>
      <c r="C235" s="219" t="s">
        <v>449</v>
      </c>
      <c r="D235" s="219" t="s">
        <v>134</v>
      </c>
      <c r="E235" s="220" t="s">
        <v>450</v>
      </c>
      <c r="F235" s="221" t="s">
        <v>451</v>
      </c>
      <c r="G235" s="222" t="s">
        <v>271</v>
      </c>
      <c r="H235" s="223">
        <v>1</v>
      </c>
      <c r="I235" s="224"/>
      <c r="J235" s="225">
        <f>ROUND(I235*H235,2)</f>
        <v>0</v>
      </c>
      <c r="K235" s="226"/>
      <c r="L235" s="43"/>
      <c r="M235" s="227" t="s">
        <v>1</v>
      </c>
      <c r="N235" s="228" t="s">
        <v>38</v>
      </c>
      <c r="O235" s="90"/>
      <c r="P235" s="229">
        <f>O235*H235</f>
        <v>0</v>
      </c>
      <c r="Q235" s="229">
        <v>0.00136</v>
      </c>
      <c r="R235" s="229">
        <f>Q235*H235</f>
        <v>0.00136</v>
      </c>
      <c r="S235" s="229">
        <v>0</v>
      </c>
      <c r="T235" s="23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1" t="s">
        <v>138</v>
      </c>
      <c r="AT235" s="231" t="s">
        <v>134</v>
      </c>
      <c r="AU235" s="231" t="s">
        <v>83</v>
      </c>
      <c r="AY235" s="16" t="s">
        <v>132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6" t="s">
        <v>81</v>
      </c>
      <c r="BK235" s="232">
        <f>ROUND(I235*H235,2)</f>
        <v>0</v>
      </c>
      <c r="BL235" s="16" t="s">
        <v>138</v>
      </c>
      <c r="BM235" s="231" t="s">
        <v>452</v>
      </c>
    </row>
    <row r="236" spans="1:65" s="2" customFormat="1" ht="16.5" customHeight="1">
      <c r="A236" s="37"/>
      <c r="B236" s="38"/>
      <c r="C236" s="260" t="s">
        <v>453</v>
      </c>
      <c r="D236" s="260" t="s">
        <v>221</v>
      </c>
      <c r="E236" s="261" t="s">
        <v>454</v>
      </c>
      <c r="F236" s="262" t="s">
        <v>455</v>
      </c>
      <c r="G236" s="263" t="s">
        <v>271</v>
      </c>
      <c r="H236" s="264">
        <v>1</v>
      </c>
      <c r="I236" s="265"/>
      <c r="J236" s="266">
        <f>ROUND(I236*H236,2)</f>
        <v>0</v>
      </c>
      <c r="K236" s="267"/>
      <c r="L236" s="268"/>
      <c r="M236" s="269" t="s">
        <v>1</v>
      </c>
      <c r="N236" s="270" t="s">
        <v>38</v>
      </c>
      <c r="O236" s="90"/>
      <c r="P236" s="229">
        <f>O236*H236</f>
        <v>0</v>
      </c>
      <c r="Q236" s="229">
        <v>0.073</v>
      </c>
      <c r="R236" s="229">
        <f>Q236*H236</f>
        <v>0.073</v>
      </c>
      <c r="S236" s="229">
        <v>0</v>
      </c>
      <c r="T236" s="23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1" t="s">
        <v>170</v>
      </c>
      <c r="AT236" s="231" t="s">
        <v>221</v>
      </c>
      <c r="AU236" s="231" t="s">
        <v>83</v>
      </c>
      <c r="AY236" s="16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6" t="s">
        <v>81</v>
      </c>
      <c r="BK236" s="232">
        <f>ROUND(I236*H236,2)</f>
        <v>0</v>
      </c>
      <c r="BL236" s="16" t="s">
        <v>138</v>
      </c>
      <c r="BM236" s="231" t="s">
        <v>456</v>
      </c>
    </row>
    <row r="237" spans="1:47" s="2" customFormat="1" ht="12">
      <c r="A237" s="37"/>
      <c r="B237" s="38"/>
      <c r="C237" s="39"/>
      <c r="D237" s="235" t="s">
        <v>145</v>
      </c>
      <c r="E237" s="39"/>
      <c r="F237" s="245" t="s">
        <v>457</v>
      </c>
      <c r="G237" s="39"/>
      <c r="H237" s="39"/>
      <c r="I237" s="246"/>
      <c r="J237" s="39"/>
      <c r="K237" s="39"/>
      <c r="L237" s="43"/>
      <c r="M237" s="247"/>
      <c r="N237" s="248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145</v>
      </c>
      <c r="AU237" s="16" t="s">
        <v>83</v>
      </c>
    </row>
    <row r="238" spans="1:65" s="2" customFormat="1" ht="21.75" customHeight="1">
      <c r="A238" s="37"/>
      <c r="B238" s="38"/>
      <c r="C238" s="260" t="s">
        <v>458</v>
      </c>
      <c r="D238" s="260" t="s">
        <v>221</v>
      </c>
      <c r="E238" s="261" t="s">
        <v>459</v>
      </c>
      <c r="F238" s="262" t="s">
        <v>460</v>
      </c>
      <c r="G238" s="263" t="s">
        <v>461</v>
      </c>
      <c r="H238" s="264">
        <v>2</v>
      </c>
      <c r="I238" s="265"/>
      <c r="J238" s="266">
        <f>ROUND(I238*H238,2)</f>
        <v>0</v>
      </c>
      <c r="K238" s="267"/>
      <c r="L238" s="268"/>
      <c r="M238" s="269" t="s">
        <v>1</v>
      </c>
      <c r="N238" s="270" t="s">
        <v>38</v>
      </c>
      <c r="O238" s="90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1" t="s">
        <v>170</v>
      </c>
      <c r="AT238" s="231" t="s">
        <v>221</v>
      </c>
      <c r="AU238" s="231" t="s">
        <v>83</v>
      </c>
      <c r="AY238" s="16" t="s">
        <v>132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6" t="s">
        <v>81</v>
      </c>
      <c r="BK238" s="232">
        <f>ROUND(I238*H238,2)</f>
        <v>0</v>
      </c>
      <c r="BL238" s="16" t="s">
        <v>138</v>
      </c>
      <c r="BM238" s="231" t="s">
        <v>462</v>
      </c>
    </row>
    <row r="239" spans="1:65" s="2" customFormat="1" ht="21.75" customHeight="1">
      <c r="A239" s="37"/>
      <c r="B239" s="38"/>
      <c r="C239" s="219" t="s">
        <v>463</v>
      </c>
      <c r="D239" s="219" t="s">
        <v>134</v>
      </c>
      <c r="E239" s="220" t="s">
        <v>464</v>
      </c>
      <c r="F239" s="221" t="s">
        <v>465</v>
      </c>
      <c r="G239" s="222" t="s">
        <v>271</v>
      </c>
      <c r="H239" s="223">
        <v>4</v>
      </c>
      <c r="I239" s="224"/>
      <c r="J239" s="225">
        <f>ROUND(I239*H239,2)</f>
        <v>0</v>
      </c>
      <c r="K239" s="226"/>
      <c r="L239" s="43"/>
      <c r="M239" s="227" t="s">
        <v>1</v>
      </c>
      <c r="N239" s="228" t="s">
        <v>38</v>
      </c>
      <c r="O239" s="90"/>
      <c r="P239" s="229">
        <f>O239*H239</f>
        <v>0</v>
      </c>
      <c r="Q239" s="229">
        <v>0.00095</v>
      </c>
      <c r="R239" s="229">
        <f>Q239*H239</f>
        <v>0.0038</v>
      </c>
      <c r="S239" s="229">
        <v>0</v>
      </c>
      <c r="T239" s="230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1" t="s">
        <v>138</v>
      </c>
      <c r="AT239" s="231" t="s">
        <v>134</v>
      </c>
      <c r="AU239" s="231" t="s">
        <v>83</v>
      </c>
      <c r="AY239" s="16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6" t="s">
        <v>81</v>
      </c>
      <c r="BK239" s="232">
        <f>ROUND(I239*H239,2)</f>
        <v>0</v>
      </c>
      <c r="BL239" s="16" t="s">
        <v>138</v>
      </c>
      <c r="BM239" s="231" t="s">
        <v>466</v>
      </c>
    </row>
    <row r="240" spans="1:65" s="2" customFormat="1" ht="16.5" customHeight="1">
      <c r="A240" s="37"/>
      <c r="B240" s="38"/>
      <c r="C240" s="260" t="s">
        <v>467</v>
      </c>
      <c r="D240" s="260" t="s">
        <v>221</v>
      </c>
      <c r="E240" s="261" t="s">
        <v>468</v>
      </c>
      <c r="F240" s="262" t="s">
        <v>469</v>
      </c>
      <c r="G240" s="263" t="s">
        <v>271</v>
      </c>
      <c r="H240" s="264">
        <v>4</v>
      </c>
      <c r="I240" s="265"/>
      <c r="J240" s="266">
        <f>ROUND(I240*H240,2)</f>
        <v>0</v>
      </c>
      <c r="K240" s="267"/>
      <c r="L240" s="268"/>
      <c r="M240" s="269" t="s">
        <v>1</v>
      </c>
      <c r="N240" s="270" t="s">
        <v>38</v>
      </c>
      <c r="O240" s="90"/>
      <c r="P240" s="229">
        <f>O240*H240</f>
        <v>0</v>
      </c>
      <c r="Q240" s="229">
        <v>0.00072</v>
      </c>
      <c r="R240" s="229">
        <f>Q240*H240</f>
        <v>0.00288</v>
      </c>
      <c r="S240" s="229">
        <v>0</v>
      </c>
      <c r="T240" s="23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1" t="s">
        <v>170</v>
      </c>
      <c r="AT240" s="231" t="s">
        <v>221</v>
      </c>
      <c r="AU240" s="231" t="s">
        <v>83</v>
      </c>
      <c r="AY240" s="16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6" t="s">
        <v>81</v>
      </c>
      <c r="BK240" s="232">
        <f>ROUND(I240*H240,2)</f>
        <v>0</v>
      </c>
      <c r="BL240" s="16" t="s">
        <v>138</v>
      </c>
      <c r="BM240" s="231" t="s">
        <v>470</v>
      </c>
    </row>
    <row r="241" spans="1:65" s="2" customFormat="1" ht="16.5" customHeight="1">
      <c r="A241" s="37"/>
      <c r="B241" s="38"/>
      <c r="C241" s="260" t="s">
        <v>471</v>
      </c>
      <c r="D241" s="260" t="s">
        <v>221</v>
      </c>
      <c r="E241" s="261" t="s">
        <v>472</v>
      </c>
      <c r="F241" s="262" t="s">
        <v>473</v>
      </c>
      <c r="G241" s="263" t="s">
        <v>271</v>
      </c>
      <c r="H241" s="264">
        <v>4</v>
      </c>
      <c r="I241" s="265"/>
      <c r="J241" s="266">
        <f>ROUND(I241*H241,2)</f>
        <v>0</v>
      </c>
      <c r="K241" s="267"/>
      <c r="L241" s="268"/>
      <c r="M241" s="269" t="s">
        <v>1</v>
      </c>
      <c r="N241" s="270" t="s">
        <v>38</v>
      </c>
      <c r="O241" s="90"/>
      <c r="P241" s="229">
        <f>O241*H241</f>
        <v>0</v>
      </c>
      <c r="Q241" s="229">
        <v>0.004</v>
      </c>
      <c r="R241" s="229">
        <f>Q241*H241</f>
        <v>0.016</v>
      </c>
      <c r="S241" s="229">
        <v>0</v>
      </c>
      <c r="T241" s="23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1" t="s">
        <v>170</v>
      </c>
      <c r="AT241" s="231" t="s">
        <v>221</v>
      </c>
      <c r="AU241" s="231" t="s">
        <v>83</v>
      </c>
      <c r="AY241" s="16" t="s">
        <v>132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6" t="s">
        <v>81</v>
      </c>
      <c r="BK241" s="232">
        <f>ROUND(I241*H241,2)</f>
        <v>0</v>
      </c>
      <c r="BL241" s="16" t="s">
        <v>138</v>
      </c>
      <c r="BM241" s="231" t="s">
        <v>474</v>
      </c>
    </row>
    <row r="242" spans="1:65" s="2" customFormat="1" ht="24.15" customHeight="1">
      <c r="A242" s="37"/>
      <c r="B242" s="38"/>
      <c r="C242" s="219" t="s">
        <v>475</v>
      </c>
      <c r="D242" s="219" t="s">
        <v>134</v>
      </c>
      <c r="E242" s="220" t="s">
        <v>476</v>
      </c>
      <c r="F242" s="221" t="s">
        <v>477</v>
      </c>
      <c r="G242" s="222" t="s">
        <v>143</v>
      </c>
      <c r="H242" s="223">
        <v>9</v>
      </c>
      <c r="I242" s="224"/>
      <c r="J242" s="225">
        <f>ROUND(I242*H242,2)</f>
        <v>0</v>
      </c>
      <c r="K242" s="226"/>
      <c r="L242" s="43"/>
      <c r="M242" s="227" t="s">
        <v>1</v>
      </c>
      <c r="N242" s="228" t="s">
        <v>38</v>
      </c>
      <c r="O242" s="90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1" t="s">
        <v>138</v>
      </c>
      <c r="AT242" s="231" t="s">
        <v>134</v>
      </c>
      <c r="AU242" s="231" t="s">
        <v>83</v>
      </c>
      <c r="AY242" s="16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6" t="s">
        <v>81</v>
      </c>
      <c r="BK242" s="232">
        <f>ROUND(I242*H242,2)</f>
        <v>0</v>
      </c>
      <c r="BL242" s="16" t="s">
        <v>138</v>
      </c>
      <c r="BM242" s="231" t="s">
        <v>478</v>
      </c>
    </row>
    <row r="243" spans="1:65" s="2" customFormat="1" ht="24.15" customHeight="1">
      <c r="A243" s="37"/>
      <c r="B243" s="38"/>
      <c r="C243" s="219" t="s">
        <v>479</v>
      </c>
      <c r="D243" s="219" t="s">
        <v>134</v>
      </c>
      <c r="E243" s="220" t="s">
        <v>480</v>
      </c>
      <c r="F243" s="221" t="s">
        <v>481</v>
      </c>
      <c r="G243" s="222" t="s">
        <v>143</v>
      </c>
      <c r="H243" s="223">
        <v>66</v>
      </c>
      <c r="I243" s="224"/>
      <c r="J243" s="225">
        <f>ROUND(I243*H243,2)</f>
        <v>0</v>
      </c>
      <c r="K243" s="226"/>
      <c r="L243" s="43"/>
      <c r="M243" s="227" t="s">
        <v>1</v>
      </c>
      <c r="N243" s="228" t="s">
        <v>38</v>
      </c>
      <c r="O243" s="90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1" t="s">
        <v>138</v>
      </c>
      <c r="AT243" s="231" t="s">
        <v>134</v>
      </c>
      <c r="AU243" s="231" t="s">
        <v>83</v>
      </c>
      <c r="AY243" s="16" t="s">
        <v>132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6" t="s">
        <v>81</v>
      </c>
      <c r="BK243" s="232">
        <f>ROUND(I243*H243,2)</f>
        <v>0</v>
      </c>
      <c r="BL243" s="16" t="s">
        <v>138</v>
      </c>
      <c r="BM243" s="231" t="s">
        <v>482</v>
      </c>
    </row>
    <row r="244" spans="1:65" s="2" customFormat="1" ht="16.5" customHeight="1">
      <c r="A244" s="37"/>
      <c r="B244" s="38"/>
      <c r="C244" s="219" t="s">
        <v>483</v>
      </c>
      <c r="D244" s="219" t="s">
        <v>134</v>
      </c>
      <c r="E244" s="220" t="s">
        <v>484</v>
      </c>
      <c r="F244" s="221" t="s">
        <v>485</v>
      </c>
      <c r="G244" s="222" t="s">
        <v>271</v>
      </c>
      <c r="H244" s="223">
        <v>3</v>
      </c>
      <c r="I244" s="224"/>
      <c r="J244" s="225">
        <f>ROUND(I244*H244,2)</f>
        <v>0</v>
      </c>
      <c r="K244" s="226"/>
      <c r="L244" s="43"/>
      <c r="M244" s="227" t="s">
        <v>1</v>
      </c>
      <c r="N244" s="228" t="s">
        <v>38</v>
      </c>
      <c r="O244" s="90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1" t="s">
        <v>138</v>
      </c>
      <c r="AT244" s="231" t="s">
        <v>134</v>
      </c>
      <c r="AU244" s="231" t="s">
        <v>83</v>
      </c>
      <c r="AY244" s="16" t="s">
        <v>132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6" t="s">
        <v>81</v>
      </c>
      <c r="BK244" s="232">
        <f>ROUND(I244*H244,2)</f>
        <v>0</v>
      </c>
      <c r="BL244" s="16" t="s">
        <v>138</v>
      </c>
      <c r="BM244" s="231" t="s">
        <v>486</v>
      </c>
    </row>
    <row r="245" spans="1:65" s="2" customFormat="1" ht="24.15" customHeight="1">
      <c r="A245" s="37"/>
      <c r="B245" s="38"/>
      <c r="C245" s="260" t="s">
        <v>487</v>
      </c>
      <c r="D245" s="260" t="s">
        <v>221</v>
      </c>
      <c r="E245" s="261" t="s">
        <v>488</v>
      </c>
      <c r="F245" s="262" t="s">
        <v>489</v>
      </c>
      <c r="G245" s="263" t="s">
        <v>271</v>
      </c>
      <c r="H245" s="264">
        <v>3</v>
      </c>
      <c r="I245" s="265"/>
      <c r="J245" s="266">
        <f>ROUND(I245*H245,2)</f>
        <v>0</v>
      </c>
      <c r="K245" s="267"/>
      <c r="L245" s="268"/>
      <c r="M245" s="269" t="s">
        <v>1</v>
      </c>
      <c r="N245" s="270" t="s">
        <v>38</v>
      </c>
      <c r="O245" s="90"/>
      <c r="P245" s="229">
        <f>O245*H245</f>
        <v>0</v>
      </c>
      <c r="Q245" s="229">
        <v>0.0069</v>
      </c>
      <c r="R245" s="229">
        <f>Q245*H245</f>
        <v>0.0207</v>
      </c>
      <c r="S245" s="229">
        <v>0</v>
      </c>
      <c r="T245" s="23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1" t="s">
        <v>170</v>
      </c>
      <c r="AT245" s="231" t="s">
        <v>221</v>
      </c>
      <c r="AU245" s="231" t="s">
        <v>83</v>
      </c>
      <c r="AY245" s="16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6" t="s">
        <v>81</v>
      </c>
      <c r="BK245" s="232">
        <f>ROUND(I245*H245,2)</f>
        <v>0</v>
      </c>
      <c r="BL245" s="16" t="s">
        <v>138</v>
      </c>
      <c r="BM245" s="231" t="s">
        <v>490</v>
      </c>
    </row>
    <row r="246" spans="1:65" s="2" customFormat="1" ht="24.15" customHeight="1">
      <c r="A246" s="37"/>
      <c r="B246" s="38"/>
      <c r="C246" s="260" t="s">
        <v>491</v>
      </c>
      <c r="D246" s="260" t="s">
        <v>221</v>
      </c>
      <c r="E246" s="261" t="s">
        <v>492</v>
      </c>
      <c r="F246" s="262" t="s">
        <v>493</v>
      </c>
      <c r="G246" s="263" t="s">
        <v>271</v>
      </c>
      <c r="H246" s="264">
        <v>3</v>
      </c>
      <c r="I246" s="265"/>
      <c r="J246" s="266">
        <f>ROUND(I246*H246,2)</f>
        <v>0</v>
      </c>
      <c r="K246" s="267"/>
      <c r="L246" s="268"/>
      <c r="M246" s="269" t="s">
        <v>1</v>
      </c>
      <c r="N246" s="270" t="s">
        <v>38</v>
      </c>
      <c r="O246" s="90"/>
      <c r="P246" s="229">
        <f>O246*H246</f>
        <v>0</v>
      </c>
      <c r="Q246" s="229">
        <v>0.0009</v>
      </c>
      <c r="R246" s="229">
        <f>Q246*H246</f>
        <v>0.0027</v>
      </c>
      <c r="S246" s="229">
        <v>0</v>
      </c>
      <c r="T246" s="230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1" t="s">
        <v>170</v>
      </c>
      <c r="AT246" s="231" t="s">
        <v>221</v>
      </c>
      <c r="AU246" s="231" t="s">
        <v>83</v>
      </c>
      <c r="AY246" s="16" t="s">
        <v>132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6" t="s">
        <v>81</v>
      </c>
      <c r="BK246" s="232">
        <f>ROUND(I246*H246,2)</f>
        <v>0</v>
      </c>
      <c r="BL246" s="16" t="s">
        <v>138</v>
      </c>
      <c r="BM246" s="231" t="s">
        <v>494</v>
      </c>
    </row>
    <row r="247" spans="1:65" s="2" customFormat="1" ht="16.5" customHeight="1">
      <c r="A247" s="37"/>
      <c r="B247" s="38"/>
      <c r="C247" s="219" t="s">
        <v>495</v>
      </c>
      <c r="D247" s="219" t="s">
        <v>134</v>
      </c>
      <c r="E247" s="220" t="s">
        <v>496</v>
      </c>
      <c r="F247" s="221" t="s">
        <v>497</v>
      </c>
      <c r="G247" s="222" t="s">
        <v>271</v>
      </c>
      <c r="H247" s="223">
        <v>1</v>
      </c>
      <c r="I247" s="224"/>
      <c r="J247" s="225">
        <f>ROUND(I247*H247,2)</f>
        <v>0</v>
      </c>
      <c r="K247" s="226"/>
      <c r="L247" s="43"/>
      <c r="M247" s="227" t="s">
        <v>1</v>
      </c>
      <c r="N247" s="228" t="s">
        <v>38</v>
      </c>
      <c r="O247" s="90"/>
      <c r="P247" s="229">
        <f>O247*H247</f>
        <v>0</v>
      </c>
      <c r="Q247" s="229">
        <v>0.32906</v>
      </c>
      <c r="R247" s="229">
        <f>Q247*H247</f>
        <v>0.32906</v>
      </c>
      <c r="S247" s="229">
        <v>0</v>
      </c>
      <c r="T247" s="230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1" t="s">
        <v>138</v>
      </c>
      <c r="AT247" s="231" t="s">
        <v>134</v>
      </c>
      <c r="AU247" s="231" t="s">
        <v>83</v>
      </c>
      <c r="AY247" s="16" t="s">
        <v>132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6" t="s">
        <v>81</v>
      </c>
      <c r="BK247" s="232">
        <f>ROUND(I247*H247,2)</f>
        <v>0</v>
      </c>
      <c r="BL247" s="16" t="s">
        <v>138</v>
      </c>
      <c r="BM247" s="231" t="s">
        <v>498</v>
      </c>
    </row>
    <row r="248" spans="1:65" s="2" customFormat="1" ht="16.5" customHeight="1">
      <c r="A248" s="37"/>
      <c r="B248" s="38"/>
      <c r="C248" s="260" t="s">
        <v>499</v>
      </c>
      <c r="D248" s="260" t="s">
        <v>221</v>
      </c>
      <c r="E248" s="261" t="s">
        <v>500</v>
      </c>
      <c r="F248" s="262" t="s">
        <v>501</v>
      </c>
      <c r="G248" s="263" t="s">
        <v>271</v>
      </c>
      <c r="H248" s="264">
        <v>1</v>
      </c>
      <c r="I248" s="265"/>
      <c r="J248" s="266">
        <f>ROUND(I248*H248,2)</f>
        <v>0</v>
      </c>
      <c r="K248" s="267"/>
      <c r="L248" s="268"/>
      <c r="M248" s="269" t="s">
        <v>1</v>
      </c>
      <c r="N248" s="270" t="s">
        <v>38</v>
      </c>
      <c r="O248" s="90"/>
      <c r="P248" s="229">
        <f>O248*H248</f>
        <v>0</v>
      </c>
      <c r="Q248" s="229">
        <v>0.0295</v>
      </c>
      <c r="R248" s="229">
        <f>Q248*H248</f>
        <v>0.0295</v>
      </c>
      <c r="S248" s="229">
        <v>0</v>
      </c>
      <c r="T248" s="23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1" t="s">
        <v>170</v>
      </c>
      <c r="AT248" s="231" t="s">
        <v>221</v>
      </c>
      <c r="AU248" s="231" t="s">
        <v>83</v>
      </c>
      <c r="AY248" s="16" t="s">
        <v>132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6" t="s">
        <v>81</v>
      </c>
      <c r="BK248" s="232">
        <f>ROUND(I248*H248,2)</f>
        <v>0</v>
      </c>
      <c r="BL248" s="16" t="s">
        <v>138</v>
      </c>
      <c r="BM248" s="231" t="s">
        <v>502</v>
      </c>
    </row>
    <row r="249" spans="1:65" s="2" customFormat="1" ht="24.15" customHeight="1">
      <c r="A249" s="37"/>
      <c r="B249" s="38"/>
      <c r="C249" s="260" t="s">
        <v>503</v>
      </c>
      <c r="D249" s="260" t="s">
        <v>221</v>
      </c>
      <c r="E249" s="261" t="s">
        <v>504</v>
      </c>
      <c r="F249" s="262" t="s">
        <v>505</v>
      </c>
      <c r="G249" s="263" t="s">
        <v>271</v>
      </c>
      <c r="H249" s="264">
        <v>1</v>
      </c>
      <c r="I249" s="265"/>
      <c r="J249" s="266">
        <f>ROUND(I249*H249,2)</f>
        <v>0</v>
      </c>
      <c r="K249" s="267"/>
      <c r="L249" s="268"/>
      <c r="M249" s="269" t="s">
        <v>1</v>
      </c>
      <c r="N249" s="270" t="s">
        <v>38</v>
      </c>
      <c r="O249" s="90"/>
      <c r="P249" s="229">
        <f>O249*H249</f>
        <v>0</v>
      </c>
      <c r="Q249" s="229">
        <v>0.0019</v>
      </c>
      <c r="R249" s="229">
        <f>Q249*H249</f>
        <v>0.0019</v>
      </c>
      <c r="S249" s="229">
        <v>0</v>
      </c>
      <c r="T249" s="23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1" t="s">
        <v>170</v>
      </c>
      <c r="AT249" s="231" t="s">
        <v>221</v>
      </c>
      <c r="AU249" s="231" t="s">
        <v>83</v>
      </c>
      <c r="AY249" s="16" t="s">
        <v>132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6" t="s">
        <v>81</v>
      </c>
      <c r="BK249" s="232">
        <f>ROUND(I249*H249,2)</f>
        <v>0</v>
      </c>
      <c r="BL249" s="16" t="s">
        <v>138</v>
      </c>
      <c r="BM249" s="231" t="s">
        <v>506</v>
      </c>
    </row>
    <row r="250" spans="1:65" s="2" customFormat="1" ht="16.5" customHeight="1">
      <c r="A250" s="37"/>
      <c r="B250" s="38"/>
      <c r="C250" s="219" t="s">
        <v>507</v>
      </c>
      <c r="D250" s="219" t="s">
        <v>134</v>
      </c>
      <c r="E250" s="220" t="s">
        <v>508</v>
      </c>
      <c r="F250" s="221" t="s">
        <v>509</v>
      </c>
      <c r="G250" s="222" t="s">
        <v>271</v>
      </c>
      <c r="H250" s="223">
        <v>2</v>
      </c>
      <c r="I250" s="224"/>
      <c r="J250" s="225">
        <f>ROUND(I250*H250,2)</f>
        <v>0</v>
      </c>
      <c r="K250" s="226"/>
      <c r="L250" s="43"/>
      <c r="M250" s="227" t="s">
        <v>1</v>
      </c>
      <c r="N250" s="228" t="s">
        <v>38</v>
      </c>
      <c r="O250" s="90"/>
      <c r="P250" s="229">
        <f>O250*H250</f>
        <v>0</v>
      </c>
      <c r="Q250" s="229">
        <v>0.00031</v>
      </c>
      <c r="R250" s="229">
        <f>Q250*H250</f>
        <v>0.00062</v>
      </c>
      <c r="S250" s="229">
        <v>0</v>
      </c>
      <c r="T250" s="230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1" t="s">
        <v>138</v>
      </c>
      <c r="AT250" s="231" t="s">
        <v>134</v>
      </c>
      <c r="AU250" s="231" t="s">
        <v>83</v>
      </c>
      <c r="AY250" s="16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6" t="s">
        <v>81</v>
      </c>
      <c r="BK250" s="232">
        <f>ROUND(I250*H250,2)</f>
        <v>0</v>
      </c>
      <c r="BL250" s="16" t="s">
        <v>138</v>
      </c>
      <c r="BM250" s="231" t="s">
        <v>510</v>
      </c>
    </row>
    <row r="251" spans="1:65" s="2" customFormat="1" ht="16.5" customHeight="1">
      <c r="A251" s="37"/>
      <c r="B251" s="38"/>
      <c r="C251" s="219" t="s">
        <v>511</v>
      </c>
      <c r="D251" s="219" t="s">
        <v>134</v>
      </c>
      <c r="E251" s="220" t="s">
        <v>512</v>
      </c>
      <c r="F251" s="221" t="s">
        <v>513</v>
      </c>
      <c r="G251" s="222" t="s">
        <v>143</v>
      </c>
      <c r="H251" s="223">
        <v>84.7</v>
      </c>
      <c r="I251" s="224"/>
      <c r="J251" s="225">
        <f>ROUND(I251*H251,2)</f>
        <v>0</v>
      </c>
      <c r="K251" s="226"/>
      <c r="L251" s="43"/>
      <c r="M251" s="227" t="s">
        <v>1</v>
      </c>
      <c r="N251" s="228" t="s">
        <v>38</v>
      </c>
      <c r="O251" s="90"/>
      <c r="P251" s="229">
        <f>O251*H251</f>
        <v>0</v>
      </c>
      <c r="Q251" s="229">
        <v>0.00019</v>
      </c>
      <c r="R251" s="229">
        <f>Q251*H251</f>
        <v>0.016093000000000003</v>
      </c>
      <c r="S251" s="229">
        <v>0</v>
      </c>
      <c r="T251" s="230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1" t="s">
        <v>138</v>
      </c>
      <c r="AT251" s="231" t="s">
        <v>134</v>
      </c>
      <c r="AU251" s="231" t="s">
        <v>83</v>
      </c>
      <c r="AY251" s="16" t="s">
        <v>132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6" t="s">
        <v>81</v>
      </c>
      <c r="BK251" s="232">
        <f>ROUND(I251*H251,2)</f>
        <v>0</v>
      </c>
      <c r="BL251" s="16" t="s">
        <v>138</v>
      </c>
      <c r="BM251" s="231" t="s">
        <v>514</v>
      </c>
    </row>
    <row r="252" spans="1:51" s="13" customFormat="1" ht="12">
      <c r="A252" s="13"/>
      <c r="B252" s="233"/>
      <c r="C252" s="234"/>
      <c r="D252" s="235" t="s">
        <v>140</v>
      </c>
      <c r="E252" s="236" t="s">
        <v>1</v>
      </c>
      <c r="F252" s="237" t="s">
        <v>515</v>
      </c>
      <c r="G252" s="234"/>
      <c r="H252" s="238">
        <v>84.7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140</v>
      </c>
      <c r="AU252" s="244" t="s">
        <v>83</v>
      </c>
      <c r="AV252" s="13" t="s">
        <v>83</v>
      </c>
      <c r="AW252" s="13" t="s">
        <v>30</v>
      </c>
      <c r="AX252" s="13" t="s">
        <v>81</v>
      </c>
      <c r="AY252" s="244" t="s">
        <v>132</v>
      </c>
    </row>
    <row r="253" spans="1:65" s="2" customFormat="1" ht="24.15" customHeight="1">
      <c r="A253" s="37"/>
      <c r="B253" s="38"/>
      <c r="C253" s="219" t="s">
        <v>516</v>
      </c>
      <c r="D253" s="219" t="s">
        <v>134</v>
      </c>
      <c r="E253" s="220" t="s">
        <v>517</v>
      </c>
      <c r="F253" s="221" t="s">
        <v>518</v>
      </c>
      <c r="G253" s="222" t="s">
        <v>143</v>
      </c>
      <c r="H253" s="223">
        <v>84.7</v>
      </c>
      <c r="I253" s="224"/>
      <c r="J253" s="225">
        <f>ROUND(I253*H253,2)</f>
        <v>0</v>
      </c>
      <c r="K253" s="226"/>
      <c r="L253" s="43"/>
      <c r="M253" s="227" t="s">
        <v>1</v>
      </c>
      <c r="N253" s="228" t="s">
        <v>38</v>
      </c>
      <c r="O253" s="90"/>
      <c r="P253" s="229">
        <f>O253*H253</f>
        <v>0</v>
      </c>
      <c r="Q253" s="229">
        <v>7E-05</v>
      </c>
      <c r="R253" s="229">
        <f>Q253*H253</f>
        <v>0.005928999999999999</v>
      </c>
      <c r="S253" s="229">
        <v>0</v>
      </c>
      <c r="T253" s="230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1" t="s">
        <v>138</v>
      </c>
      <c r="AT253" s="231" t="s">
        <v>134</v>
      </c>
      <c r="AU253" s="231" t="s">
        <v>83</v>
      </c>
      <c r="AY253" s="16" t="s">
        <v>132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6" t="s">
        <v>81</v>
      </c>
      <c r="BK253" s="232">
        <f>ROUND(I253*H253,2)</f>
        <v>0</v>
      </c>
      <c r="BL253" s="16" t="s">
        <v>138</v>
      </c>
      <c r="BM253" s="231" t="s">
        <v>519</v>
      </c>
    </row>
    <row r="254" spans="1:51" s="13" customFormat="1" ht="12">
      <c r="A254" s="13"/>
      <c r="B254" s="233"/>
      <c r="C254" s="234"/>
      <c r="D254" s="235" t="s">
        <v>140</v>
      </c>
      <c r="E254" s="236" t="s">
        <v>1</v>
      </c>
      <c r="F254" s="237" t="s">
        <v>515</v>
      </c>
      <c r="G254" s="234"/>
      <c r="H254" s="238">
        <v>84.7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140</v>
      </c>
      <c r="AU254" s="244" t="s">
        <v>83</v>
      </c>
      <c r="AV254" s="13" t="s">
        <v>83</v>
      </c>
      <c r="AW254" s="13" t="s">
        <v>30</v>
      </c>
      <c r="AX254" s="13" t="s">
        <v>81</v>
      </c>
      <c r="AY254" s="244" t="s">
        <v>132</v>
      </c>
    </row>
    <row r="255" spans="1:65" s="2" customFormat="1" ht="16.5" customHeight="1">
      <c r="A255" s="37"/>
      <c r="B255" s="38"/>
      <c r="C255" s="219" t="s">
        <v>520</v>
      </c>
      <c r="D255" s="219" t="s">
        <v>134</v>
      </c>
      <c r="E255" s="220" t="s">
        <v>521</v>
      </c>
      <c r="F255" s="221" t="s">
        <v>522</v>
      </c>
      <c r="G255" s="222" t="s">
        <v>523</v>
      </c>
      <c r="H255" s="223">
        <v>19</v>
      </c>
      <c r="I255" s="224"/>
      <c r="J255" s="225">
        <f>ROUND(I255*H255,2)</f>
        <v>0</v>
      </c>
      <c r="K255" s="226"/>
      <c r="L255" s="43"/>
      <c r="M255" s="227" t="s">
        <v>1</v>
      </c>
      <c r="N255" s="228" t="s">
        <v>38</v>
      </c>
      <c r="O255" s="90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1" t="s">
        <v>138</v>
      </c>
      <c r="AT255" s="231" t="s">
        <v>134</v>
      </c>
      <c r="AU255" s="231" t="s">
        <v>83</v>
      </c>
      <c r="AY255" s="16" t="s">
        <v>132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6" t="s">
        <v>81</v>
      </c>
      <c r="BK255" s="232">
        <f>ROUND(I255*H255,2)</f>
        <v>0</v>
      </c>
      <c r="BL255" s="16" t="s">
        <v>138</v>
      </c>
      <c r="BM255" s="231" t="s">
        <v>524</v>
      </c>
    </row>
    <row r="256" spans="1:65" s="2" customFormat="1" ht="24.15" customHeight="1">
      <c r="A256" s="37"/>
      <c r="B256" s="38"/>
      <c r="C256" s="219" t="s">
        <v>525</v>
      </c>
      <c r="D256" s="219" t="s">
        <v>134</v>
      </c>
      <c r="E256" s="220" t="s">
        <v>526</v>
      </c>
      <c r="F256" s="221" t="s">
        <v>527</v>
      </c>
      <c r="G256" s="222" t="s">
        <v>461</v>
      </c>
      <c r="H256" s="223">
        <v>1</v>
      </c>
      <c r="I256" s="224"/>
      <c r="J256" s="225">
        <f>ROUND(I256*H256,2)</f>
        <v>0</v>
      </c>
      <c r="K256" s="226"/>
      <c r="L256" s="43"/>
      <c r="M256" s="227" t="s">
        <v>1</v>
      </c>
      <c r="N256" s="228" t="s">
        <v>38</v>
      </c>
      <c r="O256" s="90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1" t="s">
        <v>138</v>
      </c>
      <c r="AT256" s="231" t="s">
        <v>134</v>
      </c>
      <c r="AU256" s="231" t="s">
        <v>83</v>
      </c>
      <c r="AY256" s="16" t="s">
        <v>132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6" t="s">
        <v>81</v>
      </c>
      <c r="BK256" s="232">
        <f>ROUND(I256*H256,2)</f>
        <v>0</v>
      </c>
      <c r="BL256" s="16" t="s">
        <v>138</v>
      </c>
      <c r="BM256" s="231" t="s">
        <v>528</v>
      </c>
    </row>
    <row r="257" spans="1:65" s="2" customFormat="1" ht="21.75" customHeight="1">
      <c r="A257" s="37"/>
      <c r="B257" s="38"/>
      <c r="C257" s="219" t="s">
        <v>529</v>
      </c>
      <c r="D257" s="219" t="s">
        <v>134</v>
      </c>
      <c r="E257" s="220" t="s">
        <v>530</v>
      </c>
      <c r="F257" s="221" t="s">
        <v>531</v>
      </c>
      <c r="G257" s="222" t="s">
        <v>461</v>
      </c>
      <c r="H257" s="223">
        <v>1</v>
      </c>
      <c r="I257" s="224"/>
      <c r="J257" s="225">
        <f>ROUND(I257*H257,2)</f>
        <v>0</v>
      </c>
      <c r="K257" s="226"/>
      <c r="L257" s="43"/>
      <c r="M257" s="227" t="s">
        <v>1</v>
      </c>
      <c r="N257" s="228" t="s">
        <v>38</v>
      </c>
      <c r="O257" s="90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1" t="s">
        <v>138</v>
      </c>
      <c r="AT257" s="231" t="s">
        <v>134</v>
      </c>
      <c r="AU257" s="231" t="s">
        <v>83</v>
      </c>
      <c r="AY257" s="16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6" t="s">
        <v>81</v>
      </c>
      <c r="BK257" s="232">
        <f>ROUND(I257*H257,2)</f>
        <v>0</v>
      </c>
      <c r="BL257" s="16" t="s">
        <v>138</v>
      </c>
      <c r="BM257" s="231" t="s">
        <v>532</v>
      </c>
    </row>
    <row r="258" spans="1:47" s="2" customFormat="1" ht="12">
      <c r="A258" s="37"/>
      <c r="B258" s="38"/>
      <c r="C258" s="39"/>
      <c r="D258" s="235" t="s">
        <v>145</v>
      </c>
      <c r="E258" s="39"/>
      <c r="F258" s="245" t="s">
        <v>533</v>
      </c>
      <c r="G258" s="39"/>
      <c r="H258" s="39"/>
      <c r="I258" s="246"/>
      <c r="J258" s="39"/>
      <c r="K258" s="39"/>
      <c r="L258" s="43"/>
      <c r="M258" s="247"/>
      <c r="N258" s="248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145</v>
      </c>
      <c r="AU258" s="16" t="s">
        <v>83</v>
      </c>
    </row>
    <row r="259" spans="1:65" s="2" customFormat="1" ht="16.5" customHeight="1">
      <c r="A259" s="37"/>
      <c r="B259" s="38"/>
      <c r="C259" s="219" t="s">
        <v>534</v>
      </c>
      <c r="D259" s="219" t="s">
        <v>134</v>
      </c>
      <c r="E259" s="220" t="s">
        <v>535</v>
      </c>
      <c r="F259" s="221" t="s">
        <v>536</v>
      </c>
      <c r="G259" s="222" t="s">
        <v>461</v>
      </c>
      <c r="H259" s="223">
        <v>1</v>
      </c>
      <c r="I259" s="224"/>
      <c r="J259" s="225">
        <f>ROUND(I259*H259,2)</f>
        <v>0</v>
      </c>
      <c r="K259" s="226"/>
      <c r="L259" s="43"/>
      <c r="M259" s="227" t="s">
        <v>1</v>
      </c>
      <c r="N259" s="228" t="s">
        <v>38</v>
      </c>
      <c r="O259" s="90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1" t="s">
        <v>138</v>
      </c>
      <c r="AT259" s="231" t="s">
        <v>134</v>
      </c>
      <c r="AU259" s="231" t="s">
        <v>83</v>
      </c>
      <c r="AY259" s="16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6" t="s">
        <v>81</v>
      </c>
      <c r="BK259" s="232">
        <f>ROUND(I259*H259,2)</f>
        <v>0</v>
      </c>
      <c r="BL259" s="16" t="s">
        <v>138</v>
      </c>
      <c r="BM259" s="231" t="s">
        <v>537</v>
      </c>
    </row>
    <row r="260" spans="1:47" s="2" customFormat="1" ht="12">
      <c r="A260" s="37"/>
      <c r="B260" s="38"/>
      <c r="C260" s="39"/>
      <c r="D260" s="235" t="s">
        <v>145</v>
      </c>
      <c r="E260" s="39"/>
      <c r="F260" s="245" t="s">
        <v>538</v>
      </c>
      <c r="G260" s="39"/>
      <c r="H260" s="39"/>
      <c r="I260" s="246"/>
      <c r="J260" s="39"/>
      <c r="K260" s="39"/>
      <c r="L260" s="43"/>
      <c r="M260" s="247"/>
      <c r="N260" s="248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145</v>
      </c>
      <c r="AU260" s="16" t="s">
        <v>83</v>
      </c>
    </row>
    <row r="261" spans="1:63" s="12" customFormat="1" ht="22.8" customHeight="1">
      <c r="A261" s="12"/>
      <c r="B261" s="203"/>
      <c r="C261" s="204"/>
      <c r="D261" s="205" t="s">
        <v>72</v>
      </c>
      <c r="E261" s="217" t="s">
        <v>539</v>
      </c>
      <c r="F261" s="217" t="s">
        <v>540</v>
      </c>
      <c r="G261" s="204"/>
      <c r="H261" s="204"/>
      <c r="I261" s="207"/>
      <c r="J261" s="218">
        <f>BK261</f>
        <v>0</v>
      </c>
      <c r="K261" s="204"/>
      <c r="L261" s="209"/>
      <c r="M261" s="210"/>
      <c r="N261" s="211"/>
      <c r="O261" s="211"/>
      <c r="P261" s="212">
        <f>P262</f>
        <v>0</v>
      </c>
      <c r="Q261" s="211"/>
      <c r="R261" s="212">
        <f>R262</f>
        <v>0</v>
      </c>
      <c r="S261" s="211"/>
      <c r="T261" s="213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4" t="s">
        <v>81</v>
      </c>
      <c r="AT261" s="215" t="s">
        <v>72</v>
      </c>
      <c r="AU261" s="215" t="s">
        <v>81</v>
      </c>
      <c r="AY261" s="214" t="s">
        <v>132</v>
      </c>
      <c r="BK261" s="216">
        <f>BK262</f>
        <v>0</v>
      </c>
    </row>
    <row r="262" spans="1:65" s="2" customFormat="1" ht="37.8" customHeight="1">
      <c r="A262" s="37"/>
      <c r="B262" s="38"/>
      <c r="C262" s="219" t="s">
        <v>541</v>
      </c>
      <c r="D262" s="219" t="s">
        <v>134</v>
      </c>
      <c r="E262" s="220" t="s">
        <v>542</v>
      </c>
      <c r="F262" s="221" t="s">
        <v>543</v>
      </c>
      <c r="G262" s="222" t="s">
        <v>544</v>
      </c>
      <c r="H262" s="223">
        <v>0</v>
      </c>
      <c r="I262" s="224"/>
      <c r="J262" s="225">
        <f>ROUND(I262*H262,2)</f>
        <v>0</v>
      </c>
      <c r="K262" s="226"/>
      <c r="L262" s="43"/>
      <c r="M262" s="227" t="s">
        <v>1</v>
      </c>
      <c r="N262" s="228" t="s">
        <v>38</v>
      </c>
      <c r="O262" s="90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1" t="s">
        <v>138</v>
      </c>
      <c r="AT262" s="231" t="s">
        <v>134</v>
      </c>
      <c r="AU262" s="231" t="s">
        <v>83</v>
      </c>
      <c r="AY262" s="16" t="s">
        <v>132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6" t="s">
        <v>81</v>
      </c>
      <c r="BK262" s="232">
        <f>ROUND(I262*H262,2)</f>
        <v>0</v>
      </c>
      <c r="BL262" s="16" t="s">
        <v>138</v>
      </c>
      <c r="BM262" s="231" t="s">
        <v>545</v>
      </c>
    </row>
    <row r="263" spans="1:63" s="12" customFormat="1" ht="22.8" customHeight="1">
      <c r="A263" s="12"/>
      <c r="B263" s="203"/>
      <c r="C263" s="204"/>
      <c r="D263" s="205" t="s">
        <v>72</v>
      </c>
      <c r="E263" s="217" t="s">
        <v>546</v>
      </c>
      <c r="F263" s="217" t="s">
        <v>547</v>
      </c>
      <c r="G263" s="204"/>
      <c r="H263" s="204"/>
      <c r="I263" s="207"/>
      <c r="J263" s="218">
        <f>BK263</f>
        <v>0</v>
      </c>
      <c r="K263" s="204"/>
      <c r="L263" s="209"/>
      <c r="M263" s="210"/>
      <c r="N263" s="211"/>
      <c r="O263" s="211"/>
      <c r="P263" s="212">
        <f>P264</f>
        <v>0</v>
      </c>
      <c r="Q263" s="211"/>
      <c r="R263" s="212">
        <f>R264</f>
        <v>0</v>
      </c>
      <c r="S263" s="211"/>
      <c r="T263" s="213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4" t="s">
        <v>81</v>
      </c>
      <c r="AT263" s="215" t="s">
        <v>72</v>
      </c>
      <c r="AU263" s="215" t="s">
        <v>81</v>
      </c>
      <c r="AY263" s="214" t="s">
        <v>132</v>
      </c>
      <c r="BK263" s="216">
        <f>BK264</f>
        <v>0</v>
      </c>
    </row>
    <row r="264" spans="1:65" s="2" customFormat="1" ht="24.15" customHeight="1">
      <c r="A264" s="37"/>
      <c r="B264" s="38"/>
      <c r="C264" s="219" t="s">
        <v>548</v>
      </c>
      <c r="D264" s="219" t="s">
        <v>134</v>
      </c>
      <c r="E264" s="220" t="s">
        <v>549</v>
      </c>
      <c r="F264" s="221" t="s">
        <v>550</v>
      </c>
      <c r="G264" s="222" t="s">
        <v>204</v>
      </c>
      <c r="H264" s="223">
        <v>5.101</v>
      </c>
      <c r="I264" s="224"/>
      <c r="J264" s="225">
        <f>ROUND(I264*H264,2)</f>
        <v>0</v>
      </c>
      <c r="K264" s="226"/>
      <c r="L264" s="43"/>
      <c r="M264" s="271" t="s">
        <v>1</v>
      </c>
      <c r="N264" s="272" t="s">
        <v>38</v>
      </c>
      <c r="O264" s="273"/>
      <c r="P264" s="274">
        <f>O264*H264</f>
        <v>0</v>
      </c>
      <c r="Q264" s="274">
        <v>0</v>
      </c>
      <c r="R264" s="274">
        <f>Q264*H264</f>
        <v>0</v>
      </c>
      <c r="S264" s="274">
        <v>0</v>
      </c>
      <c r="T264" s="275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1" t="s">
        <v>138</v>
      </c>
      <c r="AT264" s="231" t="s">
        <v>134</v>
      </c>
      <c r="AU264" s="231" t="s">
        <v>83</v>
      </c>
      <c r="AY264" s="16" t="s">
        <v>132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6" t="s">
        <v>81</v>
      </c>
      <c r="BK264" s="232">
        <f>ROUND(I264*H264,2)</f>
        <v>0</v>
      </c>
      <c r="BL264" s="16" t="s">
        <v>138</v>
      </c>
      <c r="BM264" s="231" t="s">
        <v>551</v>
      </c>
    </row>
    <row r="265" spans="1:31" s="2" customFormat="1" ht="6.95" customHeight="1">
      <c r="A265" s="37"/>
      <c r="B265" s="65"/>
      <c r="C265" s="66"/>
      <c r="D265" s="66"/>
      <c r="E265" s="66"/>
      <c r="F265" s="66"/>
      <c r="G265" s="66"/>
      <c r="H265" s="66"/>
      <c r="I265" s="66"/>
      <c r="J265" s="66"/>
      <c r="K265" s="66"/>
      <c r="L265" s="43"/>
      <c r="M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</row>
  </sheetData>
  <sheetProtection password="CC35" sheet="1" objects="1" scenarios="1" formatColumns="0" formatRows="0" autoFilter="0"/>
  <autoFilter ref="C123:K26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83</v>
      </c>
    </row>
    <row r="4" spans="2:4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HD, prodloužení vodovodu v Předměstí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552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5. 11. 2021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21</v>
      </c>
      <c r="F15" s="37"/>
      <c r="G15" s="37"/>
      <c r="H15" s="37"/>
      <c r="I15" s="140" t="s">
        <v>26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27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29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21</v>
      </c>
      <c r="F21" s="37"/>
      <c r="G21" s="37"/>
      <c r="H21" s="37"/>
      <c r="I21" s="140" t="s">
        <v>26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31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21</v>
      </c>
      <c r="F24" s="37"/>
      <c r="G24" s="37"/>
      <c r="H24" s="37"/>
      <c r="I24" s="140" t="s">
        <v>26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151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35</v>
      </c>
      <c r="G32" s="37"/>
      <c r="H32" s="37"/>
      <c r="I32" s="152" t="s">
        <v>34</v>
      </c>
      <c r="J32" s="152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37</v>
      </c>
      <c r="E33" s="140" t="s">
        <v>38</v>
      </c>
      <c r="F33" s="154">
        <f>ROUND((SUM(BE121:BE144)),2)</f>
        <v>0</v>
      </c>
      <c r="G33" s="37"/>
      <c r="H33" s="37"/>
      <c r="I33" s="155">
        <v>0.21</v>
      </c>
      <c r="J33" s="154">
        <f>ROUND(((SUM(BE121:BE144))*I33),2)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39</v>
      </c>
      <c r="F34" s="154">
        <f>ROUND((SUM(BF121:BF144)),2)</f>
        <v>0</v>
      </c>
      <c r="G34" s="37"/>
      <c r="H34" s="37"/>
      <c r="I34" s="155">
        <v>0.15</v>
      </c>
      <c r="J34" s="154">
        <f>ROUND(((SUM(BF121:BF144))*I34),2)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40</v>
      </c>
      <c r="F35" s="154">
        <f>ROUND((SUM(BG121:BG144)),2)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41</v>
      </c>
      <c r="F36" s="154">
        <f>ROUND((SUM(BH121:BH144)),2)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42</v>
      </c>
      <c r="F37" s="154">
        <f>ROUND((SUM(BI121:BI144)),2)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HD, prodloužení vodovodu v Předměstí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Vodoměrná šachta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5. 11. 2021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107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9" customFormat="1" ht="24.95" customHeight="1">
      <c r="A97" s="9"/>
      <c r="B97" s="179"/>
      <c r="C97" s="180"/>
      <c r="D97" s="181" t="s">
        <v>553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554</v>
      </c>
      <c r="E98" s="182"/>
      <c r="F98" s="182"/>
      <c r="G98" s="182"/>
      <c r="H98" s="182"/>
      <c r="I98" s="182"/>
      <c r="J98" s="183">
        <f>J134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555</v>
      </c>
      <c r="E99" s="182"/>
      <c r="F99" s="182"/>
      <c r="G99" s="182"/>
      <c r="H99" s="182"/>
      <c r="I99" s="182"/>
      <c r="J99" s="183">
        <f>J138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556</v>
      </c>
      <c r="E100" s="182"/>
      <c r="F100" s="182"/>
      <c r="G100" s="182"/>
      <c r="H100" s="182"/>
      <c r="I100" s="182"/>
      <c r="J100" s="183">
        <f>J141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557</v>
      </c>
      <c r="E101" s="182"/>
      <c r="F101" s="182"/>
      <c r="G101" s="182"/>
      <c r="H101" s="182"/>
      <c r="I101" s="182"/>
      <c r="J101" s="183">
        <f>J143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117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4" t="str">
        <f>E7</f>
        <v>HD, prodloužení vodovodu v Předměstí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102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02 - Vodoměrná šachta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5. 11. 2021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 xml:space="preserve"> </v>
      </c>
      <c r="G117" s="39"/>
      <c r="H117" s="39"/>
      <c r="I117" s="31" t="s">
        <v>29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9"/>
      <c r="E118" s="39"/>
      <c r="F118" s="26" t="str">
        <f>IF(E18="","",E18)</f>
        <v>Vyplň údaj</v>
      </c>
      <c r="G118" s="39"/>
      <c r="H118" s="39"/>
      <c r="I118" s="31" t="s">
        <v>31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1"/>
      <c r="B120" s="192"/>
      <c r="C120" s="193" t="s">
        <v>118</v>
      </c>
      <c r="D120" s="194" t="s">
        <v>58</v>
      </c>
      <c r="E120" s="194" t="s">
        <v>54</v>
      </c>
      <c r="F120" s="194" t="s">
        <v>55</v>
      </c>
      <c r="G120" s="194" t="s">
        <v>119</v>
      </c>
      <c r="H120" s="194" t="s">
        <v>120</v>
      </c>
      <c r="I120" s="194" t="s">
        <v>121</v>
      </c>
      <c r="J120" s="195" t="s">
        <v>106</v>
      </c>
      <c r="K120" s="196" t="s">
        <v>122</v>
      </c>
      <c r="L120" s="197"/>
      <c r="M120" s="99" t="s">
        <v>1</v>
      </c>
      <c r="N120" s="100" t="s">
        <v>37</v>
      </c>
      <c r="O120" s="100" t="s">
        <v>123</v>
      </c>
      <c r="P120" s="100" t="s">
        <v>124</v>
      </c>
      <c r="Q120" s="100" t="s">
        <v>125</v>
      </c>
      <c r="R120" s="100" t="s">
        <v>126</v>
      </c>
      <c r="S120" s="100" t="s">
        <v>127</v>
      </c>
      <c r="T120" s="101" t="s">
        <v>128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7"/>
      <c r="B121" s="38"/>
      <c r="C121" s="106" t="s">
        <v>129</v>
      </c>
      <c r="D121" s="39"/>
      <c r="E121" s="39"/>
      <c r="F121" s="39"/>
      <c r="G121" s="39"/>
      <c r="H121" s="39"/>
      <c r="I121" s="39"/>
      <c r="J121" s="198">
        <f>BK121</f>
        <v>0</v>
      </c>
      <c r="K121" s="39"/>
      <c r="L121" s="43"/>
      <c r="M121" s="102"/>
      <c r="N121" s="199"/>
      <c r="O121" s="103"/>
      <c r="P121" s="200">
        <f>P122+P134+P138+P141+P143</f>
        <v>0</v>
      </c>
      <c r="Q121" s="103"/>
      <c r="R121" s="200">
        <f>R122+R134+R138+R141+R143</f>
        <v>0.040052</v>
      </c>
      <c r="S121" s="103"/>
      <c r="T121" s="201">
        <f>T122+T134+T138+T141+T143</f>
        <v>0.885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72</v>
      </c>
      <c r="AU121" s="16" t="s">
        <v>108</v>
      </c>
      <c r="BK121" s="202">
        <f>BK122+BK134+BK138+BK141+BK143</f>
        <v>0</v>
      </c>
    </row>
    <row r="122" spans="1:63" s="12" customFormat="1" ht="25.9" customHeight="1">
      <c r="A122" s="12"/>
      <c r="B122" s="203"/>
      <c r="C122" s="204"/>
      <c r="D122" s="205" t="s">
        <v>72</v>
      </c>
      <c r="E122" s="206" t="s">
        <v>81</v>
      </c>
      <c r="F122" s="206" t="s">
        <v>133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SUM(P123:P133)</f>
        <v>0</v>
      </c>
      <c r="Q122" s="211"/>
      <c r="R122" s="212">
        <f>SUM(R123:R133)</f>
        <v>0.040052</v>
      </c>
      <c r="S122" s="211"/>
      <c r="T122" s="213">
        <f>SUM(T123:T133)</f>
        <v>0.885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81</v>
      </c>
      <c r="AT122" s="215" t="s">
        <v>72</v>
      </c>
      <c r="AU122" s="215" t="s">
        <v>73</v>
      </c>
      <c r="AY122" s="214" t="s">
        <v>132</v>
      </c>
      <c r="BK122" s="216">
        <f>SUM(BK123:BK133)</f>
        <v>0</v>
      </c>
    </row>
    <row r="123" spans="1:65" s="2" customFormat="1" ht="16.5" customHeight="1">
      <c r="A123" s="37"/>
      <c r="B123" s="38"/>
      <c r="C123" s="219" t="s">
        <v>81</v>
      </c>
      <c r="D123" s="219" t="s">
        <v>134</v>
      </c>
      <c r="E123" s="220" t="s">
        <v>558</v>
      </c>
      <c r="F123" s="221" t="s">
        <v>559</v>
      </c>
      <c r="G123" s="222" t="s">
        <v>137</v>
      </c>
      <c r="H123" s="223">
        <v>3</v>
      </c>
      <c r="I123" s="224"/>
      <c r="J123" s="225">
        <f>ROUND(I123*H123,2)</f>
        <v>0</v>
      </c>
      <c r="K123" s="226"/>
      <c r="L123" s="43"/>
      <c r="M123" s="227" t="s">
        <v>1</v>
      </c>
      <c r="N123" s="228" t="s">
        <v>38</v>
      </c>
      <c r="O123" s="90"/>
      <c r="P123" s="229">
        <f>O123*H123</f>
        <v>0</v>
      </c>
      <c r="Q123" s="229">
        <v>0</v>
      </c>
      <c r="R123" s="229">
        <f>Q123*H123</f>
        <v>0</v>
      </c>
      <c r="S123" s="229">
        <v>0.295</v>
      </c>
      <c r="T123" s="230">
        <f>S123*H123</f>
        <v>0.885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1" t="s">
        <v>138</v>
      </c>
      <c r="AT123" s="231" t="s">
        <v>134</v>
      </c>
      <c r="AU123" s="231" t="s">
        <v>81</v>
      </c>
      <c r="AY123" s="16" t="s">
        <v>132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6" t="s">
        <v>81</v>
      </c>
      <c r="BK123" s="232">
        <f>ROUND(I123*H123,2)</f>
        <v>0</v>
      </c>
      <c r="BL123" s="16" t="s">
        <v>138</v>
      </c>
      <c r="BM123" s="231" t="s">
        <v>560</v>
      </c>
    </row>
    <row r="124" spans="1:65" s="2" customFormat="1" ht="24.15" customHeight="1">
      <c r="A124" s="37"/>
      <c r="B124" s="38"/>
      <c r="C124" s="219" t="s">
        <v>83</v>
      </c>
      <c r="D124" s="219" t="s">
        <v>134</v>
      </c>
      <c r="E124" s="220" t="s">
        <v>561</v>
      </c>
      <c r="F124" s="221" t="s">
        <v>562</v>
      </c>
      <c r="G124" s="222" t="s">
        <v>137</v>
      </c>
      <c r="H124" s="223">
        <v>47.12</v>
      </c>
      <c r="I124" s="224"/>
      <c r="J124" s="225">
        <f>ROUND(I124*H124,2)</f>
        <v>0</v>
      </c>
      <c r="K124" s="226"/>
      <c r="L124" s="43"/>
      <c r="M124" s="227" t="s">
        <v>1</v>
      </c>
      <c r="N124" s="228" t="s">
        <v>38</v>
      </c>
      <c r="O124" s="90"/>
      <c r="P124" s="229">
        <f>O124*H124</f>
        <v>0</v>
      </c>
      <c r="Q124" s="229">
        <v>0.00085</v>
      </c>
      <c r="R124" s="229">
        <f>Q124*H124</f>
        <v>0.040052</v>
      </c>
      <c r="S124" s="229">
        <v>0</v>
      </c>
      <c r="T124" s="230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1" t="s">
        <v>138</v>
      </c>
      <c r="AT124" s="231" t="s">
        <v>134</v>
      </c>
      <c r="AU124" s="231" t="s">
        <v>81</v>
      </c>
      <c r="AY124" s="16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6" t="s">
        <v>81</v>
      </c>
      <c r="BK124" s="232">
        <f>ROUND(I124*H124,2)</f>
        <v>0</v>
      </c>
      <c r="BL124" s="16" t="s">
        <v>138</v>
      </c>
      <c r="BM124" s="231" t="s">
        <v>563</v>
      </c>
    </row>
    <row r="125" spans="1:65" s="2" customFormat="1" ht="24.15" customHeight="1">
      <c r="A125" s="37"/>
      <c r="B125" s="38"/>
      <c r="C125" s="219" t="s">
        <v>147</v>
      </c>
      <c r="D125" s="219" t="s">
        <v>134</v>
      </c>
      <c r="E125" s="220" t="s">
        <v>564</v>
      </c>
      <c r="F125" s="221" t="s">
        <v>565</v>
      </c>
      <c r="G125" s="222" t="s">
        <v>137</v>
      </c>
      <c r="H125" s="223">
        <v>47.12</v>
      </c>
      <c r="I125" s="224"/>
      <c r="J125" s="225">
        <f>ROUND(I125*H125,2)</f>
        <v>0</v>
      </c>
      <c r="K125" s="226"/>
      <c r="L125" s="43"/>
      <c r="M125" s="227" t="s">
        <v>1</v>
      </c>
      <c r="N125" s="228" t="s">
        <v>38</v>
      </c>
      <c r="O125" s="90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1" t="s">
        <v>138</v>
      </c>
      <c r="AT125" s="231" t="s">
        <v>134</v>
      </c>
      <c r="AU125" s="231" t="s">
        <v>81</v>
      </c>
      <c r="AY125" s="16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6" t="s">
        <v>81</v>
      </c>
      <c r="BK125" s="232">
        <f>ROUND(I125*H125,2)</f>
        <v>0</v>
      </c>
      <c r="BL125" s="16" t="s">
        <v>138</v>
      </c>
      <c r="BM125" s="231" t="s">
        <v>566</v>
      </c>
    </row>
    <row r="126" spans="1:65" s="2" customFormat="1" ht="37.8" customHeight="1">
      <c r="A126" s="37"/>
      <c r="B126" s="38"/>
      <c r="C126" s="219" t="s">
        <v>138</v>
      </c>
      <c r="D126" s="219" t="s">
        <v>134</v>
      </c>
      <c r="E126" s="220" t="s">
        <v>185</v>
      </c>
      <c r="F126" s="221" t="s">
        <v>186</v>
      </c>
      <c r="G126" s="222" t="s">
        <v>153</v>
      </c>
      <c r="H126" s="223">
        <v>12.432</v>
      </c>
      <c r="I126" s="224"/>
      <c r="J126" s="225">
        <f>ROUND(I126*H126,2)</f>
        <v>0</v>
      </c>
      <c r="K126" s="226"/>
      <c r="L126" s="43"/>
      <c r="M126" s="227" t="s">
        <v>1</v>
      </c>
      <c r="N126" s="228" t="s">
        <v>38</v>
      </c>
      <c r="O126" s="90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1" t="s">
        <v>138</v>
      </c>
      <c r="AT126" s="231" t="s">
        <v>134</v>
      </c>
      <c r="AU126" s="231" t="s">
        <v>81</v>
      </c>
      <c r="AY126" s="16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6" t="s">
        <v>81</v>
      </c>
      <c r="BK126" s="232">
        <f>ROUND(I126*H126,2)</f>
        <v>0</v>
      </c>
      <c r="BL126" s="16" t="s">
        <v>138</v>
      </c>
      <c r="BM126" s="231" t="s">
        <v>567</v>
      </c>
    </row>
    <row r="127" spans="1:51" s="13" customFormat="1" ht="12">
      <c r="A127" s="13"/>
      <c r="B127" s="233"/>
      <c r="C127" s="234"/>
      <c r="D127" s="235" t="s">
        <v>140</v>
      </c>
      <c r="E127" s="236" t="s">
        <v>1</v>
      </c>
      <c r="F127" s="237" t="s">
        <v>568</v>
      </c>
      <c r="G127" s="234"/>
      <c r="H127" s="238">
        <v>12.432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140</v>
      </c>
      <c r="AU127" s="244" t="s">
        <v>81</v>
      </c>
      <c r="AV127" s="13" t="s">
        <v>83</v>
      </c>
      <c r="AW127" s="13" t="s">
        <v>30</v>
      </c>
      <c r="AX127" s="13" t="s">
        <v>81</v>
      </c>
      <c r="AY127" s="244" t="s">
        <v>132</v>
      </c>
    </row>
    <row r="128" spans="1:65" s="2" customFormat="1" ht="37.8" customHeight="1">
      <c r="A128" s="37"/>
      <c r="B128" s="38"/>
      <c r="C128" s="219" t="s">
        <v>156</v>
      </c>
      <c r="D128" s="219" t="s">
        <v>134</v>
      </c>
      <c r="E128" s="220" t="s">
        <v>191</v>
      </c>
      <c r="F128" s="221" t="s">
        <v>192</v>
      </c>
      <c r="G128" s="222" t="s">
        <v>153</v>
      </c>
      <c r="H128" s="223">
        <v>111.888</v>
      </c>
      <c r="I128" s="224"/>
      <c r="J128" s="225">
        <f>ROUND(I128*H128,2)</f>
        <v>0</v>
      </c>
      <c r="K128" s="226"/>
      <c r="L128" s="43"/>
      <c r="M128" s="227" t="s">
        <v>1</v>
      </c>
      <c r="N128" s="228" t="s">
        <v>38</v>
      </c>
      <c r="O128" s="90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1" t="s">
        <v>138</v>
      </c>
      <c r="AT128" s="231" t="s">
        <v>134</v>
      </c>
      <c r="AU128" s="231" t="s">
        <v>81</v>
      </c>
      <c r="AY128" s="16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6" t="s">
        <v>81</v>
      </c>
      <c r="BK128" s="232">
        <f>ROUND(I128*H128,2)</f>
        <v>0</v>
      </c>
      <c r="BL128" s="16" t="s">
        <v>138</v>
      </c>
      <c r="BM128" s="231" t="s">
        <v>569</v>
      </c>
    </row>
    <row r="129" spans="1:51" s="13" customFormat="1" ht="12">
      <c r="A129" s="13"/>
      <c r="B129" s="233"/>
      <c r="C129" s="234"/>
      <c r="D129" s="235" t="s">
        <v>140</v>
      </c>
      <c r="E129" s="236" t="s">
        <v>1</v>
      </c>
      <c r="F129" s="237" t="s">
        <v>570</v>
      </c>
      <c r="G129" s="234"/>
      <c r="H129" s="238">
        <v>111.888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140</v>
      </c>
      <c r="AU129" s="244" t="s">
        <v>81</v>
      </c>
      <c r="AV129" s="13" t="s">
        <v>83</v>
      </c>
      <c r="AW129" s="13" t="s">
        <v>30</v>
      </c>
      <c r="AX129" s="13" t="s">
        <v>81</v>
      </c>
      <c r="AY129" s="244" t="s">
        <v>132</v>
      </c>
    </row>
    <row r="130" spans="1:65" s="2" customFormat="1" ht="24.15" customHeight="1">
      <c r="A130" s="37"/>
      <c r="B130" s="38"/>
      <c r="C130" s="219" t="s">
        <v>162</v>
      </c>
      <c r="D130" s="219" t="s">
        <v>134</v>
      </c>
      <c r="E130" s="220" t="s">
        <v>571</v>
      </c>
      <c r="F130" s="221" t="s">
        <v>572</v>
      </c>
      <c r="G130" s="222" t="s">
        <v>153</v>
      </c>
      <c r="H130" s="223">
        <v>12.432</v>
      </c>
      <c r="I130" s="224"/>
      <c r="J130" s="225">
        <f>ROUND(I130*H130,2)</f>
        <v>0</v>
      </c>
      <c r="K130" s="226"/>
      <c r="L130" s="43"/>
      <c r="M130" s="227" t="s">
        <v>1</v>
      </c>
      <c r="N130" s="228" t="s">
        <v>38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138</v>
      </c>
      <c r="AT130" s="231" t="s">
        <v>134</v>
      </c>
      <c r="AU130" s="231" t="s">
        <v>81</v>
      </c>
      <c r="AY130" s="16" t="s">
        <v>132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81</v>
      </c>
      <c r="BK130" s="232">
        <f>ROUND(I130*H130,2)</f>
        <v>0</v>
      </c>
      <c r="BL130" s="16" t="s">
        <v>138</v>
      </c>
      <c r="BM130" s="231" t="s">
        <v>573</v>
      </c>
    </row>
    <row r="131" spans="1:65" s="2" customFormat="1" ht="24.15" customHeight="1">
      <c r="A131" s="37"/>
      <c r="B131" s="38"/>
      <c r="C131" s="219" t="s">
        <v>166</v>
      </c>
      <c r="D131" s="219" t="s">
        <v>134</v>
      </c>
      <c r="E131" s="220" t="s">
        <v>202</v>
      </c>
      <c r="F131" s="221" t="s">
        <v>203</v>
      </c>
      <c r="G131" s="222" t="s">
        <v>204</v>
      </c>
      <c r="H131" s="223">
        <v>22.378</v>
      </c>
      <c r="I131" s="224"/>
      <c r="J131" s="225">
        <f>ROUND(I131*H131,2)</f>
        <v>0</v>
      </c>
      <c r="K131" s="226"/>
      <c r="L131" s="43"/>
      <c r="M131" s="227" t="s">
        <v>1</v>
      </c>
      <c r="N131" s="228" t="s">
        <v>38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138</v>
      </c>
      <c r="AT131" s="231" t="s">
        <v>134</v>
      </c>
      <c r="AU131" s="231" t="s">
        <v>81</v>
      </c>
      <c r="AY131" s="16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81</v>
      </c>
      <c r="BK131" s="232">
        <f>ROUND(I131*H131,2)</f>
        <v>0</v>
      </c>
      <c r="BL131" s="16" t="s">
        <v>138</v>
      </c>
      <c r="BM131" s="231" t="s">
        <v>574</v>
      </c>
    </row>
    <row r="132" spans="1:51" s="13" customFormat="1" ht="12">
      <c r="A132" s="13"/>
      <c r="B132" s="233"/>
      <c r="C132" s="234"/>
      <c r="D132" s="235" t="s">
        <v>140</v>
      </c>
      <c r="E132" s="236" t="s">
        <v>1</v>
      </c>
      <c r="F132" s="237" t="s">
        <v>575</v>
      </c>
      <c r="G132" s="234"/>
      <c r="H132" s="238">
        <v>22.378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140</v>
      </c>
      <c r="AU132" s="244" t="s">
        <v>81</v>
      </c>
      <c r="AV132" s="13" t="s">
        <v>83</v>
      </c>
      <c r="AW132" s="13" t="s">
        <v>30</v>
      </c>
      <c r="AX132" s="13" t="s">
        <v>81</v>
      </c>
      <c r="AY132" s="244" t="s">
        <v>132</v>
      </c>
    </row>
    <row r="133" spans="1:65" s="2" customFormat="1" ht="16.5" customHeight="1">
      <c r="A133" s="37"/>
      <c r="B133" s="38"/>
      <c r="C133" s="219" t="s">
        <v>170</v>
      </c>
      <c r="D133" s="219" t="s">
        <v>134</v>
      </c>
      <c r="E133" s="220" t="s">
        <v>211</v>
      </c>
      <c r="F133" s="221" t="s">
        <v>212</v>
      </c>
      <c r="G133" s="222" t="s">
        <v>153</v>
      </c>
      <c r="H133" s="223">
        <v>12.432</v>
      </c>
      <c r="I133" s="224"/>
      <c r="J133" s="225">
        <f>ROUND(I133*H133,2)</f>
        <v>0</v>
      </c>
      <c r="K133" s="226"/>
      <c r="L133" s="43"/>
      <c r="M133" s="227" t="s">
        <v>1</v>
      </c>
      <c r="N133" s="228" t="s">
        <v>38</v>
      </c>
      <c r="O133" s="90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138</v>
      </c>
      <c r="AT133" s="231" t="s">
        <v>134</v>
      </c>
      <c r="AU133" s="231" t="s">
        <v>81</v>
      </c>
      <c r="AY133" s="16" t="s">
        <v>132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81</v>
      </c>
      <c r="BK133" s="232">
        <f>ROUND(I133*H133,2)</f>
        <v>0</v>
      </c>
      <c r="BL133" s="16" t="s">
        <v>138</v>
      </c>
      <c r="BM133" s="231" t="s">
        <v>576</v>
      </c>
    </row>
    <row r="134" spans="1:63" s="12" customFormat="1" ht="25.9" customHeight="1">
      <c r="A134" s="12"/>
      <c r="B134" s="203"/>
      <c r="C134" s="204"/>
      <c r="D134" s="205" t="s">
        <v>72</v>
      </c>
      <c r="E134" s="206" t="s">
        <v>138</v>
      </c>
      <c r="F134" s="206" t="s">
        <v>245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SUM(P135:P137)</f>
        <v>0</v>
      </c>
      <c r="Q134" s="211"/>
      <c r="R134" s="212">
        <f>SUM(R135:R137)</f>
        <v>0</v>
      </c>
      <c r="S134" s="211"/>
      <c r="T134" s="213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81</v>
      </c>
      <c r="AT134" s="215" t="s">
        <v>72</v>
      </c>
      <c r="AU134" s="215" t="s">
        <v>73</v>
      </c>
      <c r="AY134" s="214" t="s">
        <v>132</v>
      </c>
      <c r="BK134" s="216">
        <f>SUM(BK135:BK137)</f>
        <v>0</v>
      </c>
    </row>
    <row r="135" spans="1:65" s="2" customFormat="1" ht="16.5" customHeight="1">
      <c r="A135" s="37"/>
      <c r="B135" s="38"/>
      <c r="C135" s="219" t="s">
        <v>175</v>
      </c>
      <c r="D135" s="219" t="s">
        <v>134</v>
      </c>
      <c r="E135" s="220" t="s">
        <v>577</v>
      </c>
      <c r="F135" s="221" t="s">
        <v>578</v>
      </c>
      <c r="G135" s="222" t="s">
        <v>137</v>
      </c>
      <c r="H135" s="223">
        <v>3</v>
      </c>
      <c r="I135" s="224"/>
      <c r="J135" s="225">
        <f>ROUND(I135*H135,2)</f>
        <v>0</v>
      </c>
      <c r="K135" s="226"/>
      <c r="L135" s="43"/>
      <c r="M135" s="227" t="s">
        <v>1</v>
      </c>
      <c r="N135" s="228" t="s">
        <v>38</v>
      </c>
      <c r="O135" s="90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138</v>
      </c>
      <c r="AT135" s="231" t="s">
        <v>134</v>
      </c>
      <c r="AU135" s="231" t="s">
        <v>81</v>
      </c>
      <c r="AY135" s="16" t="s">
        <v>132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81</v>
      </c>
      <c r="BK135" s="232">
        <f>ROUND(I135*H135,2)</f>
        <v>0</v>
      </c>
      <c r="BL135" s="16" t="s">
        <v>138</v>
      </c>
      <c r="BM135" s="231" t="s">
        <v>579</v>
      </c>
    </row>
    <row r="136" spans="1:65" s="2" customFormat="1" ht="24.15" customHeight="1">
      <c r="A136" s="37"/>
      <c r="B136" s="38"/>
      <c r="C136" s="219" t="s">
        <v>179</v>
      </c>
      <c r="D136" s="219" t="s">
        <v>134</v>
      </c>
      <c r="E136" s="220" t="s">
        <v>580</v>
      </c>
      <c r="F136" s="221" t="s">
        <v>581</v>
      </c>
      <c r="G136" s="222" t="s">
        <v>153</v>
      </c>
      <c r="H136" s="223">
        <v>0.961</v>
      </c>
      <c r="I136" s="224"/>
      <c r="J136" s="225">
        <f>ROUND(I136*H136,2)</f>
        <v>0</v>
      </c>
      <c r="K136" s="226"/>
      <c r="L136" s="43"/>
      <c r="M136" s="227" t="s">
        <v>1</v>
      </c>
      <c r="N136" s="228" t="s">
        <v>38</v>
      </c>
      <c r="O136" s="90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1" t="s">
        <v>138</v>
      </c>
      <c r="AT136" s="231" t="s">
        <v>134</v>
      </c>
      <c r="AU136" s="231" t="s">
        <v>81</v>
      </c>
      <c r="AY136" s="16" t="s">
        <v>132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6" t="s">
        <v>81</v>
      </c>
      <c r="BK136" s="232">
        <f>ROUND(I136*H136,2)</f>
        <v>0</v>
      </c>
      <c r="BL136" s="16" t="s">
        <v>138</v>
      </c>
      <c r="BM136" s="231" t="s">
        <v>582</v>
      </c>
    </row>
    <row r="137" spans="1:51" s="13" customFormat="1" ht="12">
      <c r="A137" s="13"/>
      <c r="B137" s="233"/>
      <c r="C137" s="234"/>
      <c r="D137" s="235" t="s">
        <v>140</v>
      </c>
      <c r="E137" s="236" t="s">
        <v>1</v>
      </c>
      <c r="F137" s="237" t="s">
        <v>583</v>
      </c>
      <c r="G137" s="234"/>
      <c r="H137" s="238">
        <v>0.961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140</v>
      </c>
      <c r="AU137" s="244" t="s">
        <v>81</v>
      </c>
      <c r="AV137" s="13" t="s">
        <v>83</v>
      </c>
      <c r="AW137" s="13" t="s">
        <v>30</v>
      </c>
      <c r="AX137" s="13" t="s">
        <v>81</v>
      </c>
      <c r="AY137" s="244" t="s">
        <v>132</v>
      </c>
    </row>
    <row r="138" spans="1:63" s="12" customFormat="1" ht="25.9" customHeight="1">
      <c r="A138" s="12"/>
      <c r="B138" s="203"/>
      <c r="C138" s="204"/>
      <c r="D138" s="205" t="s">
        <v>72</v>
      </c>
      <c r="E138" s="206" t="s">
        <v>170</v>
      </c>
      <c r="F138" s="206" t="s">
        <v>267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SUM(P139:P140)</f>
        <v>0</v>
      </c>
      <c r="Q138" s="211"/>
      <c r="R138" s="212">
        <f>SUM(R139:R140)</f>
        <v>0</v>
      </c>
      <c r="S138" s="211"/>
      <c r="T138" s="213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81</v>
      </c>
      <c r="AT138" s="215" t="s">
        <v>72</v>
      </c>
      <c r="AU138" s="215" t="s">
        <v>73</v>
      </c>
      <c r="AY138" s="214" t="s">
        <v>132</v>
      </c>
      <c r="BK138" s="216">
        <f>SUM(BK139:BK140)</f>
        <v>0</v>
      </c>
    </row>
    <row r="139" spans="1:65" s="2" customFormat="1" ht="16.5" customHeight="1">
      <c r="A139" s="37"/>
      <c r="B139" s="38"/>
      <c r="C139" s="260" t="s">
        <v>184</v>
      </c>
      <c r="D139" s="260" t="s">
        <v>221</v>
      </c>
      <c r="E139" s="261" t="s">
        <v>526</v>
      </c>
      <c r="F139" s="262" t="s">
        <v>584</v>
      </c>
      <c r="G139" s="263" t="s">
        <v>461</v>
      </c>
      <c r="H139" s="264">
        <v>1</v>
      </c>
      <c r="I139" s="265"/>
      <c r="J139" s="266">
        <f>ROUND(I139*H139,2)</f>
        <v>0</v>
      </c>
      <c r="K139" s="267"/>
      <c r="L139" s="268"/>
      <c r="M139" s="269" t="s">
        <v>1</v>
      </c>
      <c r="N139" s="270" t="s">
        <v>38</v>
      </c>
      <c r="O139" s="90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170</v>
      </c>
      <c r="AT139" s="231" t="s">
        <v>221</v>
      </c>
      <c r="AU139" s="231" t="s">
        <v>81</v>
      </c>
      <c r="AY139" s="16" t="s">
        <v>132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81</v>
      </c>
      <c r="BK139" s="232">
        <f>ROUND(I139*H139,2)</f>
        <v>0</v>
      </c>
      <c r="BL139" s="16" t="s">
        <v>138</v>
      </c>
      <c r="BM139" s="231" t="s">
        <v>585</v>
      </c>
    </row>
    <row r="140" spans="1:47" s="2" customFormat="1" ht="12">
      <c r="A140" s="37"/>
      <c r="B140" s="38"/>
      <c r="C140" s="39"/>
      <c r="D140" s="235" t="s">
        <v>145</v>
      </c>
      <c r="E140" s="39"/>
      <c r="F140" s="245" t="s">
        <v>586</v>
      </c>
      <c r="G140" s="39"/>
      <c r="H140" s="39"/>
      <c r="I140" s="246"/>
      <c r="J140" s="39"/>
      <c r="K140" s="39"/>
      <c r="L140" s="43"/>
      <c r="M140" s="247"/>
      <c r="N140" s="24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145</v>
      </c>
      <c r="AU140" s="16" t="s">
        <v>81</v>
      </c>
    </row>
    <row r="141" spans="1:63" s="12" customFormat="1" ht="25.9" customHeight="1">
      <c r="A141" s="12"/>
      <c r="B141" s="203"/>
      <c r="C141" s="204"/>
      <c r="D141" s="205" t="s">
        <v>72</v>
      </c>
      <c r="E141" s="206" t="s">
        <v>539</v>
      </c>
      <c r="F141" s="206" t="s">
        <v>540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</f>
        <v>0</v>
      </c>
      <c r="Q141" s="211"/>
      <c r="R141" s="212">
        <f>R142</f>
        <v>0</v>
      </c>
      <c r="S141" s="211"/>
      <c r="T141" s="213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81</v>
      </c>
      <c r="AT141" s="215" t="s">
        <v>72</v>
      </c>
      <c r="AU141" s="215" t="s">
        <v>73</v>
      </c>
      <c r="AY141" s="214" t="s">
        <v>132</v>
      </c>
      <c r="BK141" s="216">
        <f>BK142</f>
        <v>0</v>
      </c>
    </row>
    <row r="142" spans="1:65" s="2" customFormat="1" ht="24.15" customHeight="1">
      <c r="A142" s="37"/>
      <c r="B142" s="38"/>
      <c r="C142" s="219" t="s">
        <v>190</v>
      </c>
      <c r="D142" s="219" t="s">
        <v>134</v>
      </c>
      <c r="E142" s="220" t="s">
        <v>587</v>
      </c>
      <c r="F142" s="221" t="s">
        <v>588</v>
      </c>
      <c r="G142" s="222" t="s">
        <v>204</v>
      </c>
      <c r="H142" s="223">
        <v>0.885</v>
      </c>
      <c r="I142" s="224"/>
      <c r="J142" s="225">
        <f>ROUND(I142*H142,2)</f>
        <v>0</v>
      </c>
      <c r="K142" s="226"/>
      <c r="L142" s="43"/>
      <c r="M142" s="227" t="s">
        <v>1</v>
      </c>
      <c r="N142" s="228" t="s">
        <v>38</v>
      </c>
      <c r="O142" s="90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1" t="s">
        <v>138</v>
      </c>
      <c r="AT142" s="231" t="s">
        <v>134</v>
      </c>
      <c r="AU142" s="231" t="s">
        <v>81</v>
      </c>
      <c r="AY142" s="16" t="s">
        <v>132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81</v>
      </c>
      <c r="BK142" s="232">
        <f>ROUND(I142*H142,2)</f>
        <v>0</v>
      </c>
      <c r="BL142" s="16" t="s">
        <v>138</v>
      </c>
      <c r="BM142" s="231" t="s">
        <v>589</v>
      </c>
    </row>
    <row r="143" spans="1:63" s="12" customFormat="1" ht="25.9" customHeight="1">
      <c r="A143" s="12"/>
      <c r="B143" s="203"/>
      <c r="C143" s="204"/>
      <c r="D143" s="205" t="s">
        <v>72</v>
      </c>
      <c r="E143" s="206" t="s">
        <v>546</v>
      </c>
      <c r="F143" s="206" t="s">
        <v>547</v>
      </c>
      <c r="G143" s="204"/>
      <c r="H143" s="204"/>
      <c r="I143" s="207"/>
      <c r="J143" s="208">
        <f>BK143</f>
        <v>0</v>
      </c>
      <c r="K143" s="204"/>
      <c r="L143" s="209"/>
      <c r="M143" s="210"/>
      <c r="N143" s="211"/>
      <c r="O143" s="211"/>
      <c r="P143" s="212">
        <f>P144</f>
        <v>0</v>
      </c>
      <c r="Q143" s="211"/>
      <c r="R143" s="212">
        <f>R144</f>
        <v>0</v>
      </c>
      <c r="S143" s="211"/>
      <c r="T143" s="213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81</v>
      </c>
      <c r="AT143" s="215" t="s">
        <v>72</v>
      </c>
      <c r="AU143" s="215" t="s">
        <v>73</v>
      </c>
      <c r="AY143" s="214" t="s">
        <v>132</v>
      </c>
      <c r="BK143" s="216">
        <f>BK144</f>
        <v>0</v>
      </c>
    </row>
    <row r="144" spans="1:65" s="2" customFormat="1" ht="21.75" customHeight="1">
      <c r="A144" s="37"/>
      <c r="B144" s="38"/>
      <c r="C144" s="219" t="s">
        <v>195</v>
      </c>
      <c r="D144" s="219" t="s">
        <v>134</v>
      </c>
      <c r="E144" s="220" t="s">
        <v>590</v>
      </c>
      <c r="F144" s="221" t="s">
        <v>591</v>
      </c>
      <c r="G144" s="222" t="s">
        <v>204</v>
      </c>
      <c r="H144" s="223">
        <v>0.04</v>
      </c>
      <c r="I144" s="224"/>
      <c r="J144" s="225">
        <f>ROUND(I144*H144,2)</f>
        <v>0</v>
      </c>
      <c r="K144" s="226"/>
      <c r="L144" s="43"/>
      <c r="M144" s="271" t="s">
        <v>1</v>
      </c>
      <c r="N144" s="272" t="s">
        <v>38</v>
      </c>
      <c r="O144" s="273"/>
      <c r="P144" s="274">
        <f>O144*H144</f>
        <v>0</v>
      </c>
      <c r="Q144" s="274">
        <v>0</v>
      </c>
      <c r="R144" s="274">
        <f>Q144*H144</f>
        <v>0</v>
      </c>
      <c r="S144" s="274">
        <v>0</v>
      </c>
      <c r="T144" s="27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1" t="s">
        <v>138</v>
      </c>
      <c r="AT144" s="231" t="s">
        <v>134</v>
      </c>
      <c r="AU144" s="231" t="s">
        <v>81</v>
      </c>
      <c r="AY144" s="16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6" t="s">
        <v>81</v>
      </c>
      <c r="BK144" s="232">
        <f>ROUND(I144*H144,2)</f>
        <v>0</v>
      </c>
      <c r="BL144" s="16" t="s">
        <v>138</v>
      </c>
      <c r="BM144" s="231" t="s">
        <v>592</v>
      </c>
    </row>
    <row r="145" spans="1:31" s="2" customFormat="1" ht="6.95" customHeight="1">
      <c r="A145" s="37"/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43"/>
      <c r="M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</sheetData>
  <sheetProtection password="CC35" sheet="1" objects="1" scenarios="1" formatColumns="0" formatRows="0" autoFilter="0"/>
  <autoFilter ref="C120:K1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83</v>
      </c>
    </row>
    <row r="4" spans="2:4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HD, prodloužení vodovodu v Předměstí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593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5. 11. 2021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21</v>
      </c>
      <c r="F15" s="37"/>
      <c r="G15" s="37"/>
      <c r="H15" s="37"/>
      <c r="I15" s="140" t="s">
        <v>26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27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29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21</v>
      </c>
      <c r="F21" s="37"/>
      <c r="G21" s="37"/>
      <c r="H21" s="37"/>
      <c r="I21" s="140" t="s">
        <v>26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31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21</v>
      </c>
      <c r="F24" s="37"/>
      <c r="G24" s="37"/>
      <c r="H24" s="37"/>
      <c r="I24" s="140" t="s">
        <v>26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151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35</v>
      </c>
      <c r="G32" s="37"/>
      <c r="H32" s="37"/>
      <c r="I32" s="152" t="s">
        <v>34</v>
      </c>
      <c r="J32" s="152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37</v>
      </c>
      <c r="E33" s="140" t="s">
        <v>38</v>
      </c>
      <c r="F33" s="154">
        <f>ROUND((SUM(BE120:BE149)),2)</f>
        <v>0</v>
      </c>
      <c r="G33" s="37"/>
      <c r="H33" s="37"/>
      <c r="I33" s="155">
        <v>0.21</v>
      </c>
      <c r="J33" s="154">
        <f>ROUND(((SUM(BE120:BE149))*I33),2)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39</v>
      </c>
      <c r="F34" s="154">
        <f>ROUND((SUM(BF120:BF149)),2)</f>
        <v>0</v>
      </c>
      <c r="G34" s="37"/>
      <c r="H34" s="37"/>
      <c r="I34" s="155">
        <v>0.15</v>
      </c>
      <c r="J34" s="154">
        <f>ROUND(((SUM(BF120:BF149))*I34),2)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40</v>
      </c>
      <c r="F35" s="154">
        <f>ROUND((SUM(BG120:BG149)),2)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41</v>
      </c>
      <c r="F36" s="154">
        <f>ROUND((SUM(BH120:BH149)),2)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42</v>
      </c>
      <c r="F37" s="154">
        <f>ROUND((SUM(BI120:BI149)),2)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HD, prodloužení vodovodu v Předměstí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Přípojky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5. 11. 2021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107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9" customFormat="1" ht="24.95" customHeight="1">
      <c r="A97" s="9"/>
      <c r="B97" s="179"/>
      <c r="C97" s="180"/>
      <c r="D97" s="181" t="s">
        <v>553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555</v>
      </c>
      <c r="E98" s="182"/>
      <c r="F98" s="182"/>
      <c r="G98" s="182"/>
      <c r="H98" s="182"/>
      <c r="I98" s="182"/>
      <c r="J98" s="183">
        <f>J136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556</v>
      </c>
      <c r="E99" s="182"/>
      <c r="F99" s="182"/>
      <c r="G99" s="182"/>
      <c r="H99" s="182"/>
      <c r="I99" s="182"/>
      <c r="J99" s="183">
        <f>J146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557</v>
      </c>
      <c r="E100" s="182"/>
      <c r="F100" s="182"/>
      <c r="G100" s="182"/>
      <c r="H100" s="182"/>
      <c r="I100" s="182"/>
      <c r="J100" s="183">
        <f>J148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117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4" t="str">
        <f>E7</f>
        <v>HD, prodloužení vodovodu v Předměstí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102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03 - Přípojky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5. 11. 2021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 xml:space="preserve"> </v>
      </c>
      <c r="G116" s="39"/>
      <c r="H116" s="39"/>
      <c r="I116" s="31" t="s">
        <v>29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27</v>
      </c>
      <c r="D117" s="39"/>
      <c r="E117" s="39"/>
      <c r="F117" s="26" t="str">
        <f>IF(E18="","",E18)</f>
        <v>Vyplň údaj</v>
      </c>
      <c r="G117" s="39"/>
      <c r="H117" s="39"/>
      <c r="I117" s="31" t="s">
        <v>31</v>
      </c>
      <c r="J117" s="35" t="str">
        <f>E24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1"/>
      <c r="B119" s="192"/>
      <c r="C119" s="193" t="s">
        <v>118</v>
      </c>
      <c r="D119" s="194" t="s">
        <v>58</v>
      </c>
      <c r="E119" s="194" t="s">
        <v>54</v>
      </c>
      <c r="F119" s="194" t="s">
        <v>55</v>
      </c>
      <c r="G119" s="194" t="s">
        <v>119</v>
      </c>
      <c r="H119" s="194" t="s">
        <v>120</v>
      </c>
      <c r="I119" s="194" t="s">
        <v>121</v>
      </c>
      <c r="J119" s="195" t="s">
        <v>106</v>
      </c>
      <c r="K119" s="196" t="s">
        <v>122</v>
      </c>
      <c r="L119" s="197"/>
      <c r="M119" s="99" t="s">
        <v>1</v>
      </c>
      <c r="N119" s="100" t="s">
        <v>37</v>
      </c>
      <c r="O119" s="100" t="s">
        <v>123</v>
      </c>
      <c r="P119" s="100" t="s">
        <v>124</v>
      </c>
      <c r="Q119" s="100" t="s">
        <v>125</v>
      </c>
      <c r="R119" s="100" t="s">
        <v>126</v>
      </c>
      <c r="S119" s="100" t="s">
        <v>127</v>
      </c>
      <c r="T119" s="101" t="s">
        <v>128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7"/>
      <c r="B120" s="38"/>
      <c r="C120" s="106" t="s">
        <v>129</v>
      </c>
      <c r="D120" s="39"/>
      <c r="E120" s="39"/>
      <c r="F120" s="39"/>
      <c r="G120" s="39"/>
      <c r="H120" s="39"/>
      <c r="I120" s="39"/>
      <c r="J120" s="198">
        <f>BK120</f>
        <v>0</v>
      </c>
      <c r="K120" s="39"/>
      <c r="L120" s="43"/>
      <c r="M120" s="102"/>
      <c r="N120" s="199"/>
      <c r="O120" s="103"/>
      <c r="P120" s="200">
        <f>P121+P136+P146+P148</f>
        <v>0</v>
      </c>
      <c r="Q120" s="103"/>
      <c r="R120" s="200">
        <f>R121+R136+R146+R148</f>
        <v>0.017627</v>
      </c>
      <c r="S120" s="103"/>
      <c r="T120" s="201">
        <f>T121+T136+T146+T148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72</v>
      </c>
      <c r="AU120" s="16" t="s">
        <v>108</v>
      </c>
      <c r="BK120" s="202">
        <f>BK121+BK136+BK146+BK148</f>
        <v>0</v>
      </c>
    </row>
    <row r="121" spans="1:63" s="12" customFormat="1" ht="25.9" customHeight="1">
      <c r="A121" s="12"/>
      <c r="B121" s="203"/>
      <c r="C121" s="204"/>
      <c r="D121" s="205" t="s">
        <v>72</v>
      </c>
      <c r="E121" s="206" t="s">
        <v>81</v>
      </c>
      <c r="F121" s="206" t="s">
        <v>133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SUM(P122:P135)</f>
        <v>0</v>
      </c>
      <c r="Q121" s="211"/>
      <c r="R121" s="212">
        <f>SUM(R122:R135)</f>
        <v>0.0005470000000000001</v>
      </c>
      <c r="S121" s="211"/>
      <c r="T121" s="213">
        <f>SUM(T122:T135)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81</v>
      </c>
      <c r="AT121" s="215" t="s">
        <v>72</v>
      </c>
      <c r="AU121" s="215" t="s">
        <v>73</v>
      </c>
      <c r="AY121" s="214" t="s">
        <v>132</v>
      </c>
      <c r="BK121" s="216">
        <f>SUM(BK122:BK135)</f>
        <v>0</v>
      </c>
    </row>
    <row r="122" spans="1:65" s="2" customFormat="1" ht="24.15" customHeight="1">
      <c r="A122" s="37"/>
      <c r="B122" s="38"/>
      <c r="C122" s="219" t="s">
        <v>81</v>
      </c>
      <c r="D122" s="219" t="s">
        <v>134</v>
      </c>
      <c r="E122" s="220" t="s">
        <v>148</v>
      </c>
      <c r="F122" s="221" t="s">
        <v>149</v>
      </c>
      <c r="G122" s="222" t="s">
        <v>137</v>
      </c>
      <c r="H122" s="223">
        <v>18.24</v>
      </c>
      <c r="I122" s="224"/>
      <c r="J122" s="225">
        <f>ROUND(I122*H122,2)</f>
        <v>0</v>
      </c>
      <c r="K122" s="226"/>
      <c r="L122" s="43"/>
      <c r="M122" s="227" t="s">
        <v>1</v>
      </c>
      <c r="N122" s="228" t="s">
        <v>38</v>
      </c>
      <c r="O122" s="90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1" t="s">
        <v>138</v>
      </c>
      <c r="AT122" s="231" t="s">
        <v>134</v>
      </c>
      <c r="AU122" s="231" t="s">
        <v>81</v>
      </c>
      <c r="AY122" s="16" t="s">
        <v>132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6" t="s">
        <v>81</v>
      </c>
      <c r="BK122" s="232">
        <f>ROUND(I122*H122,2)</f>
        <v>0</v>
      </c>
      <c r="BL122" s="16" t="s">
        <v>138</v>
      </c>
      <c r="BM122" s="231" t="s">
        <v>594</v>
      </c>
    </row>
    <row r="123" spans="1:51" s="13" customFormat="1" ht="12">
      <c r="A123" s="13"/>
      <c r="B123" s="233"/>
      <c r="C123" s="234"/>
      <c r="D123" s="235" t="s">
        <v>140</v>
      </c>
      <c r="E123" s="236" t="s">
        <v>1</v>
      </c>
      <c r="F123" s="237" t="s">
        <v>595</v>
      </c>
      <c r="G123" s="234"/>
      <c r="H123" s="238">
        <v>18.24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140</v>
      </c>
      <c r="AU123" s="244" t="s">
        <v>81</v>
      </c>
      <c r="AV123" s="13" t="s">
        <v>83</v>
      </c>
      <c r="AW123" s="13" t="s">
        <v>30</v>
      </c>
      <c r="AX123" s="13" t="s">
        <v>81</v>
      </c>
      <c r="AY123" s="244" t="s">
        <v>132</v>
      </c>
    </row>
    <row r="124" spans="1:65" s="2" customFormat="1" ht="44.25" customHeight="1">
      <c r="A124" s="37"/>
      <c r="B124" s="38"/>
      <c r="C124" s="219" t="s">
        <v>83</v>
      </c>
      <c r="D124" s="219" t="s">
        <v>134</v>
      </c>
      <c r="E124" s="220" t="s">
        <v>596</v>
      </c>
      <c r="F124" s="221" t="s">
        <v>597</v>
      </c>
      <c r="G124" s="222" t="s">
        <v>153</v>
      </c>
      <c r="H124" s="223">
        <v>21.995</v>
      </c>
      <c r="I124" s="224"/>
      <c r="J124" s="225">
        <f>ROUND(I124*H124,2)</f>
        <v>0</v>
      </c>
      <c r="K124" s="226"/>
      <c r="L124" s="43"/>
      <c r="M124" s="227" t="s">
        <v>1</v>
      </c>
      <c r="N124" s="228" t="s">
        <v>38</v>
      </c>
      <c r="O124" s="90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1" t="s">
        <v>138</v>
      </c>
      <c r="AT124" s="231" t="s">
        <v>134</v>
      </c>
      <c r="AU124" s="231" t="s">
        <v>81</v>
      </c>
      <c r="AY124" s="16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6" t="s">
        <v>81</v>
      </c>
      <c r="BK124" s="232">
        <f>ROUND(I124*H124,2)</f>
        <v>0</v>
      </c>
      <c r="BL124" s="16" t="s">
        <v>138</v>
      </c>
      <c r="BM124" s="231" t="s">
        <v>598</v>
      </c>
    </row>
    <row r="125" spans="1:51" s="13" customFormat="1" ht="12">
      <c r="A125" s="13"/>
      <c r="B125" s="233"/>
      <c r="C125" s="234"/>
      <c r="D125" s="235" t="s">
        <v>140</v>
      </c>
      <c r="E125" s="236" t="s">
        <v>1</v>
      </c>
      <c r="F125" s="237" t="s">
        <v>599</v>
      </c>
      <c r="G125" s="234"/>
      <c r="H125" s="238">
        <v>21.995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140</v>
      </c>
      <c r="AU125" s="244" t="s">
        <v>81</v>
      </c>
      <c r="AV125" s="13" t="s">
        <v>83</v>
      </c>
      <c r="AW125" s="13" t="s">
        <v>30</v>
      </c>
      <c r="AX125" s="13" t="s">
        <v>81</v>
      </c>
      <c r="AY125" s="244" t="s">
        <v>132</v>
      </c>
    </row>
    <row r="126" spans="1:65" s="2" customFormat="1" ht="44.25" customHeight="1">
      <c r="A126" s="37"/>
      <c r="B126" s="38"/>
      <c r="C126" s="219" t="s">
        <v>147</v>
      </c>
      <c r="D126" s="219" t="s">
        <v>134</v>
      </c>
      <c r="E126" s="220" t="s">
        <v>600</v>
      </c>
      <c r="F126" s="221" t="s">
        <v>601</v>
      </c>
      <c r="G126" s="222" t="s">
        <v>153</v>
      </c>
      <c r="H126" s="223">
        <v>21.995</v>
      </c>
      <c r="I126" s="224"/>
      <c r="J126" s="225">
        <f>ROUND(I126*H126,2)</f>
        <v>0</v>
      </c>
      <c r="K126" s="226"/>
      <c r="L126" s="43"/>
      <c r="M126" s="227" t="s">
        <v>1</v>
      </c>
      <c r="N126" s="228" t="s">
        <v>38</v>
      </c>
      <c r="O126" s="90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1" t="s">
        <v>138</v>
      </c>
      <c r="AT126" s="231" t="s">
        <v>134</v>
      </c>
      <c r="AU126" s="231" t="s">
        <v>81</v>
      </c>
      <c r="AY126" s="16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6" t="s">
        <v>81</v>
      </c>
      <c r="BK126" s="232">
        <f>ROUND(I126*H126,2)</f>
        <v>0</v>
      </c>
      <c r="BL126" s="16" t="s">
        <v>138</v>
      </c>
      <c r="BM126" s="231" t="s">
        <v>602</v>
      </c>
    </row>
    <row r="127" spans="1:51" s="13" customFormat="1" ht="12">
      <c r="A127" s="13"/>
      <c r="B127" s="233"/>
      <c r="C127" s="234"/>
      <c r="D127" s="235" t="s">
        <v>140</v>
      </c>
      <c r="E127" s="236" t="s">
        <v>1</v>
      </c>
      <c r="F127" s="237" t="s">
        <v>603</v>
      </c>
      <c r="G127" s="234"/>
      <c r="H127" s="238">
        <v>21.995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140</v>
      </c>
      <c r="AU127" s="244" t="s">
        <v>81</v>
      </c>
      <c r="AV127" s="13" t="s">
        <v>83</v>
      </c>
      <c r="AW127" s="13" t="s">
        <v>30</v>
      </c>
      <c r="AX127" s="13" t="s">
        <v>81</v>
      </c>
      <c r="AY127" s="244" t="s">
        <v>132</v>
      </c>
    </row>
    <row r="128" spans="1:65" s="2" customFormat="1" ht="24.15" customHeight="1">
      <c r="A128" s="37"/>
      <c r="B128" s="38"/>
      <c r="C128" s="219" t="s">
        <v>138</v>
      </c>
      <c r="D128" s="219" t="s">
        <v>134</v>
      </c>
      <c r="E128" s="220" t="s">
        <v>571</v>
      </c>
      <c r="F128" s="221" t="s">
        <v>572</v>
      </c>
      <c r="G128" s="222" t="s">
        <v>153</v>
      </c>
      <c r="H128" s="223">
        <v>30.556</v>
      </c>
      <c r="I128" s="224"/>
      <c r="J128" s="225">
        <f>ROUND(I128*H128,2)</f>
        <v>0</v>
      </c>
      <c r="K128" s="226"/>
      <c r="L128" s="43"/>
      <c r="M128" s="227" t="s">
        <v>1</v>
      </c>
      <c r="N128" s="228" t="s">
        <v>38</v>
      </c>
      <c r="O128" s="90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1" t="s">
        <v>138</v>
      </c>
      <c r="AT128" s="231" t="s">
        <v>134</v>
      </c>
      <c r="AU128" s="231" t="s">
        <v>81</v>
      </c>
      <c r="AY128" s="16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6" t="s">
        <v>81</v>
      </c>
      <c r="BK128" s="232">
        <f>ROUND(I128*H128,2)</f>
        <v>0</v>
      </c>
      <c r="BL128" s="16" t="s">
        <v>138</v>
      </c>
      <c r="BM128" s="231" t="s">
        <v>604</v>
      </c>
    </row>
    <row r="129" spans="1:65" s="2" customFormat="1" ht="16.5" customHeight="1">
      <c r="A129" s="37"/>
      <c r="B129" s="38"/>
      <c r="C129" s="219" t="s">
        <v>156</v>
      </c>
      <c r="D129" s="219" t="s">
        <v>134</v>
      </c>
      <c r="E129" s="220" t="s">
        <v>211</v>
      </c>
      <c r="F129" s="221" t="s">
        <v>212</v>
      </c>
      <c r="G129" s="222" t="s">
        <v>153</v>
      </c>
      <c r="H129" s="223">
        <v>30.556</v>
      </c>
      <c r="I129" s="224"/>
      <c r="J129" s="225">
        <f>ROUND(I129*H129,2)</f>
        <v>0</v>
      </c>
      <c r="K129" s="226"/>
      <c r="L129" s="43"/>
      <c r="M129" s="227" t="s">
        <v>1</v>
      </c>
      <c r="N129" s="228" t="s">
        <v>38</v>
      </c>
      <c r="O129" s="90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1" t="s">
        <v>138</v>
      </c>
      <c r="AT129" s="231" t="s">
        <v>134</v>
      </c>
      <c r="AU129" s="231" t="s">
        <v>81</v>
      </c>
      <c r="AY129" s="16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81</v>
      </c>
      <c r="BK129" s="232">
        <f>ROUND(I129*H129,2)</f>
        <v>0</v>
      </c>
      <c r="BL129" s="16" t="s">
        <v>138</v>
      </c>
      <c r="BM129" s="231" t="s">
        <v>605</v>
      </c>
    </row>
    <row r="130" spans="1:65" s="2" customFormat="1" ht="24.15" customHeight="1">
      <c r="A130" s="37"/>
      <c r="B130" s="38"/>
      <c r="C130" s="219" t="s">
        <v>162</v>
      </c>
      <c r="D130" s="219" t="s">
        <v>134</v>
      </c>
      <c r="E130" s="220" t="s">
        <v>606</v>
      </c>
      <c r="F130" s="221" t="s">
        <v>607</v>
      </c>
      <c r="G130" s="222" t="s">
        <v>153</v>
      </c>
      <c r="H130" s="223">
        <v>30.556</v>
      </c>
      <c r="I130" s="224"/>
      <c r="J130" s="225">
        <f>ROUND(I130*H130,2)</f>
        <v>0</v>
      </c>
      <c r="K130" s="226"/>
      <c r="L130" s="43"/>
      <c r="M130" s="227" t="s">
        <v>1</v>
      </c>
      <c r="N130" s="228" t="s">
        <v>38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138</v>
      </c>
      <c r="AT130" s="231" t="s">
        <v>134</v>
      </c>
      <c r="AU130" s="231" t="s">
        <v>81</v>
      </c>
      <c r="AY130" s="16" t="s">
        <v>132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81</v>
      </c>
      <c r="BK130" s="232">
        <f>ROUND(I130*H130,2)</f>
        <v>0</v>
      </c>
      <c r="BL130" s="16" t="s">
        <v>138</v>
      </c>
      <c r="BM130" s="231" t="s">
        <v>608</v>
      </c>
    </row>
    <row r="131" spans="1:51" s="13" customFormat="1" ht="12">
      <c r="A131" s="13"/>
      <c r="B131" s="233"/>
      <c r="C131" s="234"/>
      <c r="D131" s="235" t="s">
        <v>140</v>
      </c>
      <c r="E131" s="236" t="s">
        <v>1</v>
      </c>
      <c r="F131" s="237" t="s">
        <v>609</v>
      </c>
      <c r="G131" s="234"/>
      <c r="H131" s="238">
        <v>30.556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140</v>
      </c>
      <c r="AU131" s="244" t="s">
        <v>81</v>
      </c>
      <c r="AV131" s="13" t="s">
        <v>83</v>
      </c>
      <c r="AW131" s="13" t="s">
        <v>30</v>
      </c>
      <c r="AX131" s="13" t="s">
        <v>81</v>
      </c>
      <c r="AY131" s="244" t="s">
        <v>132</v>
      </c>
    </row>
    <row r="132" spans="1:65" s="2" customFormat="1" ht="24.15" customHeight="1">
      <c r="A132" s="37"/>
      <c r="B132" s="38"/>
      <c r="C132" s="219" t="s">
        <v>166</v>
      </c>
      <c r="D132" s="219" t="s">
        <v>134</v>
      </c>
      <c r="E132" s="220" t="s">
        <v>227</v>
      </c>
      <c r="F132" s="221" t="s">
        <v>228</v>
      </c>
      <c r="G132" s="222" t="s">
        <v>137</v>
      </c>
      <c r="H132" s="223">
        <v>18.24</v>
      </c>
      <c r="I132" s="224"/>
      <c r="J132" s="225">
        <f>ROUND(I132*H132,2)</f>
        <v>0</v>
      </c>
      <c r="K132" s="226"/>
      <c r="L132" s="43"/>
      <c r="M132" s="227" t="s">
        <v>1</v>
      </c>
      <c r="N132" s="228" t="s">
        <v>38</v>
      </c>
      <c r="O132" s="90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1" t="s">
        <v>138</v>
      </c>
      <c r="AT132" s="231" t="s">
        <v>134</v>
      </c>
      <c r="AU132" s="231" t="s">
        <v>81</v>
      </c>
      <c r="AY132" s="16" t="s">
        <v>132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81</v>
      </c>
      <c r="BK132" s="232">
        <f>ROUND(I132*H132,2)</f>
        <v>0</v>
      </c>
      <c r="BL132" s="16" t="s">
        <v>138</v>
      </c>
      <c r="BM132" s="231" t="s">
        <v>610</v>
      </c>
    </row>
    <row r="133" spans="1:65" s="2" customFormat="1" ht="24.15" customHeight="1">
      <c r="A133" s="37"/>
      <c r="B133" s="38"/>
      <c r="C133" s="219" t="s">
        <v>170</v>
      </c>
      <c r="D133" s="219" t="s">
        <v>134</v>
      </c>
      <c r="E133" s="220" t="s">
        <v>231</v>
      </c>
      <c r="F133" s="221" t="s">
        <v>232</v>
      </c>
      <c r="G133" s="222" t="s">
        <v>137</v>
      </c>
      <c r="H133" s="223">
        <v>18.24</v>
      </c>
      <c r="I133" s="224"/>
      <c r="J133" s="225">
        <f>ROUND(I133*H133,2)</f>
        <v>0</v>
      </c>
      <c r="K133" s="226"/>
      <c r="L133" s="43"/>
      <c r="M133" s="227" t="s">
        <v>1</v>
      </c>
      <c r="N133" s="228" t="s">
        <v>38</v>
      </c>
      <c r="O133" s="90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138</v>
      </c>
      <c r="AT133" s="231" t="s">
        <v>134</v>
      </c>
      <c r="AU133" s="231" t="s">
        <v>81</v>
      </c>
      <c r="AY133" s="16" t="s">
        <v>132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81</v>
      </c>
      <c r="BK133" s="232">
        <f>ROUND(I133*H133,2)</f>
        <v>0</v>
      </c>
      <c r="BL133" s="16" t="s">
        <v>138</v>
      </c>
      <c r="BM133" s="231" t="s">
        <v>611</v>
      </c>
    </row>
    <row r="134" spans="1:65" s="2" customFormat="1" ht="16.5" customHeight="1">
      <c r="A134" s="37"/>
      <c r="B134" s="38"/>
      <c r="C134" s="260" t="s">
        <v>175</v>
      </c>
      <c r="D134" s="260" t="s">
        <v>221</v>
      </c>
      <c r="E134" s="261" t="s">
        <v>234</v>
      </c>
      <c r="F134" s="262" t="s">
        <v>235</v>
      </c>
      <c r="G134" s="263" t="s">
        <v>236</v>
      </c>
      <c r="H134" s="264">
        <v>0.547</v>
      </c>
      <c r="I134" s="265"/>
      <c r="J134" s="266">
        <f>ROUND(I134*H134,2)</f>
        <v>0</v>
      </c>
      <c r="K134" s="267"/>
      <c r="L134" s="268"/>
      <c r="M134" s="269" t="s">
        <v>1</v>
      </c>
      <c r="N134" s="270" t="s">
        <v>38</v>
      </c>
      <c r="O134" s="90"/>
      <c r="P134" s="229">
        <f>O134*H134</f>
        <v>0</v>
      </c>
      <c r="Q134" s="229">
        <v>0.001</v>
      </c>
      <c r="R134" s="229">
        <f>Q134*H134</f>
        <v>0.0005470000000000001</v>
      </c>
      <c r="S134" s="229">
        <v>0</v>
      </c>
      <c r="T134" s="23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1" t="s">
        <v>170</v>
      </c>
      <c r="AT134" s="231" t="s">
        <v>221</v>
      </c>
      <c r="AU134" s="231" t="s">
        <v>81</v>
      </c>
      <c r="AY134" s="16" t="s">
        <v>132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81</v>
      </c>
      <c r="BK134" s="232">
        <f>ROUND(I134*H134,2)</f>
        <v>0</v>
      </c>
      <c r="BL134" s="16" t="s">
        <v>138</v>
      </c>
      <c r="BM134" s="231" t="s">
        <v>612</v>
      </c>
    </row>
    <row r="135" spans="1:51" s="13" customFormat="1" ht="12">
      <c r="A135" s="13"/>
      <c r="B135" s="233"/>
      <c r="C135" s="234"/>
      <c r="D135" s="235" t="s">
        <v>140</v>
      </c>
      <c r="E135" s="236" t="s">
        <v>1</v>
      </c>
      <c r="F135" s="237" t="s">
        <v>613</v>
      </c>
      <c r="G135" s="234"/>
      <c r="H135" s="238">
        <v>0.547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140</v>
      </c>
      <c r="AU135" s="244" t="s">
        <v>81</v>
      </c>
      <c r="AV135" s="13" t="s">
        <v>83</v>
      </c>
      <c r="AW135" s="13" t="s">
        <v>30</v>
      </c>
      <c r="AX135" s="13" t="s">
        <v>81</v>
      </c>
      <c r="AY135" s="244" t="s">
        <v>132</v>
      </c>
    </row>
    <row r="136" spans="1:63" s="12" customFormat="1" ht="25.9" customHeight="1">
      <c r="A136" s="12"/>
      <c r="B136" s="203"/>
      <c r="C136" s="204"/>
      <c r="D136" s="205" t="s">
        <v>72</v>
      </c>
      <c r="E136" s="206" t="s">
        <v>170</v>
      </c>
      <c r="F136" s="206" t="s">
        <v>267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SUM(P137:P145)</f>
        <v>0</v>
      </c>
      <c r="Q136" s="211"/>
      <c r="R136" s="212">
        <f>SUM(R137:R145)</f>
        <v>0.01708</v>
      </c>
      <c r="S136" s="211"/>
      <c r="T136" s="213">
        <f>SUM(T137:T145)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81</v>
      </c>
      <c r="AT136" s="215" t="s">
        <v>72</v>
      </c>
      <c r="AU136" s="215" t="s">
        <v>73</v>
      </c>
      <c r="AY136" s="214" t="s">
        <v>132</v>
      </c>
      <c r="BK136" s="216">
        <f>SUM(BK137:BK145)</f>
        <v>0</v>
      </c>
    </row>
    <row r="137" spans="1:65" s="2" customFormat="1" ht="24.15" customHeight="1">
      <c r="A137" s="37"/>
      <c r="B137" s="38"/>
      <c r="C137" s="219" t="s">
        <v>179</v>
      </c>
      <c r="D137" s="219" t="s">
        <v>134</v>
      </c>
      <c r="E137" s="220" t="s">
        <v>614</v>
      </c>
      <c r="F137" s="221" t="s">
        <v>615</v>
      </c>
      <c r="G137" s="222" t="s">
        <v>143</v>
      </c>
      <c r="H137" s="223">
        <v>1</v>
      </c>
      <c r="I137" s="224"/>
      <c r="J137" s="225">
        <f>ROUND(I137*H137,2)</f>
        <v>0</v>
      </c>
      <c r="K137" s="226"/>
      <c r="L137" s="43"/>
      <c r="M137" s="227" t="s">
        <v>1</v>
      </c>
      <c r="N137" s="228" t="s">
        <v>38</v>
      </c>
      <c r="O137" s="90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138</v>
      </c>
      <c r="AT137" s="231" t="s">
        <v>134</v>
      </c>
      <c r="AU137" s="231" t="s">
        <v>81</v>
      </c>
      <c r="AY137" s="16" t="s">
        <v>132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81</v>
      </c>
      <c r="BK137" s="232">
        <f>ROUND(I137*H137,2)</f>
        <v>0</v>
      </c>
      <c r="BL137" s="16" t="s">
        <v>138</v>
      </c>
      <c r="BM137" s="231" t="s">
        <v>616</v>
      </c>
    </row>
    <row r="138" spans="1:65" s="2" customFormat="1" ht="16.5" customHeight="1">
      <c r="A138" s="37"/>
      <c r="B138" s="38"/>
      <c r="C138" s="260" t="s">
        <v>184</v>
      </c>
      <c r="D138" s="260" t="s">
        <v>221</v>
      </c>
      <c r="E138" s="261" t="s">
        <v>617</v>
      </c>
      <c r="F138" s="262" t="s">
        <v>618</v>
      </c>
      <c r="G138" s="263" t="s">
        <v>143</v>
      </c>
      <c r="H138" s="264">
        <v>1</v>
      </c>
      <c r="I138" s="265"/>
      <c r="J138" s="266">
        <f>ROUND(I138*H138,2)</f>
        <v>0</v>
      </c>
      <c r="K138" s="267"/>
      <c r="L138" s="268"/>
      <c r="M138" s="269" t="s">
        <v>1</v>
      </c>
      <c r="N138" s="270" t="s">
        <v>38</v>
      </c>
      <c r="O138" s="90"/>
      <c r="P138" s="229">
        <f>O138*H138</f>
        <v>0</v>
      </c>
      <c r="Q138" s="229">
        <v>0.00028</v>
      </c>
      <c r="R138" s="229">
        <f>Q138*H138</f>
        <v>0.00028</v>
      </c>
      <c r="S138" s="229">
        <v>0</v>
      </c>
      <c r="T138" s="23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1" t="s">
        <v>170</v>
      </c>
      <c r="AT138" s="231" t="s">
        <v>221</v>
      </c>
      <c r="AU138" s="231" t="s">
        <v>81</v>
      </c>
      <c r="AY138" s="16" t="s">
        <v>132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6" t="s">
        <v>81</v>
      </c>
      <c r="BK138" s="232">
        <f>ROUND(I138*H138,2)</f>
        <v>0</v>
      </c>
      <c r="BL138" s="16" t="s">
        <v>138</v>
      </c>
      <c r="BM138" s="231" t="s">
        <v>619</v>
      </c>
    </row>
    <row r="139" spans="1:47" s="2" customFormat="1" ht="12">
      <c r="A139" s="37"/>
      <c r="B139" s="38"/>
      <c r="C139" s="39"/>
      <c r="D139" s="235" t="s">
        <v>145</v>
      </c>
      <c r="E139" s="39"/>
      <c r="F139" s="245" t="s">
        <v>620</v>
      </c>
      <c r="G139" s="39"/>
      <c r="H139" s="39"/>
      <c r="I139" s="246"/>
      <c r="J139" s="39"/>
      <c r="K139" s="39"/>
      <c r="L139" s="43"/>
      <c r="M139" s="247"/>
      <c r="N139" s="248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145</v>
      </c>
      <c r="AU139" s="16" t="s">
        <v>81</v>
      </c>
    </row>
    <row r="140" spans="1:65" s="2" customFormat="1" ht="24.15" customHeight="1">
      <c r="A140" s="37"/>
      <c r="B140" s="38"/>
      <c r="C140" s="219" t="s">
        <v>190</v>
      </c>
      <c r="D140" s="219" t="s">
        <v>134</v>
      </c>
      <c r="E140" s="220" t="s">
        <v>621</v>
      </c>
      <c r="F140" s="221" t="s">
        <v>622</v>
      </c>
      <c r="G140" s="222" t="s">
        <v>271</v>
      </c>
      <c r="H140" s="223">
        <v>4</v>
      </c>
      <c r="I140" s="224"/>
      <c r="J140" s="225">
        <f>ROUND(I140*H140,2)</f>
        <v>0</v>
      </c>
      <c r="K140" s="226"/>
      <c r="L140" s="43"/>
      <c r="M140" s="227" t="s">
        <v>1</v>
      </c>
      <c r="N140" s="228" t="s">
        <v>38</v>
      </c>
      <c r="O140" s="90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1" t="s">
        <v>138</v>
      </c>
      <c r="AT140" s="231" t="s">
        <v>134</v>
      </c>
      <c r="AU140" s="231" t="s">
        <v>81</v>
      </c>
      <c r="AY140" s="16" t="s">
        <v>132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6" t="s">
        <v>81</v>
      </c>
      <c r="BK140" s="232">
        <f>ROUND(I140*H140,2)</f>
        <v>0</v>
      </c>
      <c r="BL140" s="16" t="s">
        <v>138</v>
      </c>
      <c r="BM140" s="231" t="s">
        <v>623</v>
      </c>
    </row>
    <row r="141" spans="1:65" s="2" customFormat="1" ht="24.15" customHeight="1">
      <c r="A141" s="37"/>
      <c r="B141" s="38"/>
      <c r="C141" s="260" t="s">
        <v>195</v>
      </c>
      <c r="D141" s="260" t="s">
        <v>221</v>
      </c>
      <c r="E141" s="261" t="s">
        <v>624</v>
      </c>
      <c r="F141" s="262" t="s">
        <v>625</v>
      </c>
      <c r="G141" s="263" t="s">
        <v>271</v>
      </c>
      <c r="H141" s="264">
        <v>4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38</v>
      </c>
      <c r="O141" s="90"/>
      <c r="P141" s="229">
        <f>O141*H141</f>
        <v>0</v>
      </c>
      <c r="Q141" s="229">
        <v>0.0022</v>
      </c>
      <c r="R141" s="229">
        <f>Q141*H141</f>
        <v>0.0088</v>
      </c>
      <c r="S141" s="229">
        <v>0</v>
      </c>
      <c r="T141" s="23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1" t="s">
        <v>170</v>
      </c>
      <c r="AT141" s="231" t="s">
        <v>221</v>
      </c>
      <c r="AU141" s="231" t="s">
        <v>81</v>
      </c>
      <c r="AY141" s="16" t="s">
        <v>132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81</v>
      </c>
      <c r="BK141" s="232">
        <f>ROUND(I141*H141,2)</f>
        <v>0</v>
      </c>
      <c r="BL141" s="16" t="s">
        <v>138</v>
      </c>
      <c r="BM141" s="231" t="s">
        <v>626</v>
      </c>
    </row>
    <row r="142" spans="1:65" s="2" customFormat="1" ht="16.5" customHeight="1">
      <c r="A142" s="37"/>
      <c r="B142" s="38"/>
      <c r="C142" s="260" t="s">
        <v>201</v>
      </c>
      <c r="D142" s="260" t="s">
        <v>221</v>
      </c>
      <c r="E142" s="261" t="s">
        <v>627</v>
      </c>
      <c r="F142" s="262" t="s">
        <v>628</v>
      </c>
      <c r="G142" s="263" t="s">
        <v>271</v>
      </c>
      <c r="H142" s="264">
        <v>4</v>
      </c>
      <c r="I142" s="265"/>
      <c r="J142" s="266">
        <f>ROUND(I142*H142,2)</f>
        <v>0</v>
      </c>
      <c r="K142" s="267"/>
      <c r="L142" s="268"/>
      <c r="M142" s="269" t="s">
        <v>1</v>
      </c>
      <c r="N142" s="270" t="s">
        <v>38</v>
      </c>
      <c r="O142" s="90"/>
      <c r="P142" s="229">
        <f>O142*H142</f>
        <v>0</v>
      </c>
      <c r="Q142" s="229">
        <v>0.002</v>
      </c>
      <c r="R142" s="229">
        <f>Q142*H142</f>
        <v>0.008</v>
      </c>
      <c r="S142" s="229">
        <v>0</v>
      </c>
      <c r="T142" s="23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1" t="s">
        <v>170</v>
      </c>
      <c r="AT142" s="231" t="s">
        <v>221</v>
      </c>
      <c r="AU142" s="231" t="s">
        <v>81</v>
      </c>
      <c r="AY142" s="16" t="s">
        <v>132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81</v>
      </c>
      <c r="BK142" s="232">
        <f>ROUND(I142*H142,2)</f>
        <v>0</v>
      </c>
      <c r="BL142" s="16" t="s">
        <v>138</v>
      </c>
      <c r="BM142" s="231" t="s">
        <v>629</v>
      </c>
    </row>
    <row r="143" spans="1:47" s="2" customFormat="1" ht="12">
      <c r="A143" s="37"/>
      <c r="B143" s="38"/>
      <c r="C143" s="39"/>
      <c r="D143" s="235" t="s">
        <v>145</v>
      </c>
      <c r="E143" s="39"/>
      <c r="F143" s="245" t="s">
        <v>630</v>
      </c>
      <c r="G143" s="39"/>
      <c r="H143" s="39"/>
      <c r="I143" s="246"/>
      <c r="J143" s="39"/>
      <c r="K143" s="39"/>
      <c r="L143" s="43"/>
      <c r="M143" s="247"/>
      <c r="N143" s="24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145</v>
      </c>
      <c r="AU143" s="16" t="s">
        <v>81</v>
      </c>
    </row>
    <row r="144" spans="1:65" s="2" customFormat="1" ht="16.5" customHeight="1">
      <c r="A144" s="37"/>
      <c r="B144" s="38"/>
      <c r="C144" s="260" t="s">
        <v>8</v>
      </c>
      <c r="D144" s="260" t="s">
        <v>221</v>
      </c>
      <c r="E144" s="261" t="s">
        <v>631</v>
      </c>
      <c r="F144" s="262" t="s">
        <v>632</v>
      </c>
      <c r="G144" s="263" t="s">
        <v>271</v>
      </c>
      <c r="H144" s="264">
        <v>4</v>
      </c>
      <c r="I144" s="265"/>
      <c r="J144" s="266">
        <f>ROUND(I144*H144,2)</f>
        <v>0</v>
      </c>
      <c r="K144" s="267"/>
      <c r="L144" s="268"/>
      <c r="M144" s="269" t="s">
        <v>1</v>
      </c>
      <c r="N144" s="270" t="s">
        <v>38</v>
      </c>
      <c r="O144" s="90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1" t="s">
        <v>170</v>
      </c>
      <c r="AT144" s="231" t="s">
        <v>221</v>
      </c>
      <c r="AU144" s="231" t="s">
        <v>81</v>
      </c>
      <c r="AY144" s="16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6" t="s">
        <v>81</v>
      </c>
      <c r="BK144" s="232">
        <f>ROUND(I144*H144,2)</f>
        <v>0</v>
      </c>
      <c r="BL144" s="16" t="s">
        <v>138</v>
      </c>
      <c r="BM144" s="231" t="s">
        <v>633</v>
      </c>
    </row>
    <row r="145" spans="1:65" s="2" customFormat="1" ht="16.5" customHeight="1">
      <c r="A145" s="37"/>
      <c r="B145" s="38"/>
      <c r="C145" s="260" t="s">
        <v>210</v>
      </c>
      <c r="D145" s="260" t="s">
        <v>221</v>
      </c>
      <c r="E145" s="261" t="s">
        <v>634</v>
      </c>
      <c r="F145" s="262" t="s">
        <v>635</v>
      </c>
      <c r="G145" s="263" t="s">
        <v>271</v>
      </c>
      <c r="H145" s="264">
        <v>1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38</v>
      </c>
      <c r="O145" s="90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1" t="s">
        <v>170</v>
      </c>
      <c r="AT145" s="231" t="s">
        <v>221</v>
      </c>
      <c r="AU145" s="231" t="s">
        <v>81</v>
      </c>
      <c r="AY145" s="16" t="s">
        <v>132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81</v>
      </c>
      <c r="BK145" s="232">
        <f>ROUND(I145*H145,2)</f>
        <v>0</v>
      </c>
      <c r="BL145" s="16" t="s">
        <v>138</v>
      </c>
      <c r="BM145" s="231" t="s">
        <v>636</v>
      </c>
    </row>
    <row r="146" spans="1:63" s="12" customFormat="1" ht="25.9" customHeight="1">
      <c r="A146" s="12"/>
      <c r="B146" s="203"/>
      <c r="C146" s="204"/>
      <c r="D146" s="205" t="s">
        <v>72</v>
      </c>
      <c r="E146" s="206" t="s">
        <v>539</v>
      </c>
      <c r="F146" s="206" t="s">
        <v>540</v>
      </c>
      <c r="G146" s="204"/>
      <c r="H146" s="204"/>
      <c r="I146" s="207"/>
      <c r="J146" s="208">
        <f>BK146</f>
        <v>0</v>
      </c>
      <c r="K146" s="204"/>
      <c r="L146" s="209"/>
      <c r="M146" s="210"/>
      <c r="N146" s="211"/>
      <c r="O146" s="211"/>
      <c r="P146" s="212">
        <f>P147</f>
        <v>0</v>
      </c>
      <c r="Q146" s="211"/>
      <c r="R146" s="212">
        <f>R147</f>
        <v>0</v>
      </c>
      <c r="S146" s="211"/>
      <c r="T146" s="213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81</v>
      </c>
      <c r="AT146" s="215" t="s">
        <v>72</v>
      </c>
      <c r="AU146" s="215" t="s">
        <v>73</v>
      </c>
      <c r="AY146" s="214" t="s">
        <v>132</v>
      </c>
      <c r="BK146" s="216">
        <f>BK147</f>
        <v>0</v>
      </c>
    </row>
    <row r="147" spans="1:65" s="2" customFormat="1" ht="24.15" customHeight="1">
      <c r="A147" s="37"/>
      <c r="B147" s="38"/>
      <c r="C147" s="219" t="s">
        <v>215</v>
      </c>
      <c r="D147" s="219" t="s">
        <v>134</v>
      </c>
      <c r="E147" s="220" t="s">
        <v>587</v>
      </c>
      <c r="F147" s="221" t="s">
        <v>588</v>
      </c>
      <c r="G147" s="222" t="s">
        <v>204</v>
      </c>
      <c r="H147" s="223">
        <v>0.885</v>
      </c>
      <c r="I147" s="224"/>
      <c r="J147" s="225">
        <f>ROUND(I147*H147,2)</f>
        <v>0</v>
      </c>
      <c r="K147" s="226"/>
      <c r="L147" s="43"/>
      <c r="M147" s="227" t="s">
        <v>1</v>
      </c>
      <c r="N147" s="228" t="s">
        <v>38</v>
      </c>
      <c r="O147" s="90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1" t="s">
        <v>138</v>
      </c>
      <c r="AT147" s="231" t="s">
        <v>134</v>
      </c>
      <c r="AU147" s="231" t="s">
        <v>81</v>
      </c>
      <c r="AY147" s="16" t="s">
        <v>132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81</v>
      </c>
      <c r="BK147" s="232">
        <f>ROUND(I147*H147,2)</f>
        <v>0</v>
      </c>
      <c r="BL147" s="16" t="s">
        <v>138</v>
      </c>
      <c r="BM147" s="231" t="s">
        <v>637</v>
      </c>
    </row>
    <row r="148" spans="1:63" s="12" customFormat="1" ht="25.9" customHeight="1">
      <c r="A148" s="12"/>
      <c r="B148" s="203"/>
      <c r="C148" s="204"/>
      <c r="D148" s="205" t="s">
        <v>72</v>
      </c>
      <c r="E148" s="206" t="s">
        <v>546</v>
      </c>
      <c r="F148" s="206" t="s">
        <v>547</v>
      </c>
      <c r="G148" s="204"/>
      <c r="H148" s="204"/>
      <c r="I148" s="207"/>
      <c r="J148" s="208">
        <f>BK148</f>
        <v>0</v>
      </c>
      <c r="K148" s="204"/>
      <c r="L148" s="209"/>
      <c r="M148" s="210"/>
      <c r="N148" s="211"/>
      <c r="O148" s="211"/>
      <c r="P148" s="212">
        <f>P149</f>
        <v>0</v>
      </c>
      <c r="Q148" s="211"/>
      <c r="R148" s="212">
        <f>R149</f>
        <v>0</v>
      </c>
      <c r="S148" s="211"/>
      <c r="T148" s="213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81</v>
      </c>
      <c r="AT148" s="215" t="s">
        <v>72</v>
      </c>
      <c r="AU148" s="215" t="s">
        <v>73</v>
      </c>
      <c r="AY148" s="214" t="s">
        <v>132</v>
      </c>
      <c r="BK148" s="216">
        <f>BK149</f>
        <v>0</v>
      </c>
    </row>
    <row r="149" spans="1:65" s="2" customFormat="1" ht="21.75" customHeight="1">
      <c r="A149" s="37"/>
      <c r="B149" s="38"/>
      <c r="C149" s="219" t="s">
        <v>220</v>
      </c>
      <c r="D149" s="219" t="s">
        <v>134</v>
      </c>
      <c r="E149" s="220" t="s">
        <v>590</v>
      </c>
      <c r="F149" s="221" t="s">
        <v>591</v>
      </c>
      <c r="G149" s="222" t="s">
        <v>204</v>
      </c>
      <c r="H149" s="223">
        <v>0.018</v>
      </c>
      <c r="I149" s="224"/>
      <c r="J149" s="225">
        <f>ROUND(I149*H149,2)</f>
        <v>0</v>
      </c>
      <c r="K149" s="226"/>
      <c r="L149" s="43"/>
      <c r="M149" s="271" t="s">
        <v>1</v>
      </c>
      <c r="N149" s="272" t="s">
        <v>38</v>
      </c>
      <c r="O149" s="273"/>
      <c r="P149" s="274">
        <f>O149*H149</f>
        <v>0</v>
      </c>
      <c r="Q149" s="274">
        <v>0</v>
      </c>
      <c r="R149" s="274">
        <f>Q149*H149</f>
        <v>0</v>
      </c>
      <c r="S149" s="274">
        <v>0</v>
      </c>
      <c r="T149" s="27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1" t="s">
        <v>138</v>
      </c>
      <c r="AT149" s="231" t="s">
        <v>134</v>
      </c>
      <c r="AU149" s="231" t="s">
        <v>81</v>
      </c>
      <c r="AY149" s="16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81</v>
      </c>
      <c r="BK149" s="232">
        <f>ROUND(I149*H149,2)</f>
        <v>0</v>
      </c>
      <c r="BL149" s="16" t="s">
        <v>138</v>
      </c>
      <c r="BM149" s="231" t="s">
        <v>638</v>
      </c>
    </row>
    <row r="150" spans="1:31" s="2" customFormat="1" ht="6.95" customHeight="1">
      <c r="A150" s="37"/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43"/>
      <c r="M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</sheetData>
  <sheetProtection password="CC35" sheet="1" objects="1" scenarios="1" formatColumns="0" formatRows="0" autoFilter="0"/>
  <autoFilter ref="C119:K14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83</v>
      </c>
    </row>
    <row r="4" spans="2:4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HD, prodloužení vodovodu v Předměstí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639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5. 11. 2021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21</v>
      </c>
      <c r="F15" s="37"/>
      <c r="G15" s="37"/>
      <c r="H15" s="37"/>
      <c r="I15" s="140" t="s">
        <v>26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27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29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21</v>
      </c>
      <c r="F21" s="37"/>
      <c r="G21" s="37"/>
      <c r="H21" s="37"/>
      <c r="I21" s="140" t="s">
        <v>26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31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21</v>
      </c>
      <c r="F24" s="37"/>
      <c r="G24" s="37"/>
      <c r="H24" s="37"/>
      <c r="I24" s="140" t="s">
        <v>26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151">
        <f>ROUND(J117,2)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35</v>
      </c>
      <c r="G32" s="37"/>
      <c r="H32" s="37"/>
      <c r="I32" s="152" t="s">
        <v>34</v>
      </c>
      <c r="J32" s="152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37</v>
      </c>
      <c r="E33" s="140" t="s">
        <v>38</v>
      </c>
      <c r="F33" s="154">
        <f>ROUND((SUM(BE117:BE122)),2)</f>
        <v>0</v>
      </c>
      <c r="G33" s="37"/>
      <c r="H33" s="37"/>
      <c r="I33" s="155">
        <v>0.21</v>
      </c>
      <c r="J33" s="154">
        <f>ROUND(((SUM(BE117:BE122))*I33),2)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39</v>
      </c>
      <c r="F34" s="154">
        <f>ROUND((SUM(BF117:BF122)),2)</f>
        <v>0</v>
      </c>
      <c r="G34" s="37"/>
      <c r="H34" s="37"/>
      <c r="I34" s="155">
        <v>0.15</v>
      </c>
      <c r="J34" s="154">
        <f>ROUND(((SUM(BF117:BF122))*I34),2)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40</v>
      </c>
      <c r="F35" s="154">
        <f>ROUND((SUM(BG117:BG122)),2)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41</v>
      </c>
      <c r="F36" s="154">
        <f>ROUND((SUM(BH117:BH122)),2)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42</v>
      </c>
      <c r="F37" s="154">
        <f>ROUND((SUM(BI117:BI122)),2)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HD, prodloužení vodovodu v Předměstí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04 -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5. 11. 2021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107</v>
      </c>
      <c r="D96" s="39"/>
      <c r="E96" s="39"/>
      <c r="F96" s="39"/>
      <c r="G96" s="39"/>
      <c r="H96" s="39"/>
      <c r="I96" s="39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9" customFormat="1" ht="24.95" customHeight="1">
      <c r="A97" s="9"/>
      <c r="B97" s="179"/>
      <c r="C97" s="180"/>
      <c r="D97" s="181" t="s">
        <v>640</v>
      </c>
      <c r="E97" s="182"/>
      <c r="F97" s="182"/>
      <c r="G97" s="182"/>
      <c r="H97" s="182"/>
      <c r="I97" s="182"/>
      <c r="J97" s="183">
        <f>J118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117</v>
      </c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74" t="str">
        <f>E7</f>
        <v>HD, prodloužení vodovodu v Předměstí</v>
      </c>
      <c r="F107" s="31"/>
      <c r="G107" s="31"/>
      <c r="H107" s="31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102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04 - Vedlejší rozpočtové náklady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9"/>
      <c r="E111" s="39"/>
      <c r="F111" s="26" t="str">
        <f>F12</f>
        <v xml:space="preserve"> </v>
      </c>
      <c r="G111" s="39"/>
      <c r="H111" s="39"/>
      <c r="I111" s="31" t="s">
        <v>22</v>
      </c>
      <c r="J111" s="78" t="str">
        <f>IF(J12="","",J12)</f>
        <v>5. 11. 2021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31" t="s">
        <v>24</v>
      </c>
      <c r="D113" s="39"/>
      <c r="E113" s="39"/>
      <c r="F113" s="26" t="str">
        <f>E15</f>
        <v xml:space="preserve"> </v>
      </c>
      <c r="G113" s="39"/>
      <c r="H113" s="39"/>
      <c r="I113" s="31" t="s">
        <v>29</v>
      </c>
      <c r="J113" s="35" t="str">
        <f>E21</f>
        <v xml:space="preserve"> 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27</v>
      </c>
      <c r="D114" s="39"/>
      <c r="E114" s="39"/>
      <c r="F114" s="26" t="str">
        <f>IF(E18="","",E18)</f>
        <v>Vyplň údaj</v>
      </c>
      <c r="G114" s="39"/>
      <c r="H114" s="39"/>
      <c r="I114" s="31" t="s">
        <v>31</v>
      </c>
      <c r="J114" s="35" t="str">
        <f>E24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1" customFormat="1" ht="29.25" customHeight="1">
      <c r="A116" s="191"/>
      <c r="B116" s="192"/>
      <c r="C116" s="193" t="s">
        <v>118</v>
      </c>
      <c r="D116" s="194" t="s">
        <v>58</v>
      </c>
      <c r="E116" s="194" t="s">
        <v>54</v>
      </c>
      <c r="F116" s="194" t="s">
        <v>55</v>
      </c>
      <c r="G116" s="194" t="s">
        <v>119</v>
      </c>
      <c r="H116" s="194" t="s">
        <v>120</v>
      </c>
      <c r="I116" s="194" t="s">
        <v>121</v>
      </c>
      <c r="J116" s="195" t="s">
        <v>106</v>
      </c>
      <c r="K116" s="196" t="s">
        <v>122</v>
      </c>
      <c r="L116" s="197"/>
      <c r="M116" s="99" t="s">
        <v>1</v>
      </c>
      <c r="N116" s="100" t="s">
        <v>37</v>
      </c>
      <c r="O116" s="100" t="s">
        <v>123</v>
      </c>
      <c r="P116" s="100" t="s">
        <v>124</v>
      </c>
      <c r="Q116" s="100" t="s">
        <v>125</v>
      </c>
      <c r="R116" s="100" t="s">
        <v>126</v>
      </c>
      <c r="S116" s="100" t="s">
        <v>127</v>
      </c>
      <c r="T116" s="101" t="s">
        <v>128</v>
      </c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</row>
    <row r="117" spans="1:63" s="2" customFormat="1" ht="22.8" customHeight="1">
      <c r="A117" s="37"/>
      <c r="B117" s="38"/>
      <c r="C117" s="106" t="s">
        <v>129</v>
      </c>
      <c r="D117" s="39"/>
      <c r="E117" s="39"/>
      <c r="F117" s="39"/>
      <c r="G117" s="39"/>
      <c r="H117" s="39"/>
      <c r="I117" s="39"/>
      <c r="J117" s="198">
        <f>BK117</f>
        <v>0</v>
      </c>
      <c r="K117" s="39"/>
      <c r="L117" s="43"/>
      <c r="M117" s="102"/>
      <c r="N117" s="199"/>
      <c r="O117" s="103"/>
      <c r="P117" s="200">
        <f>P118</f>
        <v>0</v>
      </c>
      <c r="Q117" s="103"/>
      <c r="R117" s="200">
        <f>R118</f>
        <v>0</v>
      </c>
      <c r="S117" s="103"/>
      <c r="T117" s="201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72</v>
      </c>
      <c r="AU117" s="16" t="s">
        <v>108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72</v>
      </c>
      <c r="E118" s="206" t="s">
        <v>641</v>
      </c>
      <c r="F118" s="206" t="s">
        <v>91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SUM(P119:P122)</f>
        <v>0</v>
      </c>
      <c r="Q118" s="211"/>
      <c r="R118" s="212">
        <f>SUM(R119:R122)</f>
        <v>0</v>
      </c>
      <c r="S118" s="211"/>
      <c r="T118" s="213">
        <f>SUM(T119:T122)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156</v>
      </c>
      <c r="AT118" s="215" t="s">
        <v>72</v>
      </c>
      <c r="AU118" s="215" t="s">
        <v>73</v>
      </c>
      <c r="AY118" s="214" t="s">
        <v>132</v>
      </c>
      <c r="BK118" s="216">
        <f>SUM(BK119:BK122)</f>
        <v>0</v>
      </c>
    </row>
    <row r="119" spans="1:65" s="2" customFormat="1" ht="24.15" customHeight="1">
      <c r="A119" s="37"/>
      <c r="B119" s="38"/>
      <c r="C119" s="219" t="s">
        <v>81</v>
      </c>
      <c r="D119" s="219" t="s">
        <v>134</v>
      </c>
      <c r="E119" s="220" t="s">
        <v>84</v>
      </c>
      <c r="F119" s="221" t="s">
        <v>642</v>
      </c>
      <c r="G119" s="222" t="s">
        <v>461</v>
      </c>
      <c r="H119" s="223">
        <v>1</v>
      </c>
      <c r="I119" s="224"/>
      <c r="J119" s="225">
        <f>ROUND(I119*H119,2)</f>
        <v>0</v>
      </c>
      <c r="K119" s="226"/>
      <c r="L119" s="43"/>
      <c r="M119" s="227" t="s">
        <v>1</v>
      </c>
      <c r="N119" s="228" t="s">
        <v>38</v>
      </c>
      <c r="O119" s="90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31" t="s">
        <v>138</v>
      </c>
      <c r="AT119" s="231" t="s">
        <v>134</v>
      </c>
      <c r="AU119" s="231" t="s">
        <v>81</v>
      </c>
      <c r="AY119" s="16" t="s">
        <v>132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6" t="s">
        <v>81</v>
      </c>
      <c r="BK119" s="232">
        <f>ROUND(I119*H119,2)</f>
        <v>0</v>
      </c>
      <c r="BL119" s="16" t="s">
        <v>138</v>
      </c>
      <c r="BM119" s="231" t="s">
        <v>643</v>
      </c>
    </row>
    <row r="120" spans="1:65" s="2" customFormat="1" ht="16.5" customHeight="1">
      <c r="A120" s="37"/>
      <c r="B120" s="38"/>
      <c r="C120" s="219" t="s">
        <v>83</v>
      </c>
      <c r="D120" s="219" t="s">
        <v>134</v>
      </c>
      <c r="E120" s="220" t="s">
        <v>90</v>
      </c>
      <c r="F120" s="221" t="s">
        <v>644</v>
      </c>
      <c r="G120" s="222" t="s">
        <v>461</v>
      </c>
      <c r="H120" s="223">
        <v>1</v>
      </c>
      <c r="I120" s="224"/>
      <c r="J120" s="225">
        <f>ROUND(I120*H120,2)</f>
        <v>0</v>
      </c>
      <c r="K120" s="226"/>
      <c r="L120" s="43"/>
      <c r="M120" s="227" t="s">
        <v>1</v>
      </c>
      <c r="N120" s="228" t="s">
        <v>38</v>
      </c>
      <c r="O120" s="90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31" t="s">
        <v>138</v>
      </c>
      <c r="AT120" s="231" t="s">
        <v>134</v>
      </c>
      <c r="AU120" s="231" t="s">
        <v>81</v>
      </c>
      <c r="AY120" s="16" t="s">
        <v>132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6" t="s">
        <v>81</v>
      </c>
      <c r="BK120" s="232">
        <f>ROUND(I120*H120,2)</f>
        <v>0</v>
      </c>
      <c r="BL120" s="16" t="s">
        <v>138</v>
      </c>
      <c r="BM120" s="231" t="s">
        <v>645</v>
      </c>
    </row>
    <row r="121" spans="1:65" s="2" customFormat="1" ht="16.5" customHeight="1">
      <c r="A121" s="37"/>
      <c r="B121" s="38"/>
      <c r="C121" s="219" t="s">
        <v>147</v>
      </c>
      <c r="D121" s="219" t="s">
        <v>134</v>
      </c>
      <c r="E121" s="220" t="s">
        <v>646</v>
      </c>
      <c r="F121" s="221" t="s">
        <v>647</v>
      </c>
      <c r="G121" s="222" t="s">
        <v>461</v>
      </c>
      <c r="H121" s="223">
        <v>1</v>
      </c>
      <c r="I121" s="224"/>
      <c r="J121" s="225">
        <f>ROUND(I121*H121,2)</f>
        <v>0</v>
      </c>
      <c r="K121" s="226"/>
      <c r="L121" s="43"/>
      <c r="M121" s="227" t="s">
        <v>1</v>
      </c>
      <c r="N121" s="228" t="s">
        <v>38</v>
      </c>
      <c r="O121" s="90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1" t="s">
        <v>138</v>
      </c>
      <c r="AT121" s="231" t="s">
        <v>134</v>
      </c>
      <c r="AU121" s="231" t="s">
        <v>81</v>
      </c>
      <c r="AY121" s="16" t="s">
        <v>132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6" t="s">
        <v>81</v>
      </c>
      <c r="BK121" s="232">
        <f>ROUND(I121*H121,2)</f>
        <v>0</v>
      </c>
      <c r="BL121" s="16" t="s">
        <v>138</v>
      </c>
      <c r="BM121" s="231" t="s">
        <v>648</v>
      </c>
    </row>
    <row r="122" spans="1:65" s="2" customFormat="1" ht="16.5" customHeight="1">
      <c r="A122" s="37"/>
      <c r="B122" s="38"/>
      <c r="C122" s="219" t="s">
        <v>138</v>
      </c>
      <c r="D122" s="219" t="s">
        <v>134</v>
      </c>
      <c r="E122" s="220" t="s">
        <v>649</v>
      </c>
      <c r="F122" s="221" t="s">
        <v>650</v>
      </c>
      <c r="G122" s="222" t="s">
        <v>461</v>
      </c>
      <c r="H122" s="223">
        <v>1</v>
      </c>
      <c r="I122" s="224"/>
      <c r="J122" s="225">
        <f>ROUND(I122*H122,2)</f>
        <v>0</v>
      </c>
      <c r="K122" s="226"/>
      <c r="L122" s="43"/>
      <c r="M122" s="271" t="s">
        <v>1</v>
      </c>
      <c r="N122" s="272" t="s">
        <v>38</v>
      </c>
      <c r="O122" s="273"/>
      <c r="P122" s="274">
        <f>O122*H122</f>
        <v>0</v>
      </c>
      <c r="Q122" s="274">
        <v>0</v>
      </c>
      <c r="R122" s="274">
        <f>Q122*H122</f>
        <v>0</v>
      </c>
      <c r="S122" s="274">
        <v>0</v>
      </c>
      <c r="T122" s="275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1" t="s">
        <v>138</v>
      </c>
      <c r="AT122" s="231" t="s">
        <v>134</v>
      </c>
      <c r="AU122" s="231" t="s">
        <v>81</v>
      </c>
      <c r="AY122" s="16" t="s">
        <v>132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6" t="s">
        <v>81</v>
      </c>
      <c r="BK122" s="232">
        <f>ROUND(I122*H122,2)</f>
        <v>0</v>
      </c>
      <c r="BL122" s="16" t="s">
        <v>138</v>
      </c>
      <c r="BM122" s="231" t="s">
        <v>651</v>
      </c>
    </row>
    <row r="123" spans="1:31" s="2" customFormat="1" ht="6.95" customHeight="1">
      <c r="A123" s="37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43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password="CC35" sheet="1" objects="1" scenarios="1" formatColumns="0" formatRows="0" autoFilter="0"/>
  <autoFilter ref="C116:K122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652</v>
      </c>
      <c r="H4" s="19"/>
    </row>
    <row r="5" spans="2:8" s="1" customFormat="1" ht="12" customHeight="1">
      <c r="B5" s="19"/>
      <c r="C5" s="276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7" t="s">
        <v>16</v>
      </c>
      <c r="D6" s="278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5. 11. 2021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79"/>
      <c r="C9" s="280" t="s">
        <v>54</v>
      </c>
      <c r="D9" s="281" t="s">
        <v>55</v>
      </c>
      <c r="E9" s="281" t="s">
        <v>119</v>
      </c>
      <c r="F9" s="282" t="s">
        <v>653</v>
      </c>
      <c r="G9" s="191"/>
      <c r="H9" s="279"/>
    </row>
    <row r="10" spans="1:8" s="2" customFormat="1" ht="26.4" customHeight="1">
      <c r="A10" s="37"/>
      <c r="B10" s="43"/>
      <c r="C10" s="283" t="s">
        <v>654</v>
      </c>
      <c r="D10" s="283" t="s">
        <v>79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4" t="s">
        <v>93</v>
      </c>
      <c r="D11" s="285" t="s">
        <v>1</v>
      </c>
      <c r="E11" s="286" t="s">
        <v>1</v>
      </c>
      <c r="F11" s="287">
        <v>115.12</v>
      </c>
      <c r="G11" s="37"/>
      <c r="H11" s="43"/>
    </row>
    <row r="12" spans="1:8" s="2" customFormat="1" ht="16.8" customHeight="1">
      <c r="A12" s="37"/>
      <c r="B12" s="43"/>
      <c r="C12" s="288" t="s">
        <v>1</v>
      </c>
      <c r="D12" s="288" t="s">
        <v>256</v>
      </c>
      <c r="E12" s="16" t="s">
        <v>1</v>
      </c>
      <c r="F12" s="289">
        <v>115.12</v>
      </c>
      <c r="G12" s="37"/>
      <c r="H12" s="43"/>
    </row>
    <row r="13" spans="1:8" s="2" customFormat="1" ht="16.8" customHeight="1">
      <c r="A13" s="37"/>
      <c r="B13" s="43"/>
      <c r="C13" s="288" t="s">
        <v>93</v>
      </c>
      <c r="D13" s="288" t="s">
        <v>189</v>
      </c>
      <c r="E13" s="16" t="s">
        <v>1</v>
      </c>
      <c r="F13" s="289">
        <v>115.12</v>
      </c>
      <c r="G13" s="37"/>
      <c r="H13" s="43"/>
    </row>
    <row r="14" spans="1:8" s="2" customFormat="1" ht="16.8" customHeight="1">
      <c r="A14" s="37"/>
      <c r="B14" s="43"/>
      <c r="C14" s="290" t="s">
        <v>655</v>
      </c>
      <c r="D14" s="37"/>
      <c r="E14" s="37"/>
      <c r="F14" s="37"/>
      <c r="G14" s="37"/>
      <c r="H14" s="43"/>
    </row>
    <row r="15" spans="1:8" s="2" customFormat="1" ht="16.8" customHeight="1">
      <c r="A15" s="37"/>
      <c r="B15" s="43"/>
      <c r="C15" s="288" t="s">
        <v>253</v>
      </c>
      <c r="D15" s="288" t="s">
        <v>254</v>
      </c>
      <c r="E15" s="16" t="s">
        <v>137</v>
      </c>
      <c r="F15" s="289">
        <v>115.12</v>
      </c>
      <c r="G15" s="37"/>
      <c r="H15" s="43"/>
    </row>
    <row r="16" spans="1:8" s="2" customFormat="1" ht="16.8" customHeight="1">
      <c r="A16" s="37"/>
      <c r="B16" s="43"/>
      <c r="C16" s="288" t="s">
        <v>135</v>
      </c>
      <c r="D16" s="288" t="s">
        <v>656</v>
      </c>
      <c r="E16" s="16" t="s">
        <v>137</v>
      </c>
      <c r="F16" s="289">
        <v>115.12</v>
      </c>
      <c r="G16" s="37"/>
      <c r="H16" s="43"/>
    </row>
    <row r="17" spans="1:8" s="2" customFormat="1" ht="16.8" customHeight="1">
      <c r="A17" s="37"/>
      <c r="B17" s="43"/>
      <c r="C17" s="288" t="s">
        <v>258</v>
      </c>
      <c r="D17" s="288" t="s">
        <v>657</v>
      </c>
      <c r="E17" s="16" t="s">
        <v>137</v>
      </c>
      <c r="F17" s="289">
        <v>115.12</v>
      </c>
      <c r="G17" s="37"/>
      <c r="H17" s="43"/>
    </row>
    <row r="18" spans="1:8" s="2" customFormat="1" ht="16.8" customHeight="1">
      <c r="A18" s="37"/>
      <c r="B18" s="43"/>
      <c r="C18" s="284" t="s">
        <v>98</v>
      </c>
      <c r="D18" s="285" t="s">
        <v>1</v>
      </c>
      <c r="E18" s="286" t="s">
        <v>1</v>
      </c>
      <c r="F18" s="287">
        <v>41.998</v>
      </c>
      <c r="G18" s="37"/>
      <c r="H18" s="43"/>
    </row>
    <row r="19" spans="1:8" s="2" customFormat="1" ht="16.8" customHeight="1">
      <c r="A19" s="37"/>
      <c r="B19" s="43"/>
      <c r="C19" s="288" t="s">
        <v>1</v>
      </c>
      <c r="D19" s="288" t="s">
        <v>188</v>
      </c>
      <c r="E19" s="16" t="s">
        <v>1</v>
      </c>
      <c r="F19" s="289">
        <v>41.998</v>
      </c>
      <c r="G19" s="37"/>
      <c r="H19" s="43"/>
    </row>
    <row r="20" spans="1:8" s="2" customFormat="1" ht="16.8" customHeight="1">
      <c r="A20" s="37"/>
      <c r="B20" s="43"/>
      <c r="C20" s="288" t="s">
        <v>98</v>
      </c>
      <c r="D20" s="288" t="s">
        <v>189</v>
      </c>
      <c r="E20" s="16" t="s">
        <v>1</v>
      </c>
      <c r="F20" s="289">
        <v>41.998</v>
      </c>
      <c r="G20" s="37"/>
      <c r="H20" s="43"/>
    </row>
    <row r="21" spans="1:8" s="2" customFormat="1" ht="16.8" customHeight="1">
      <c r="A21" s="37"/>
      <c r="B21" s="43"/>
      <c r="C21" s="290" t="s">
        <v>655</v>
      </c>
      <c r="D21" s="37"/>
      <c r="E21" s="37"/>
      <c r="F21" s="37"/>
      <c r="G21" s="37"/>
      <c r="H21" s="43"/>
    </row>
    <row r="22" spans="1:8" s="2" customFormat="1" ht="12">
      <c r="A22" s="37"/>
      <c r="B22" s="43"/>
      <c r="C22" s="288" t="s">
        <v>185</v>
      </c>
      <c r="D22" s="288" t="s">
        <v>186</v>
      </c>
      <c r="E22" s="16" t="s">
        <v>153</v>
      </c>
      <c r="F22" s="289">
        <v>41.998</v>
      </c>
      <c r="G22" s="37"/>
      <c r="H22" s="43"/>
    </row>
    <row r="23" spans="1:8" s="2" customFormat="1" ht="12">
      <c r="A23" s="37"/>
      <c r="B23" s="43"/>
      <c r="C23" s="288" t="s">
        <v>191</v>
      </c>
      <c r="D23" s="288" t="s">
        <v>192</v>
      </c>
      <c r="E23" s="16" t="s">
        <v>153</v>
      </c>
      <c r="F23" s="289">
        <v>335.984</v>
      </c>
      <c r="G23" s="37"/>
      <c r="H23" s="43"/>
    </row>
    <row r="24" spans="1:8" s="2" customFormat="1" ht="16.8" customHeight="1">
      <c r="A24" s="37"/>
      <c r="B24" s="43"/>
      <c r="C24" s="288" t="s">
        <v>202</v>
      </c>
      <c r="D24" s="288" t="s">
        <v>203</v>
      </c>
      <c r="E24" s="16" t="s">
        <v>204</v>
      </c>
      <c r="F24" s="289">
        <v>75.596</v>
      </c>
      <c r="G24" s="37"/>
      <c r="H24" s="43"/>
    </row>
    <row r="25" spans="1:8" s="2" customFormat="1" ht="16.8" customHeight="1">
      <c r="A25" s="37"/>
      <c r="B25" s="43"/>
      <c r="C25" s="288" t="s">
        <v>211</v>
      </c>
      <c r="D25" s="288" t="s">
        <v>212</v>
      </c>
      <c r="E25" s="16" t="s">
        <v>153</v>
      </c>
      <c r="F25" s="289">
        <v>107.001</v>
      </c>
      <c r="G25" s="37"/>
      <c r="H25" s="43"/>
    </row>
    <row r="26" spans="1:8" s="2" customFormat="1" ht="16.8" customHeight="1">
      <c r="A26" s="37"/>
      <c r="B26" s="43"/>
      <c r="C26" s="284" t="s">
        <v>95</v>
      </c>
      <c r="D26" s="285" t="s">
        <v>1</v>
      </c>
      <c r="E26" s="286" t="s">
        <v>1</v>
      </c>
      <c r="F26" s="287">
        <v>19.8</v>
      </c>
      <c r="G26" s="37"/>
      <c r="H26" s="43"/>
    </row>
    <row r="27" spans="1:8" s="2" customFormat="1" ht="16.8" customHeight="1">
      <c r="A27" s="37"/>
      <c r="B27" s="43"/>
      <c r="C27" s="288" t="s">
        <v>95</v>
      </c>
      <c r="D27" s="288" t="s">
        <v>174</v>
      </c>
      <c r="E27" s="16" t="s">
        <v>1</v>
      </c>
      <c r="F27" s="289">
        <v>19.8</v>
      </c>
      <c r="G27" s="37"/>
      <c r="H27" s="43"/>
    </row>
    <row r="28" spans="1:8" s="2" customFormat="1" ht="16.8" customHeight="1">
      <c r="A28" s="37"/>
      <c r="B28" s="43"/>
      <c r="C28" s="290" t="s">
        <v>655</v>
      </c>
      <c r="D28" s="37"/>
      <c r="E28" s="37"/>
      <c r="F28" s="37"/>
      <c r="G28" s="37"/>
      <c r="H28" s="43"/>
    </row>
    <row r="29" spans="1:8" s="2" customFormat="1" ht="16.8" customHeight="1">
      <c r="A29" s="37"/>
      <c r="B29" s="43"/>
      <c r="C29" s="288" t="s">
        <v>171</v>
      </c>
      <c r="D29" s="288" t="s">
        <v>172</v>
      </c>
      <c r="E29" s="16" t="s">
        <v>137</v>
      </c>
      <c r="F29" s="289">
        <v>19.8</v>
      </c>
      <c r="G29" s="37"/>
      <c r="H29" s="43"/>
    </row>
    <row r="30" spans="1:8" s="2" customFormat="1" ht="16.8" customHeight="1">
      <c r="A30" s="37"/>
      <c r="B30" s="43"/>
      <c r="C30" s="288" t="s">
        <v>176</v>
      </c>
      <c r="D30" s="288" t="s">
        <v>177</v>
      </c>
      <c r="E30" s="16" t="s">
        <v>137</v>
      </c>
      <c r="F30" s="289">
        <v>19.8</v>
      </c>
      <c r="G30" s="37"/>
      <c r="H30" s="43"/>
    </row>
    <row r="31" spans="1:8" s="2" customFormat="1" ht="16.8" customHeight="1">
      <c r="A31" s="37"/>
      <c r="B31" s="43"/>
      <c r="C31" s="284" t="s">
        <v>100</v>
      </c>
      <c r="D31" s="285" t="s">
        <v>1</v>
      </c>
      <c r="E31" s="286" t="s">
        <v>1</v>
      </c>
      <c r="F31" s="287">
        <v>65.003</v>
      </c>
      <c r="G31" s="37"/>
      <c r="H31" s="43"/>
    </row>
    <row r="32" spans="1:8" s="2" customFormat="1" ht="16.8" customHeight="1">
      <c r="A32" s="37"/>
      <c r="B32" s="43"/>
      <c r="C32" s="288" t="s">
        <v>100</v>
      </c>
      <c r="D32" s="288" t="s">
        <v>160</v>
      </c>
      <c r="E32" s="16" t="s">
        <v>1</v>
      </c>
      <c r="F32" s="289">
        <v>65.003</v>
      </c>
      <c r="G32" s="37"/>
      <c r="H32" s="43"/>
    </row>
    <row r="33" spans="1:8" s="2" customFormat="1" ht="16.8" customHeight="1">
      <c r="A33" s="37"/>
      <c r="B33" s="43"/>
      <c r="C33" s="290" t="s">
        <v>655</v>
      </c>
      <c r="D33" s="37"/>
      <c r="E33" s="37"/>
      <c r="F33" s="37"/>
      <c r="G33" s="37"/>
      <c r="H33" s="43"/>
    </row>
    <row r="34" spans="1:8" s="2" customFormat="1" ht="12">
      <c r="A34" s="37"/>
      <c r="B34" s="43"/>
      <c r="C34" s="288" t="s">
        <v>157</v>
      </c>
      <c r="D34" s="288" t="s">
        <v>158</v>
      </c>
      <c r="E34" s="16" t="s">
        <v>153</v>
      </c>
      <c r="F34" s="289">
        <v>32.502</v>
      </c>
      <c r="G34" s="37"/>
      <c r="H34" s="43"/>
    </row>
    <row r="35" spans="1:8" s="2" customFormat="1" ht="12">
      <c r="A35" s="37"/>
      <c r="B35" s="43"/>
      <c r="C35" s="288" t="s">
        <v>167</v>
      </c>
      <c r="D35" s="288" t="s">
        <v>168</v>
      </c>
      <c r="E35" s="16" t="s">
        <v>153</v>
      </c>
      <c r="F35" s="289">
        <v>32.502</v>
      </c>
      <c r="G35" s="37"/>
      <c r="H35" s="43"/>
    </row>
    <row r="36" spans="1:8" s="2" customFormat="1" ht="12">
      <c r="A36" s="37"/>
      <c r="B36" s="43"/>
      <c r="C36" s="288" t="s">
        <v>180</v>
      </c>
      <c r="D36" s="288" t="s">
        <v>658</v>
      </c>
      <c r="E36" s="16" t="s">
        <v>153</v>
      </c>
      <c r="F36" s="289">
        <v>57.48</v>
      </c>
      <c r="G36" s="37"/>
      <c r="H36" s="43"/>
    </row>
    <row r="37" spans="1:8" s="2" customFormat="1" ht="12">
      <c r="A37" s="37"/>
      <c r="B37" s="43"/>
      <c r="C37" s="288" t="s">
        <v>185</v>
      </c>
      <c r="D37" s="288" t="s">
        <v>186</v>
      </c>
      <c r="E37" s="16" t="s">
        <v>153</v>
      </c>
      <c r="F37" s="289">
        <v>41.998</v>
      </c>
      <c r="G37" s="37"/>
      <c r="H37" s="43"/>
    </row>
    <row r="38" spans="1:8" s="2" customFormat="1" ht="16.8" customHeight="1">
      <c r="A38" s="37"/>
      <c r="B38" s="43"/>
      <c r="C38" s="288" t="s">
        <v>196</v>
      </c>
      <c r="D38" s="288" t="s">
        <v>197</v>
      </c>
      <c r="E38" s="16" t="s">
        <v>153</v>
      </c>
      <c r="F38" s="289">
        <v>71.091</v>
      </c>
      <c r="G38" s="37"/>
      <c r="H38" s="43"/>
    </row>
    <row r="39" spans="1:8" s="2" customFormat="1" ht="16.8" customHeight="1">
      <c r="A39" s="37"/>
      <c r="B39" s="43"/>
      <c r="C39" s="288" t="s">
        <v>211</v>
      </c>
      <c r="D39" s="288" t="s">
        <v>212</v>
      </c>
      <c r="E39" s="16" t="s">
        <v>153</v>
      </c>
      <c r="F39" s="289">
        <v>107.001</v>
      </c>
      <c r="G39" s="37"/>
      <c r="H39" s="43"/>
    </row>
    <row r="40" spans="1:8" s="2" customFormat="1" ht="7.4" customHeight="1">
      <c r="A40" s="37"/>
      <c r="B40" s="170"/>
      <c r="C40" s="171"/>
      <c r="D40" s="171"/>
      <c r="E40" s="171"/>
      <c r="F40" s="171"/>
      <c r="G40" s="171"/>
      <c r="H40" s="43"/>
    </row>
    <row r="41" spans="1:8" s="2" customFormat="1" ht="12">
      <c r="A41" s="37"/>
      <c r="B41" s="37"/>
      <c r="C41" s="37"/>
      <c r="D41" s="37"/>
      <c r="E41" s="37"/>
      <c r="F41" s="37"/>
      <c r="G41" s="37"/>
      <c r="H41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2022-03-09T12:09:36Z</dcterms:created>
  <dcterms:modified xsi:type="dcterms:W3CDTF">2022-03-09T12:09:42Z</dcterms:modified>
  <cp:category/>
  <cp:version/>
  <cp:contentType/>
  <cp:contentStatus/>
</cp:coreProperties>
</file>