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stupní parter - par..." sheetId="2" r:id="rId2"/>
    <sheet name="02 - Dopravní hřiště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'01 - Vstupní parter - par...'!$C$131:$K$590</definedName>
    <definedName name="_xlnm.Print_Area" localSheetId="1">'01 - Vstupní parter - par...'!$C$119:$J$590</definedName>
    <definedName name="_xlnm._FilterDatabase" localSheetId="2" hidden="1">'02 - Dopravní hřiště'!$C$127:$K$466</definedName>
    <definedName name="_xlnm.Print_Area" localSheetId="2">'02 - Dopravní hřiště'!$C$115:$J$466</definedName>
    <definedName name="_xlnm.Print_Area" localSheetId="3">'Seznam figur'!$C$4:$G$106</definedName>
    <definedName name="_xlnm.Print_Titles" localSheetId="0">'Rekapitulace stavby'!$92:$92</definedName>
    <definedName name="_xlnm.Print_Titles" localSheetId="1">'01 - Vstupní parter - par...'!$131:$131</definedName>
    <definedName name="_xlnm.Print_Titles" localSheetId="2">'02 - Dopravní hřiště'!$127:$127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<sst xmlns="http://schemas.openxmlformats.org/spreadsheetml/2006/main" count="9465" uniqueCount="1492">
  <si>
    <t>Export Komplet</t>
  </si>
  <si>
    <t/>
  </si>
  <si>
    <t>2.0</t>
  </si>
  <si>
    <t>ZAMOK</t>
  </si>
  <si>
    <t>False</t>
  </si>
  <si>
    <t>{7e5228e7-7b07-4277-8fb6-9ccd551832e1}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</si>
  <si>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</si>
  <si>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</si>
  <si>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</si>
  <si>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</si>
  <si>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</si>
  <si>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</si>
  <si>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</si>
  <si>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</si>
  <si>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231101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</si>
  <si>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</si>
  <si>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</si>
  <si>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ZŠB - revitalizace areálu - II. etapa - vstup, dopravní hřiště</t>
  </si>
  <si>
    <t>KSO:</t>
  </si>
  <si>
    <t>CC-CZ:</t>
  </si>
  <si>
    <t>Místo:</t>
  </si>
  <si>
    <t>Horažďovice</t>
  </si>
  <si>
    <t>Datum:</t>
  </si>
  <si>
    <t>8. 11. 2023</t>
  </si>
  <si>
    <t>Zadavatel:</t>
  </si>
  <si>
    <t>IČ:</t>
  </si>
  <si>
    <t>00255513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</si>
  <si>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</si>
  <si>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</si>
  <si>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</si>
  <si>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</si>
  <si>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</si>
  <si>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</si>
  <si>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</si>
  <si>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</si>
  <si>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</si>
  <si>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</si>
  <si>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</si>
  <si>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</si>
  <si>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</si>
  <si>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</si>
  <si>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</si>
  <si>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</si>
  <si>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</si>
  <si>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</si>
  <si>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</si>
  <si>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</si>
  <si>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</si>
  <si>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</si>
  <si>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</si>
  <si>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</si>
  <si>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</si>
  <si>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</si>
  <si>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</si>
  <si>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</si>
  <si>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</si>
  <si>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</si>
  <si>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</si>
  <si>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</si>
  <si>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</si>
  <si>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</si>
  <si>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</si>
  <si>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</si>
  <si>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</si>
  <si>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</si>
  <si>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</si>
  <si>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</si>
  <si>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</si>
  <si>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</si>
  <si>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</si>
  <si>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</si>
  <si>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</si>
  <si>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</si>
  <si>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</si>
  <si>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</si>
  <si>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</si>
  <si>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</si>
  <si>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</si>
  <si>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</si>
  <si>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</si>
  <si>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</si>
  <si>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</si>
  <si>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</si>
  <si>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Vstupní parter - parkoviště</t>
  </si>
  <si>
    <t>STA</t>
  </si>
  <si>
    <t>1</t>
  </si>
  <si>
    <t>{90114292-22ef-4ae3-a136-2d728cd5792e}</t>
  </si>
  <si>
    <t>2</t>
  </si>
  <si>
    <t>02</t>
  </si>
  <si>
    <t>Dopravní hřiště</t>
  </si>
  <si>
    <t>{55b3cb27-9e96-4929-b2a9-17a44f2ebc2b}</t>
  </si>
  <si>
    <t>KRYCÍ LIST SOUPISU PRACÍ</t>
  </si>
  <si>
    <t>Objekt:</t>
  </si>
  <si>
    <t>01 - Vstupní parter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</si>
  <si>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</si>
  <si>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</si>
  <si>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</si>
  <si>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</si>
  <si>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</si>
  <si>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</si>
  <si>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</si>
  <si>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</si>
  <si>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</si>
  <si>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</si>
  <si>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</si>
  <si>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</si>
  <si>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</si>
  <si>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</si>
  <si>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</si>
  <si>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</si>
  <si>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</si>
  <si>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</si>
  <si>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</si>
  <si>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</si>
  <si>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</si>
  <si>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</si>
  <si>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</si>
  <si>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</si>
  <si>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</si>
  <si>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</si>
  <si>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</si>
  <si>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</si>
  <si>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</si>
  <si>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</si>
  <si>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</si>
  <si>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</si>
  <si>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</si>
  <si>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</si>
  <si>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</si>
  <si>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</si>
  <si>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</si>
  <si>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</si>
  <si>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</si>
  <si>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</si>
  <si>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</si>
  <si>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</si>
  <si>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4</t>
  </si>
  <si>
    <t>-854345747</t>
  </si>
  <si>
    <t>VV</t>
  </si>
  <si>
    <t>(39,065+4,74+7,775)*1,0*0</t>
  </si>
  <si>
    <t>Součet</t>
  </si>
  <si>
    <t>112101102</t>
  </si>
  <si>
    <t>Kácení stromů listnatých D kmene do 500 mm</t>
  </si>
  <si>
    <t>kus</t>
  </si>
  <si>
    <t>-569406641</t>
  </si>
  <si>
    <t>"stávající lípa srdčitá"  1*0</t>
  </si>
  <si>
    <t>3</t>
  </si>
  <si>
    <t>112201102</t>
  </si>
  <si>
    <t>Odstranění pařezů D do 500 mm</t>
  </si>
  <si>
    <t>652311411</t>
  </si>
  <si>
    <t>"stávající lípa srdčitá"  1</t>
  </si>
  <si>
    <t>113106121</t>
  </si>
  <si>
    <t>Rozebrání dlažeb komunikací pro pěší z betonových nebo kamenných dlaždic</t>
  </si>
  <si>
    <t>903600318</t>
  </si>
  <si>
    <t>"stávající část zpevněné plochy ze zámkové dlažby - prodejna"  (18,225*1,745)+(4,74*4,94)</t>
  </si>
  <si>
    <t>5</t>
  </si>
  <si>
    <t>113107122</t>
  </si>
  <si>
    <t>Odstranění podkladu pl do 50 m2 z kameniva drceného tl 200 mm</t>
  </si>
  <si>
    <t>869835273</t>
  </si>
  <si>
    <t>"stávající zpevněná asfaltová plocha "  (39,065*4,94)</t>
  </si>
  <si>
    <t>"stávající zpevněná asfaltová plocha - hřiště"  (12,99*9,375)</t>
  </si>
  <si>
    <t>"část asfaltového chodníku - zřízení navrhovaného sjezdu"  (2,995*6,00)</t>
  </si>
  <si>
    <t>"část asfaltového chodníku - zrušení stávajícího sjezdu"  (2,995*4,095)</t>
  </si>
  <si>
    <t>"stávající část zpevněné plochy ze zámkové dlažby- prodejna" (18,225*1,745)+(4,74*4,94)</t>
  </si>
  <si>
    <t>6</t>
  </si>
  <si>
    <t>113107143</t>
  </si>
  <si>
    <t>Odstranění podkladu nebo krytu pl do 50 m2 živičných tl 150 mm</t>
  </si>
  <si>
    <t>1080380896</t>
  </si>
  <si>
    <t>"stávající zpevněná asfaltová plocha"  (39,065*4,94)</t>
  </si>
  <si>
    <t>7</t>
  </si>
  <si>
    <t>113202111</t>
  </si>
  <si>
    <t>Vytrhání obrub krajníků obrubníků stojatých</t>
  </si>
  <si>
    <t>m</t>
  </si>
  <si>
    <t>-638569446</t>
  </si>
  <si>
    <t>"silniční obrubník (zrušený a nový sjezd"  (6,075+0,31+6,0)</t>
  </si>
  <si>
    <t xml:space="preserve">"chodníková obruba"  (2*18,225+1,745)+(2*4,94)  </t>
  </si>
  <si>
    <t>11</t>
  </si>
  <si>
    <t>121101103</t>
  </si>
  <si>
    <t>Sejmutí ornice s přemístěním na vzdálenost do 250 m</t>
  </si>
  <si>
    <t>m3</t>
  </si>
  <si>
    <t>-624807215</t>
  </si>
  <si>
    <t>(41,55+0,8+(3,63+4,38)/2)*18,0*0,2</t>
  </si>
  <si>
    <t>12</t>
  </si>
  <si>
    <t>122201101</t>
  </si>
  <si>
    <t>Odkopávky a prokopávky nezapažené v hornině tř. 3 objem do 100 m3</t>
  </si>
  <si>
    <t>-421373849</t>
  </si>
  <si>
    <t>"nový dlážděný povrch - betonová zámková dlažba 100x200x80mm přírodní"  (638,0*0,52)</t>
  </si>
  <si>
    <t>"nový dlážděný povrch - rozdělení ploch - reflexní betonová zámková dlažba 100x200x80mm žlutá"  (95,0*0,52)</t>
  </si>
  <si>
    <t>"nový dlážděný povrch - signální pás - reflexní betonová zámková dlažba 100x200x80mm červená"  (3,0*0,52)</t>
  </si>
  <si>
    <t>"nový dlážděný povrch - betonová zámková dlažba 100x200x80mm přírodní"  (32,0*0,32)</t>
  </si>
  <si>
    <t>13</t>
  </si>
  <si>
    <t>122201109</t>
  </si>
  <si>
    <t>Příplatek za lepivost u odkopávek v hornině tř. 1 až 3</t>
  </si>
  <si>
    <t>-528295583</t>
  </si>
  <si>
    <t>14</t>
  </si>
  <si>
    <t>131203102.1</t>
  </si>
  <si>
    <t>Hloubení jam plotových sloupků ručním nebo pneum nářadím v nesoudržných horninách tř. 3</t>
  </si>
  <si>
    <t>1741737097</t>
  </si>
  <si>
    <t>"plotové sloupky - stávající rámové pletivo (doplnění)"  3*(0,4*0,4*1,0)</t>
  </si>
  <si>
    <t>"plotové sloupky - nové 3D pletivo"  50*(0,4*0,4*1,0)</t>
  </si>
  <si>
    <t>131203109</t>
  </si>
  <si>
    <t>Příplatek za lepivost u hloubení jam ručním nebo pneum nářadím v hornině tř. 3</t>
  </si>
  <si>
    <t>161830025</t>
  </si>
  <si>
    <t>16</t>
  </si>
  <si>
    <t>131303102</t>
  </si>
  <si>
    <t>Hloubení jam ručním nebo pneum nářadím v nesoudržných horninách tř. 4</t>
  </si>
  <si>
    <t>-1306129902</t>
  </si>
  <si>
    <t>"vratové sloupky"  2*(2*(0,5*0,5*1,0))</t>
  </si>
  <si>
    <t>17</t>
  </si>
  <si>
    <t>131303109</t>
  </si>
  <si>
    <t>Příplatek za lepivost u hloubení jam ručním nebo pneum nářadím v hornině tř. 4</t>
  </si>
  <si>
    <t>-33463756</t>
  </si>
  <si>
    <t>18</t>
  </si>
  <si>
    <t>132201101</t>
  </si>
  <si>
    <t>Hloubení rýh š do 600 mm v hornině tř. 3 objemu do 100 m3</t>
  </si>
  <si>
    <t>-1539130535</t>
  </si>
  <si>
    <t>"základ pro plotovou podezdívku - stávající rámové pletivo (doplnění)"  (6,075*0,4*1,0)</t>
  </si>
  <si>
    <t>"základ pro plotovou podezdívku - nové 3D pletivo"  ((41,55+0,8+3,63+4,38+5,425+11,10+13,26+12,595)*(0,4*1,0))</t>
  </si>
  <si>
    <t>19</t>
  </si>
  <si>
    <t>132201109</t>
  </si>
  <si>
    <t>Příplatek za lepivost k hloubení rýh š do 600 mm v hornině tř. 3</t>
  </si>
  <si>
    <t>1111872994</t>
  </si>
  <si>
    <t>20</t>
  </si>
  <si>
    <t>162701105.1</t>
  </si>
  <si>
    <t>Vodorovné přemístění do 10000 m výkopku/sypaniny z horniny tř. 1 až 4</t>
  </si>
  <si>
    <t>-1211075559</t>
  </si>
  <si>
    <t>"hloubení jam ručně v horninách tř.3"</t>
  </si>
  <si>
    <t>"stávající rámové pletivo (doplnění)"  3*(0,4*0,4*1,0)</t>
  </si>
  <si>
    <t>"nové 3D pletivo"  50*(0,4*0,4*1,0)</t>
  </si>
  <si>
    <t>"hloubení jam ručně v horninách tř.4"</t>
  </si>
  <si>
    <t>"zásyp rýhy po odstranění záýkladového pasu - odečet zásypu"</t>
  </si>
  <si>
    <t>"stávající oplocení určené k odstranění"  -(((6,075+0,31+6,0)*(0,5*1,0))+(15,675*(0,5*1,0)))</t>
  </si>
  <si>
    <t>"stávající 3D oplocení určené k opětovnému pužití"  -(39,065*(0,5*1,0))</t>
  </si>
  <si>
    <t>167101101</t>
  </si>
  <si>
    <t>Nakládání výkopku z hornin tř. 1 až 4 do 100 m3</t>
  </si>
  <si>
    <t>-574667936</t>
  </si>
  <si>
    <t>22</t>
  </si>
  <si>
    <t>171201201</t>
  </si>
  <si>
    <t>Uložení sypaniny na skládky</t>
  </si>
  <si>
    <t>1277418691</t>
  </si>
  <si>
    <t>23</t>
  </si>
  <si>
    <t>171201211</t>
  </si>
  <si>
    <t>Poplatek za uložení odpadu ze sypaniny na skládce (skládkovné)</t>
  </si>
  <si>
    <t>t</t>
  </si>
  <si>
    <t>-1751044932</t>
  </si>
  <si>
    <t>24</t>
  </si>
  <si>
    <t>174101101</t>
  </si>
  <si>
    <t>Zásyp jam, šachet rýh nebo kolem objektů sypaninou se zhutněním</t>
  </si>
  <si>
    <t>-691469076</t>
  </si>
  <si>
    <t>"stávající oplocení určené k odstranění"  ((6,075+0,31+6,0)*(0,5*1,0))+(15,675*(0,5*1,0))</t>
  </si>
  <si>
    <t>"stávající 3D oplocení určené k opětovnému pužití"  (39,065*(0,5*1,0))</t>
  </si>
  <si>
    <t>25</t>
  </si>
  <si>
    <t>174201202</t>
  </si>
  <si>
    <t>Zásyp jam po pařezech D pařezů do 500 mm (výkopek z horniny získané při dobývání pařezů s hrubým urovnáním povrchu zasypávky)</t>
  </si>
  <si>
    <t>1215827847</t>
  </si>
  <si>
    <t>26</t>
  </si>
  <si>
    <t>181411131</t>
  </si>
  <si>
    <t>Založení parkového trávníku výsevem plochy do 1000 m2 v rovině a ve svahu do 1:5</t>
  </si>
  <si>
    <t>-1527239923</t>
  </si>
  <si>
    <t>(41,55+0,8+(3,63+4,38)/2)*(2*10,0)</t>
  </si>
  <si>
    <t>27</t>
  </si>
  <si>
    <t>M</t>
  </si>
  <si>
    <t>005724150</t>
  </si>
  <si>
    <t>osivo směs travní parková směs exclusive</t>
  </si>
  <si>
    <t>kg</t>
  </si>
  <si>
    <t>8</t>
  </si>
  <si>
    <t>-541779858</t>
  </si>
  <si>
    <t>28</t>
  </si>
  <si>
    <t>181951102</t>
  </si>
  <si>
    <t>Úprava pláně v hornině tř. 1 až 4 se zhutněním</t>
  </si>
  <si>
    <t>-1538885028</t>
  </si>
  <si>
    <t>"nový dlážděný povrch - betonová zámková dlažba 100x200x80mm přírodní"  638,0</t>
  </si>
  <si>
    <t>"nový dlážděný povrch - rozdělení ploch - reflexní betonová zámková dlažba 100x200x80mm žlutá"  95,0</t>
  </si>
  <si>
    <t>"nový dlážděný povrch - signální pás - reflexní betonová zámková dlažba 100x200x80mm červená"  3,0</t>
  </si>
  <si>
    <t>"nový dlážděný povrch - betonová zámková dlažba 100x200x80mm přírodní"  32,0</t>
  </si>
  <si>
    <t>Zakládání</t>
  </si>
  <si>
    <t>33</t>
  </si>
  <si>
    <t>274313611</t>
  </si>
  <si>
    <t>Základové pásy z betonu tř. C 16/20</t>
  </si>
  <si>
    <t>-995624992</t>
  </si>
  <si>
    <t>34</t>
  </si>
  <si>
    <t>275313611</t>
  </si>
  <si>
    <t>Základové patky z betonu tř. C 16/20</t>
  </si>
  <si>
    <t>-2089169764</t>
  </si>
  <si>
    <t>35</t>
  </si>
  <si>
    <t>279311951</t>
  </si>
  <si>
    <t>Základová zeď z betonu prostého tř. C 20/25</t>
  </si>
  <si>
    <t>-1593473749</t>
  </si>
  <si>
    <t>"základ pro plotovou podezdívku - stávající rámové pletivo (doplnění)"  (6,075*0,3*0,3)</t>
  </si>
  <si>
    <t>"základ pro plotovou podezdívku - nové 3D pletivo"  ((41,55+0,8+3,63+4,38+5,425+11,10+13,26+12,595)*(0,3*0,3))</t>
  </si>
  <si>
    <t>36</t>
  </si>
  <si>
    <t>279351101</t>
  </si>
  <si>
    <t>Zřízení bednění základových zdí jednostranné</t>
  </si>
  <si>
    <t>262635437</t>
  </si>
  <si>
    <t>"základ pro plotovou podezdívku - stávající rámové pletivo (doplnění)"  2*(6,075*0,4)</t>
  </si>
  <si>
    <t>"základ pro plotovou podezdívku - nové 3D pletivo"  2*((41,55+0,8+3,63+4,38+5,425+11,10+13,26+12,595)*0,4)</t>
  </si>
  <si>
    <t>37</t>
  </si>
  <si>
    <t>279351102</t>
  </si>
  <si>
    <t>Odstranění bednění základových zdí jednostranné</t>
  </si>
  <si>
    <t>-1904594683</t>
  </si>
  <si>
    <t>Svislé a kompletní konstrukce</t>
  </si>
  <si>
    <t>38</t>
  </si>
  <si>
    <t>338121123</t>
  </si>
  <si>
    <t>Osazování sloupků a vzpěr ŽB plotových zabetonováním patky o objemu do 0,15 m3</t>
  </si>
  <si>
    <t>-1080798720</t>
  </si>
  <si>
    <t>"stávající rámové pletivo (doplnění)"  3</t>
  </si>
  <si>
    <t>"nové 3D pletivo"  50</t>
  </si>
  <si>
    <t>39</t>
  </si>
  <si>
    <t>553422570.1r</t>
  </si>
  <si>
    <t>sloupek plotový průběžný pozinkovaný a komaxitový 3000/38x1,5 mm - pro rámové oplocení</t>
  </si>
  <si>
    <t>-1442444085</t>
  </si>
  <si>
    <t>40</t>
  </si>
  <si>
    <t>553422570.2r</t>
  </si>
  <si>
    <t>sloupek plotový průběžný pozinkovaný a komaxitový 3000/38x1,5 mm - pro 3D oplocení</t>
  </si>
  <si>
    <t>437661914</t>
  </si>
  <si>
    <t>41</t>
  </si>
  <si>
    <t>34826240.R</t>
  </si>
  <si>
    <t>Plot z betonových  desek a bloků - podhrabová deska hladká přírodní v. 300mm</t>
  </si>
  <si>
    <t>-1185366166</t>
  </si>
  <si>
    <t>"stávající rámové pletivo (doplnění)"  5,1</t>
  </si>
  <si>
    <t>"nové 3D pletivo"  (41,55+0,8+3,63+4,38+5,425+11,10+13,26+12,595)</t>
  </si>
  <si>
    <t>Komunikace pozemní</t>
  </si>
  <si>
    <t>42</t>
  </si>
  <si>
    <t>561121103</t>
  </si>
  <si>
    <t>Podklad z mechanicky zpevněné zeminy MZ tl 100 mm (modul přetvárnosti 30 MPa)</t>
  </si>
  <si>
    <t>1947497098</t>
  </si>
  <si>
    <t>43</t>
  </si>
  <si>
    <t>564722111.R</t>
  </si>
  <si>
    <t>Podklad z vibrovaného štěrku VŠ fr. 8-16 tl 50 mm</t>
  </si>
  <si>
    <t>577422910</t>
  </si>
  <si>
    <t>44</t>
  </si>
  <si>
    <t>564751111.R</t>
  </si>
  <si>
    <t>Podklad z vibrovaného štěrku VŠ fr. 0-32 mm tl 150 mm</t>
  </si>
  <si>
    <t>-229251618</t>
  </si>
  <si>
    <t>45</t>
  </si>
  <si>
    <t>564752111.R</t>
  </si>
  <si>
    <t>Kryt z praného kameniva fr. 8 - 16mm v tl 150 mm</t>
  </si>
  <si>
    <t>827853538</t>
  </si>
  <si>
    <t>"štěrkové plochy - prané kamenivo"  20,0</t>
  </si>
  <si>
    <t>46</t>
  </si>
  <si>
    <t>564762111</t>
  </si>
  <si>
    <t>Podklad z vibrovaného štěrku VŠ fr. 0-63 mm tl 200 mm</t>
  </si>
  <si>
    <t>1536035795</t>
  </si>
  <si>
    <t>47</t>
  </si>
  <si>
    <t>564932111</t>
  </si>
  <si>
    <t>Podklad z mechanicky zpevněného kameniva MZK fr. 0-8 mm tl 100 mm</t>
  </si>
  <si>
    <t>164277750</t>
  </si>
  <si>
    <t>48</t>
  </si>
  <si>
    <t>565131111</t>
  </si>
  <si>
    <t>Vyrovnání povrchu dosavadních podkladů obalovaným kamenivem ACP (OK) tl 50 mm</t>
  </si>
  <si>
    <t>-1836977197</t>
  </si>
  <si>
    <t>"doplnění živice po osazení nové silniční obruby"  (6,075+0,31+6,0)*0,3</t>
  </si>
  <si>
    <t>"doplnění živice po osazení chodníkové obruby"  (11,1+14,0+5,0+21,0)*0,3</t>
  </si>
  <si>
    <t>49</t>
  </si>
  <si>
    <t>566901143</t>
  </si>
  <si>
    <t>Vyspravení podkladu po překopech ing sítí plochy do 15 m2 kamenivem hrubým drceným tl. 200 mm</t>
  </si>
  <si>
    <t>316194067</t>
  </si>
  <si>
    <t>50</t>
  </si>
  <si>
    <t>566901162</t>
  </si>
  <si>
    <t>Vyspravení podkladu po překopech ing sítí plochy do 15 m2 obalovaným kamenivem ACP (OK) tl. 150 mm</t>
  </si>
  <si>
    <t>-567372278</t>
  </si>
  <si>
    <t>51</t>
  </si>
  <si>
    <t>573231112</t>
  </si>
  <si>
    <t>Postřik živičný spojovací ze silniční emulze v množství 0,80 kg/m2</t>
  </si>
  <si>
    <t>1775179400</t>
  </si>
  <si>
    <t>52</t>
  </si>
  <si>
    <t>573312311</t>
  </si>
  <si>
    <t>Prolití podkladu asfaltem v množství 4 kg/m2</t>
  </si>
  <si>
    <t>-692466373</t>
  </si>
  <si>
    <t>53</t>
  </si>
  <si>
    <t>596212210</t>
  </si>
  <si>
    <t>Kladení zámkové dlažby pozemních komunikací tl 80 mm skupiny A pl do 50 m2 s ložem z kameniva drceného fr. 4/8 tl. do 50mm s plněním spár, s dvojitým hutněním vibrováním a se smetením přebytečného materiálu na krajnici</t>
  </si>
  <si>
    <t>2088361440</t>
  </si>
  <si>
    <t>58</t>
  </si>
  <si>
    <t>596212214</t>
  </si>
  <si>
    <t>Příplatek za kombinaci dvou barev u betonových dlažeb pozemních komunikací tl 80 mm skupiny A</t>
  </si>
  <si>
    <t>-1328388033</t>
  </si>
  <si>
    <t>54</t>
  </si>
  <si>
    <t>596212220</t>
  </si>
  <si>
    <t>Kladení zámkové dlažby pozemních komunikací tl 80 mm skupiny B pl do 50 m2 s ložem z kameniva drceného fr. 4/8 tl. do 50mm s plněním spár, s dvojitým hutněním vibrováním a se smetením přebytečného materiálu na krajnici</t>
  </si>
  <si>
    <t>-53540413</t>
  </si>
  <si>
    <t>55</t>
  </si>
  <si>
    <t>592451090</t>
  </si>
  <si>
    <t>dlažba  zámková 20x10x8 cm přírodní</t>
  </si>
  <si>
    <t>-1514336812</t>
  </si>
  <si>
    <t>56</t>
  </si>
  <si>
    <t>592451140</t>
  </si>
  <si>
    <t>dlažba  skladebná 20x10x6 cm písková</t>
  </si>
  <si>
    <t>1624086560</t>
  </si>
  <si>
    <t>57</t>
  </si>
  <si>
    <t>592451190.1r</t>
  </si>
  <si>
    <t>dlažba zámková slepecká 20x10x8 cm červená</t>
  </si>
  <si>
    <t>894603171</t>
  </si>
  <si>
    <t>59</t>
  </si>
  <si>
    <t>596212225</t>
  </si>
  <si>
    <t>Příplatek za kombinaci více než dvou barev u betonových dlažeb komunikací tl 80 mm skupiny B</t>
  </si>
  <si>
    <t>1317972688</t>
  </si>
  <si>
    <t>Trubní vedení</t>
  </si>
  <si>
    <t>60</t>
  </si>
  <si>
    <t>871275. 1R</t>
  </si>
  <si>
    <t>Kanalizační potrubí z tvrdého PVC-systém KG tuhost třídy SN8 DN125 - zemní práce spojené s pokládkou potrubí hl. do 100cm</t>
  </si>
  <si>
    <t>-1609790347</t>
  </si>
  <si>
    <t>35,0</t>
  </si>
  <si>
    <t>61</t>
  </si>
  <si>
    <t>871275221</t>
  </si>
  <si>
    <t>Kanalizační potrubí z tvrdého PVC-systém KG tuhost třídy SN8 DN125</t>
  </si>
  <si>
    <t>-842631320</t>
  </si>
  <si>
    <t>62</t>
  </si>
  <si>
    <t>899131.01R</t>
  </si>
  <si>
    <t>D+MTŽ odvodňovacího liniového pojezdového žlabu s litinovým roštem pro zatížení do 3,5 t</t>
  </si>
  <si>
    <t>558050637</t>
  </si>
  <si>
    <t>63</t>
  </si>
  <si>
    <t>8993311.1R</t>
  </si>
  <si>
    <t>PK Výšková úprava stávajícího kanalizačního vstupu (poklopu)</t>
  </si>
  <si>
    <t>-2094049013</t>
  </si>
  <si>
    <t>64</t>
  </si>
  <si>
    <t>8993311.2R</t>
  </si>
  <si>
    <t>Výšková úprava stávající uliční vpusti</t>
  </si>
  <si>
    <t>-1228992217</t>
  </si>
  <si>
    <t>9</t>
  </si>
  <si>
    <t>Ostatní konstrukce a práce, bourání</t>
  </si>
  <si>
    <t>65</t>
  </si>
  <si>
    <t>9141111.R</t>
  </si>
  <si>
    <t>Montáž městského mobiliáře</t>
  </si>
  <si>
    <t>1212732580</t>
  </si>
  <si>
    <t>"koš na odpadky"  1</t>
  </si>
  <si>
    <t>66</t>
  </si>
  <si>
    <t>749101.1R</t>
  </si>
  <si>
    <t>koš na odpadky: ocelový sloupek a odpadková nádoba vše s FeZn úpravou</t>
  </si>
  <si>
    <t>1170404792</t>
  </si>
  <si>
    <t>67</t>
  </si>
  <si>
    <t>914111111</t>
  </si>
  <si>
    <t>Montáž svislé dopravní značky do velikosti 1 m2 objímkami na sloupek nebo konzolu</t>
  </si>
  <si>
    <t>653460178</t>
  </si>
  <si>
    <t>"dopravní značka IP 12"  5</t>
  </si>
  <si>
    <t>"dopravní značka dodatková E1 (300x200mm)"  5</t>
  </si>
  <si>
    <t>"dopravní značka dodatková E8d (300x100mm)"  3</t>
  </si>
  <si>
    <t>68</t>
  </si>
  <si>
    <t>404443240.1r</t>
  </si>
  <si>
    <t>značka svislá reflexní doplňková AL- 3M 300 x 200 mm</t>
  </si>
  <si>
    <t>-1102661045</t>
  </si>
  <si>
    <t>69</t>
  </si>
  <si>
    <t>40444325.2r</t>
  </si>
  <si>
    <t>značka svislá reflexní doplňková AL- 3M 100 x 300 mm</t>
  </si>
  <si>
    <t>-1496462800</t>
  </si>
  <si>
    <t>70</t>
  </si>
  <si>
    <t>404440440.2</t>
  </si>
  <si>
    <t>značka dopravní svislá reflexní AL IP 12+01</t>
  </si>
  <si>
    <t>181705427</t>
  </si>
  <si>
    <t>71</t>
  </si>
  <si>
    <t>4044515. 1R</t>
  </si>
  <si>
    <t>sloupek dopravní značky FeZn DN 60mm vč. kotevní desky</t>
  </si>
  <si>
    <t>914314588</t>
  </si>
  <si>
    <t>72</t>
  </si>
  <si>
    <t>4044515. 2R</t>
  </si>
  <si>
    <t>základová patka z betonu C 20/25 (50x50x80cm) pro sloupek dopravní značky</t>
  </si>
  <si>
    <t>1071775918</t>
  </si>
  <si>
    <t>73</t>
  </si>
  <si>
    <t>915311112</t>
  </si>
  <si>
    <t>Předformátované vodorovné dopravní značení dopravní značky do 2 m2</t>
  </si>
  <si>
    <t>1035152726</t>
  </si>
  <si>
    <t>"parkovací stání se symbolem - osoby s průkazem zdravotně postižené osoby" 2</t>
  </si>
  <si>
    <t>"symbol V - zákaz parkování"  1</t>
  </si>
  <si>
    <t>74</t>
  </si>
  <si>
    <t>916131113</t>
  </si>
  <si>
    <t>Osazení silničního obrubníku betonového ležatého s boční opěrou do lože z betonu prostého</t>
  </si>
  <si>
    <t>1433810206</t>
  </si>
  <si>
    <t>22,0</t>
  </si>
  <si>
    <t>75</t>
  </si>
  <si>
    <t>592174950</t>
  </si>
  <si>
    <t>obrubník betonový silniční nájezdový ABO 012-19 100x15x15 cm</t>
  </si>
  <si>
    <t>1154696238</t>
  </si>
  <si>
    <t>76</t>
  </si>
  <si>
    <t>916131213</t>
  </si>
  <si>
    <t>Osazení silničního obrubníku betonového stojatého s boční opěrou do lože z betonu prostého</t>
  </si>
  <si>
    <t>1277885655</t>
  </si>
  <si>
    <t>140,0</t>
  </si>
  <si>
    <t>77</t>
  </si>
  <si>
    <t>592174910</t>
  </si>
  <si>
    <t>obrubník betonový silniční ABO 15-25 100x15x25 cm</t>
  </si>
  <si>
    <t>-1375770870</t>
  </si>
  <si>
    <t>78</t>
  </si>
  <si>
    <t>916131213.R</t>
  </si>
  <si>
    <t>Osazení silničního obrubníku betonového přechodového s boční opěrou do lože z betonu prostého</t>
  </si>
  <si>
    <t>-1883584399</t>
  </si>
  <si>
    <t>"levý"  1</t>
  </si>
  <si>
    <t>"pravý"  1</t>
  </si>
  <si>
    <t>79</t>
  </si>
  <si>
    <t>592175110</t>
  </si>
  <si>
    <t>obrubník betonový silniční přechodový levý,pravý 100x15x15/25 cm</t>
  </si>
  <si>
    <t>-1103150000</t>
  </si>
  <si>
    <t>82</t>
  </si>
  <si>
    <t>91623121. R</t>
  </si>
  <si>
    <t>Osazení silničního obrubníku betonového vnější oblouk, poloměr 80 cm</t>
  </si>
  <si>
    <t>-2112066208</t>
  </si>
  <si>
    <t>7,5</t>
  </si>
  <si>
    <t>83</t>
  </si>
  <si>
    <t>59217461. r</t>
  </si>
  <si>
    <t>obrubník betonový silniční ABO 15-25 50/15/25 cm (vnější oblouk pol. 100 cm)</t>
  </si>
  <si>
    <t>2079151974</t>
  </si>
  <si>
    <t>80</t>
  </si>
  <si>
    <t>916231213</t>
  </si>
  <si>
    <t>Osazení chodníkového obrubníku betonového stojatého s boční opěrou do lože z betonu prostého</t>
  </si>
  <si>
    <t>-504776066</t>
  </si>
  <si>
    <t>(5,86+12,64+11,1+19,0+14,0+1,5+4,5+11,0)</t>
  </si>
  <si>
    <t>81</t>
  </si>
  <si>
    <t>592174160</t>
  </si>
  <si>
    <t>obrubník betonový chodníkový 100x10x25 cm</t>
  </si>
  <si>
    <t>1712840429</t>
  </si>
  <si>
    <t>84</t>
  </si>
  <si>
    <t>919735113</t>
  </si>
  <si>
    <t>Řezání stávajícího živičného krytu hl do 150 mm</t>
  </si>
  <si>
    <t>-1723113096</t>
  </si>
  <si>
    <t>"stávající zpevněné povrchy"  (6,075+0,31+6,0+2*0,3)+2*(2*2,995)+(18,225+20,84)</t>
  </si>
  <si>
    <t>85</t>
  </si>
  <si>
    <t>92211111.1R</t>
  </si>
  <si>
    <t>Zřízení separační vrstvy z geotextilie jako ochrana před prorůstáním</t>
  </si>
  <si>
    <t>2010665193</t>
  </si>
  <si>
    <t>86</t>
  </si>
  <si>
    <t>931627111.R</t>
  </si>
  <si>
    <t>Úprava dilatační spáry izolační zálivkou asfaltem</t>
  </si>
  <si>
    <t>1739030821</t>
  </si>
  <si>
    <t>87</t>
  </si>
  <si>
    <t>961044111</t>
  </si>
  <si>
    <t>Bourání základů z betonu prostého</t>
  </si>
  <si>
    <t>1066052227</t>
  </si>
  <si>
    <t>88</t>
  </si>
  <si>
    <t>962052210</t>
  </si>
  <si>
    <t>Bourání zdiva nadzákladového ze ŽB do 1 m3</t>
  </si>
  <si>
    <t>-424212436</t>
  </si>
  <si>
    <t>"stávající oplocení určené k odstranění"  ((6,075+0,31+6,0+15,675)*(0,3*0,3))</t>
  </si>
  <si>
    <t>"stávající 3D oplocení určené k opětovnému pužití"  (39,065*(0,3*0,3))</t>
  </si>
  <si>
    <t>89</t>
  </si>
  <si>
    <t>962052314</t>
  </si>
  <si>
    <t>Bourání pilířů ze ŽB</t>
  </si>
  <si>
    <t>-1787208181</t>
  </si>
  <si>
    <t>"oplocení určené k odstranění (patky plotových sloupků) - předpoklad"  1</t>
  </si>
  <si>
    <t>997</t>
  </si>
  <si>
    <t>Přesun sutě</t>
  </si>
  <si>
    <t>90</t>
  </si>
  <si>
    <t>979011002</t>
  </si>
  <si>
    <t>Uložení suti na skládku s hrubým urovnáním</t>
  </si>
  <si>
    <t>526033799</t>
  </si>
  <si>
    <t>311,234</t>
  </si>
  <si>
    <t>91</t>
  </si>
  <si>
    <t>997002611</t>
  </si>
  <si>
    <t>Nakládání suti a vybouraných hmot</t>
  </si>
  <si>
    <t>-490901618</t>
  </si>
  <si>
    <t>92</t>
  </si>
  <si>
    <t>997013111</t>
  </si>
  <si>
    <t>Vnitrostaveništní doprava suti a vybouraných hmot pro budovy v do 6 m s použitím mechanizace</t>
  </si>
  <si>
    <t>526636056</t>
  </si>
  <si>
    <t>93</t>
  </si>
  <si>
    <t>997013501</t>
  </si>
  <si>
    <t>Odvoz suti a vybouraných hmot na skládku nebo meziskládku do 1 km se složením</t>
  </si>
  <si>
    <t>1526215926</t>
  </si>
  <si>
    <t>94</t>
  </si>
  <si>
    <t>997013509</t>
  </si>
  <si>
    <t>Příplatek k odvozu suti a vybouraných hmot na skládku ZKD 1 km přes 1 km</t>
  </si>
  <si>
    <t>322160583</t>
  </si>
  <si>
    <t>95</t>
  </si>
  <si>
    <t>997013803</t>
  </si>
  <si>
    <t>Poplatek za uložení stavebního odpadu z keramických materiálů na skládce (skládkovné)</t>
  </si>
  <si>
    <t>-1250080521</t>
  </si>
  <si>
    <t>998</t>
  </si>
  <si>
    <t>Přesun hmot</t>
  </si>
  <si>
    <t>96</t>
  </si>
  <si>
    <t>998223011</t>
  </si>
  <si>
    <t>Přesun hmot pro pozemní komunikace s krytem dlážděným</t>
  </si>
  <si>
    <t>-1376608628</t>
  </si>
  <si>
    <t>PSV</t>
  </si>
  <si>
    <t>Práce a dodávky PSV</t>
  </si>
  <si>
    <t>741</t>
  </si>
  <si>
    <t>Elektroinstalace</t>
  </si>
  <si>
    <t>157</t>
  </si>
  <si>
    <t>005231010R</t>
  </si>
  <si>
    <t>Revize</t>
  </si>
  <si>
    <t>Soubor</t>
  </si>
  <si>
    <t>-1780288007</t>
  </si>
  <si>
    <t>134</t>
  </si>
  <si>
    <t>11163111R</t>
  </si>
  <si>
    <t>Lak asfaltový izolační ALP/9 PENETRAL</t>
  </si>
  <si>
    <t>-895623611</t>
  </si>
  <si>
    <t>131</t>
  </si>
  <si>
    <t>15615235R</t>
  </si>
  <si>
    <t>Drát FeZn 10/13 PVC, Tremis Z217</t>
  </si>
  <si>
    <t>1581727048</t>
  </si>
  <si>
    <t>152</t>
  </si>
  <si>
    <t>210010135R00</t>
  </si>
  <si>
    <t>Trubka ochranná z PE, uložená pevně, DN do 80 mm</t>
  </si>
  <si>
    <t>1529617582</t>
  </si>
  <si>
    <t>153</t>
  </si>
  <si>
    <t>210202111R00</t>
  </si>
  <si>
    <t>Svítidlo veřejného osvětlení na výložník</t>
  </si>
  <si>
    <t>-532195214</t>
  </si>
  <si>
    <t>144</t>
  </si>
  <si>
    <t>210220002R00</t>
  </si>
  <si>
    <t>Vedení uzemňovací na povrchu FeZn D 10 mm</t>
  </si>
  <si>
    <t>1082897795</t>
  </si>
  <si>
    <t>147</t>
  </si>
  <si>
    <t>210220010R00</t>
  </si>
  <si>
    <t>Nátěr zemnicího pásku do 120 mm2</t>
  </si>
  <si>
    <t>1636082609</t>
  </si>
  <si>
    <t>143</t>
  </si>
  <si>
    <t>210220021R00</t>
  </si>
  <si>
    <t>Vedení uzemňovací v zemi FeZn do 120 mm2 vč.svorek</t>
  </si>
  <si>
    <t>-2119916175</t>
  </si>
  <si>
    <t>145</t>
  </si>
  <si>
    <t>210220022R00</t>
  </si>
  <si>
    <t>Vedení uzemňovací v zemi FeZn, D 8 - 10 mm</t>
  </si>
  <si>
    <t>677120283</t>
  </si>
  <si>
    <t>146</t>
  </si>
  <si>
    <t>210220302R00</t>
  </si>
  <si>
    <t>Svorka hromosvodová nad 2 šrouby /ST, SJ, SR, atd/</t>
  </si>
  <si>
    <t>958507172</t>
  </si>
  <si>
    <t>150</t>
  </si>
  <si>
    <t>210500020RAA</t>
  </si>
  <si>
    <t>Venkovní osvětlení, stožár uliční, stožár ocelový výška 8 m</t>
  </si>
  <si>
    <t>89042277</t>
  </si>
  <si>
    <t>149</t>
  </si>
  <si>
    <t>210800105R00</t>
  </si>
  <si>
    <t>Kabel CYKY 750 V 3x1,5, mm2 uložený pevně</t>
  </si>
  <si>
    <t>-693484060</t>
  </si>
  <si>
    <t>136</t>
  </si>
  <si>
    <t>34111032R</t>
  </si>
  <si>
    <t>Kabel silový s Cu jádrem 750 V CYKY 3 C x 1,5 mm2</t>
  </si>
  <si>
    <t>-1966340076</t>
  </si>
  <si>
    <t>135</t>
  </si>
  <si>
    <t>34111101R</t>
  </si>
  <si>
    <t>Kabel silový s Cu jádrem 750 V CYKY 5 x 10 mm2</t>
  </si>
  <si>
    <t>-717437811</t>
  </si>
  <si>
    <t>137</t>
  </si>
  <si>
    <t>3457114702R</t>
  </si>
  <si>
    <t>Trubka kabelová chránička KOPOFLEX KF 09063</t>
  </si>
  <si>
    <t>878497465</t>
  </si>
  <si>
    <t>130</t>
  </si>
  <si>
    <t>35441120R</t>
  </si>
  <si>
    <t>Pásek uzemňovací pozinkovaný 30 x 4 mm</t>
  </si>
  <si>
    <t>1970193067</t>
  </si>
  <si>
    <t>132</t>
  </si>
  <si>
    <t>35441986R</t>
  </si>
  <si>
    <t>Svorka SR 2b pro pásek 30 x 4 mm</t>
  </si>
  <si>
    <t>1620228221</t>
  </si>
  <si>
    <t>133</t>
  </si>
  <si>
    <t>35441997R</t>
  </si>
  <si>
    <t>Svorka SR 3b</t>
  </si>
  <si>
    <t>-1982172691</t>
  </si>
  <si>
    <t>154</t>
  </si>
  <si>
    <t>460200164RT1</t>
  </si>
  <si>
    <t>Výkop kabelové rýhy 35/80 cm  hor.4, strojní výkop rýhy</t>
  </si>
  <si>
    <t>-1090914313</t>
  </si>
  <si>
    <t>156</t>
  </si>
  <si>
    <t>460420014RT3</t>
  </si>
  <si>
    <t>Zřízení kabelového lože v rýze š.do 35 cm z písku, tloušťka vrstvy 20 cm</t>
  </si>
  <si>
    <t>1866069287</t>
  </si>
  <si>
    <t>155</t>
  </si>
  <si>
    <t>460570164R00</t>
  </si>
  <si>
    <t>Zához rýhy 35/80 cm, hornina třídy 4, se zhutněním</t>
  </si>
  <si>
    <t>107333039</t>
  </si>
  <si>
    <t>148</t>
  </si>
  <si>
    <t>650125219R00</t>
  </si>
  <si>
    <t>Uložení kabelu Cu 5 x 10 mm2 do trubky</t>
  </si>
  <si>
    <t>-579399245</t>
  </si>
  <si>
    <t>98</t>
  </si>
  <si>
    <t>741113. 1R</t>
  </si>
  <si>
    <t>Demontáž sloup vo ocelový trubkový jednoduchý do 12 m pro další použití - prostorové přemístění v rámci staveniště</t>
  </si>
  <si>
    <t>-72843066</t>
  </si>
  <si>
    <t>"stávající lampa VO"  1</t>
  </si>
  <si>
    <t>138</t>
  </si>
  <si>
    <t>pol_100</t>
  </si>
  <si>
    <t>Písek kopaný pro kabelové lože</t>
  </si>
  <si>
    <t>1356672336</t>
  </si>
  <si>
    <t>139</t>
  </si>
  <si>
    <t>pol_400</t>
  </si>
  <si>
    <t>LED svítidlo, typ: VO1</t>
  </si>
  <si>
    <t>-131333242</t>
  </si>
  <si>
    <t>140</t>
  </si>
  <si>
    <t>pol_401</t>
  </si>
  <si>
    <t>Osvětlovací stožár bezpaticový Varianta: U, 9-159/133/114, H=7200mm, L=8400mm, E=1200mm,</t>
  </si>
  <si>
    <t>-1437472022</t>
  </si>
  <si>
    <t>141</t>
  </si>
  <si>
    <t>pol_402</t>
  </si>
  <si>
    <t>Výložník Varianta: J, 1-2000, Z=1800mm, W=2000mm, hmot.=21kg</t>
  </si>
  <si>
    <t>-1910814811</t>
  </si>
  <si>
    <t>142</t>
  </si>
  <si>
    <t>pol_406</t>
  </si>
  <si>
    <t>Stožárová výzbroj s přepěťovou ochranou Svorka, SV-A 9.16.5p</t>
  </si>
  <si>
    <t>-1034224094</t>
  </si>
  <si>
    <t>151</t>
  </si>
  <si>
    <t>pol_500</t>
  </si>
  <si>
    <t>Demontáž stávajícího sloupu VO a jeho opětovná, montáž</t>
  </si>
  <si>
    <t>-460424670</t>
  </si>
  <si>
    <t>158</t>
  </si>
  <si>
    <t>pol_6001</t>
  </si>
  <si>
    <t>Plošina pro montáž svítidel</t>
  </si>
  <si>
    <t>hod</t>
  </si>
  <si>
    <t>-1007192050</t>
  </si>
  <si>
    <t>767</t>
  </si>
  <si>
    <t>Konstrukce zámečnické</t>
  </si>
  <si>
    <t>99</t>
  </si>
  <si>
    <t>7676511.1R</t>
  </si>
  <si>
    <t>Montáž vjezdových vrat plotových otevíravých plochy do 10 m2</t>
  </si>
  <si>
    <t>821663354</t>
  </si>
  <si>
    <t>"vrata 400x180 cm (symetrická křídla) - investice prodejny "  0</t>
  </si>
  <si>
    <t>"vrata 300x180 cm (asymetrická křídla) "  1</t>
  </si>
  <si>
    <t>100</t>
  </si>
  <si>
    <t>553446270.1r</t>
  </si>
  <si>
    <t>vrata ocelová vjezová do oplocení 300x180 cm 2 křídlová (asymetrická křídla) otočná s vratovými sloupky</t>
  </si>
  <si>
    <t>32</t>
  </si>
  <si>
    <t>-1609747545</t>
  </si>
  <si>
    <t>101</t>
  </si>
  <si>
    <t>55344635.2r</t>
  </si>
  <si>
    <t>vrata ocelová vjezová do oplocení 400x180 cm 2 křídlová (symetrická křídla) otočná s vratovými sloupky</t>
  </si>
  <si>
    <t>1523612158</t>
  </si>
  <si>
    <t>"Investice prodejny"0</t>
  </si>
  <si>
    <t>102</t>
  </si>
  <si>
    <t>76799511.1R</t>
  </si>
  <si>
    <t>Montáž atypických zámečnických konstrukcí hmotnosti do 20 kg - rámový plotový dílec s výpletem</t>
  </si>
  <si>
    <t>1725899592</t>
  </si>
  <si>
    <t>"stávající rámové pletivo (doplnění)"  2</t>
  </si>
  <si>
    <t>103</t>
  </si>
  <si>
    <t>14011036.1r</t>
  </si>
  <si>
    <t>rámový plotový dílec - úprava stávajícího dle nové polohy</t>
  </si>
  <si>
    <t>377436689</t>
  </si>
  <si>
    <t>104</t>
  </si>
  <si>
    <t>767995113.2R</t>
  </si>
  <si>
    <t>Montáž atypických zámečnických konstrukcí hmotnosti do 20 kg - 3D plotový dílec</t>
  </si>
  <si>
    <t>-1808453875</t>
  </si>
  <si>
    <t>"nové 3D pletivo"  48</t>
  </si>
  <si>
    <t>"oploceni skladu podejny"-11</t>
  </si>
  <si>
    <t>105</t>
  </si>
  <si>
    <t>1401103. 2r</t>
  </si>
  <si>
    <t>3D plotový dílec dle upřesnění PD</t>
  </si>
  <si>
    <t>-1514592580</t>
  </si>
  <si>
    <t>106</t>
  </si>
  <si>
    <t>767996701.1</t>
  </si>
  <si>
    <t>Demontáž atypických zámečnických konstrukcí řezáním hmotnosti jednotlivých dílů do 50 kg - plotový sloupek DN 60mm, dl. 2000mm</t>
  </si>
  <si>
    <t>-1675734604</t>
  </si>
  <si>
    <t>"oplocení určené k odstranění"  (5+8)</t>
  </si>
  <si>
    <t>107</t>
  </si>
  <si>
    <t>767996701.2</t>
  </si>
  <si>
    <t>Demontáž atypických zámečnických konstrukcí řezáním hmotnosti jednotlivých dílů do 50 kg - plotové rámové dílce oplocení 250x120cm</t>
  </si>
  <si>
    <t>1431598069</t>
  </si>
  <si>
    <t>"oplocení určené k odstranění"  (3+7)</t>
  </si>
  <si>
    <t>108</t>
  </si>
  <si>
    <t>767996703.4</t>
  </si>
  <si>
    <t>Demontáž atypických zámečnických konstrukcí řezáním hmotnosti jednotlivých dílů do 250 kg - vjezdová vrata stávajícího oplocení (520x180 cm) vč. sloupků</t>
  </si>
  <si>
    <t>649086200</t>
  </si>
  <si>
    <t>"oplocení určené k odstranění"  1</t>
  </si>
  <si>
    <t>109</t>
  </si>
  <si>
    <t>767996801.5</t>
  </si>
  <si>
    <t>Demontáž atypických zámečnických konstrukcí rozebráním hmotnosti jednotlivých dílů do 50 kg - plotový sloupek 3D plotu pro další použití</t>
  </si>
  <si>
    <t>919391027</t>
  </si>
  <si>
    <t>"stávající plotový sloupek 3D plotu pro další použití"  21</t>
  </si>
  <si>
    <t>110</t>
  </si>
  <si>
    <t>767996801.6</t>
  </si>
  <si>
    <t>Demontáž atypických zámečnických konstrukcí rozebráním hmotnosti jednotlivých dílů do 50 kg - plotový dílec 3D plotu pro další použití</t>
  </si>
  <si>
    <t>-1667305328</t>
  </si>
  <si>
    <t>"stávající plotový dílec 3D plotu pro další použití"  20</t>
  </si>
  <si>
    <t>771</t>
  </si>
  <si>
    <t>Podlahy z dlaždic</t>
  </si>
  <si>
    <t>111</t>
  </si>
  <si>
    <t>77159148. R</t>
  </si>
  <si>
    <t>Montáž liniového odvodňovacího žlabu s asfaltovou zálivkou připojovací spáry</t>
  </si>
  <si>
    <t>1850967686</t>
  </si>
  <si>
    <t>6,0</t>
  </si>
  <si>
    <t>112</t>
  </si>
  <si>
    <t>5905456. 1r</t>
  </si>
  <si>
    <t>liniový odvodňovaví žlab s litinovou mřížkou pojezdový pro zatížení do 3,5 t á 100 cm</t>
  </si>
  <si>
    <t>-1021513489</t>
  </si>
  <si>
    <t>783</t>
  </si>
  <si>
    <t>Dokončovací práce - nátěry</t>
  </si>
  <si>
    <t>113</t>
  </si>
  <si>
    <t>783301401</t>
  </si>
  <si>
    <t>Ometení zámečnických konstrukcí</t>
  </si>
  <si>
    <t>1663095765</t>
  </si>
  <si>
    <t>"ponechaná část oplocení - sloupky"  30*(3,1415*0,063)*1,5</t>
  </si>
  <si>
    <t>"ponechaná část oplocení - rámové pletivo"  (52,8+5,0)*1,5</t>
  </si>
  <si>
    <t>"nový plot - rámové pletivo" 17*(2,0*1,5)</t>
  </si>
  <si>
    <t>"nový plot - plotové sloupky" 18*(3,1415*0,063)+2*(3,1415*0,10)</t>
  </si>
  <si>
    <t>"nový plot - vjezdová vrata" 2*(1,8*1,5)</t>
  </si>
  <si>
    <t>114</t>
  </si>
  <si>
    <t>783306801</t>
  </si>
  <si>
    <t>Odstranění nátěru ze zámečnických konstrukcí obroušením</t>
  </si>
  <si>
    <t>-309458099</t>
  </si>
  <si>
    <t>115</t>
  </si>
  <si>
    <t>783306809</t>
  </si>
  <si>
    <t>Odstranění nátěru ze zámečnických konstrukcí okartáčováním</t>
  </si>
  <si>
    <t>1454504104</t>
  </si>
  <si>
    <t>116</t>
  </si>
  <si>
    <t>783314203</t>
  </si>
  <si>
    <t>Základní antikorozní jednonásobný syntetický samozákladující nátěr zámečnických konstrukcí</t>
  </si>
  <si>
    <t>-571499631</t>
  </si>
  <si>
    <t>117</t>
  </si>
  <si>
    <t>783315101</t>
  </si>
  <si>
    <t>Mezinátěr jednonásobný syntetický standardní zámečnických konstrukcí</t>
  </si>
  <si>
    <t>-777189714</t>
  </si>
  <si>
    <t>118</t>
  </si>
  <si>
    <t>783317101</t>
  </si>
  <si>
    <t>Krycí jednonásobný syntetický standardní nátěr zámečnických konstrukcí</t>
  </si>
  <si>
    <t>767923004</t>
  </si>
  <si>
    <t>VRN</t>
  </si>
  <si>
    <t>Vedlejší rozpočtové náklady</t>
  </si>
  <si>
    <t>VRN9</t>
  </si>
  <si>
    <t>Ostatní náklady</t>
  </si>
  <si>
    <t>159</t>
  </si>
  <si>
    <t>R094103100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</si>
  <si>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</si>
  <si>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</si>
  <si>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</si>
  <si>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858422899</t>
  </si>
  <si>
    <t>160</t>
  </si>
  <si>
    <t>R094103101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</si>
  <si>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</si>
  <si>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-521032328</t>
  </si>
  <si>
    <t>161</t>
  </si>
  <si>
    <t>R094103102</t>
  </si>
  <si>
    <t>VN - Dopravní opatření po dobu stavby -  vybavení povolení zvláštního užívání, návrh DIO a zajištění dopravních opatření po dobu stavby včetně průběžné kontroly a udržování</t>
  </si>
  <si>
    <t>-1743034475</t>
  </si>
  <si>
    <t>162</t>
  </si>
  <si>
    <t>R094103103</t>
  </si>
  <si>
    <t>VN - Zajištění vstupu, vjezdu a bezpečnosti k sousedním nemovitostem</t>
  </si>
  <si>
    <t>1419560823</t>
  </si>
  <si>
    <t>163</t>
  </si>
  <si>
    <t>R094103104</t>
  </si>
  <si>
    <t>VN - Opatření pro zajištění bezpečnosti, ochrany zdraví a požární bezpečnosti</t>
  </si>
  <si>
    <t>44813738</t>
  </si>
  <si>
    <t>166</t>
  </si>
  <si>
    <t>R094103107</t>
  </si>
  <si>
    <t>VN - Provedení zkoušek materiálů, zařízení a hutnění - 3x rázová zkouška</t>
  </si>
  <si>
    <t>237161973</t>
  </si>
  <si>
    <t>169</t>
  </si>
  <si>
    <t>R094103150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</si>
  <si>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</si>
  <si>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1369201595</t>
  </si>
  <si>
    <t>174</t>
  </si>
  <si>
    <t>R094103155</t>
  </si>
  <si>
    <t>ON - Pořízení kompletní dokladové části stavby dle podmínek smlouvy o dílo (zejména kontroly, zkoušky, revize, atesty, prohlášení atd. )</t>
  </si>
  <si>
    <t>1926831797</t>
  </si>
  <si>
    <t>175</t>
  </si>
  <si>
    <t>R094103156</t>
  </si>
  <si>
    <t>ON - Pořízení projektové dokumentace skutečného provedení stavby DSPS v digitální podobě + 3 paré v tištěné podobě</t>
  </si>
  <si>
    <t>-739016253</t>
  </si>
  <si>
    <t>176</t>
  </si>
  <si>
    <t>R094103157</t>
  </si>
  <si>
    <t>ON - Geodetické práce – vytýčení stavby, hranic pozemku</t>
  </si>
  <si>
    <t>-379959013</t>
  </si>
  <si>
    <t>177</t>
  </si>
  <si>
    <t>R094103158</t>
  </si>
  <si>
    <t>ON - Geodetické práce – zaměření skutečného stavu</t>
  </si>
  <si>
    <t>795709807</t>
  </si>
  <si>
    <t>A1</t>
  </si>
  <si>
    <t>plocha A1 - AB nad 3,5 t - od vjezdu po vrata do školní zahrady</t>
  </si>
  <si>
    <t>A2</t>
  </si>
  <si>
    <t>plocha A2 - AB do 3,5 t - cyklo</t>
  </si>
  <si>
    <t>682</t>
  </si>
  <si>
    <t>C1</t>
  </si>
  <si>
    <t>plocha C - mlat - cyklo</t>
  </si>
  <si>
    <t>D1</t>
  </si>
  <si>
    <t>plocha D1 - dlažba nad 3,5 t -vjezd</t>
  </si>
  <si>
    <t>D2</t>
  </si>
  <si>
    <t>plocha D2 - dlažba - chodníky</t>
  </si>
  <si>
    <t>PLOR</t>
  </si>
  <si>
    <t>Plocha zpevněných povrchů</t>
  </si>
  <si>
    <t>935</t>
  </si>
  <si>
    <t>ODKOP</t>
  </si>
  <si>
    <t>Odkop zeminy</t>
  </si>
  <si>
    <t>168,021</t>
  </si>
  <si>
    <t>02 - Dopravní hřiště</t>
  </si>
  <si>
    <t>JAMA</t>
  </si>
  <si>
    <t>Vykop jam pro značky</t>
  </si>
  <si>
    <t>3,888</t>
  </si>
  <si>
    <t>VO</t>
  </si>
  <si>
    <t>164</t>
  </si>
  <si>
    <t xml:space="preserve">    741 - Elektroinstalace - silnoproud</t>
  </si>
  <si>
    <t>112101104</t>
  </si>
  <si>
    <t>Kácení stromů listnatých D kmene do 900 mm</t>
  </si>
  <si>
    <t>-446005319</t>
  </si>
  <si>
    <t>112101121</t>
  </si>
  <si>
    <t>Kácení stromů jehličnatých D kmene do 300 mm</t>
  </si>
  <si>
    <t>-1089986878</t>
  </si>
  <si>
    <t>112201101</t>
  </si>
  <si>
    <t>Odstranění pařezů D do 300 mm</t>
  </si>
  <si>
    <t>1353312062</t>
  </si>
  <si>
    <t>112201104</t>
  </si>
  <si>
    <t>Odstranění pařezů D do 900 mm</t>
  </si>
  <si>
    <t>900610165</t>
  </si>
  <si>
    <t>10</t>
  </si>
  <si>
    <t>119001313.1</t>
  </si>
  <si>
    <t>Ruční vrty pro plotové sloupky D přes 200 do 300 mm</t>
  </si>
  <si>
    <t>-23784571</t>
  </si>
  <si>
    <t>"oplocení 3D pletivo - sloupky"  70*0,8</t>
  </si>
  <si>
    <t>"vzpěry"  40*0,8</t>
  </si>
  <si>
    <t>121101101</t>
  </si>
  <si>
    <t>Sejmutí ornice s přemístěním na vzdálenost do 50 m</t>
  </si>
  <si>
    <t>2023019540</t>
  </si>
  <si>
    <t>"plocha A1 - AB nad 3,5 t - od vjezdu po vrata do školní zahrady" 118</t>
  </si>
  <si>
    <t>"plocha A2 - AB do 3,5 t - cyklo" 682</t>
  </si>
  <si>
    <t>"plocha B - dopadová plocha hřiště"0</t>
  </si>
  <si>
    <t>"plocha C - mlat - cyklo" 74</t>
  </si>
  <si>
    <t>"plocha D1 - dlažba nad 3,5 t -vjezd" 42</t>
  </si>
  <si>
    <t>"plocha D2 - dlažba - chodníky"19</t>
  </si>
  <si>
    <t>Mezisoučet</t>
  </si>
  <si>
    <t>PLOR*0,15*1,1</t>
  </si>
  <si>
    <t>122251103</t>
  </si>
  <si>
    <t>Odkopávky a prokopávky nezapažené strojně v hornině třídy těžitelnosti I skupiny 3 přes 50 do 100 m3</t>
  </si>
  <si>
    <t>-2008262820</t>
  </si>
  <si>
    <t>A1*(0,45-0,15)*1,05</t>
  </si>
  <si>
    <t>A2*(0,3-0,15)*1,05</t>
  </si>
  <si>
    <t>C1*(0,25-0,15)*1,05</t>
  </si>
  <si>
    <t>D1*(0,46-0,15)*1,05</t>
  </si>
  <si>
    <t>D2*(0,25-0,15)*1,05</t>
  </si>
  <si>
    <t>ODKOP*0,5</t>
  </si>
  <si>
    <t>122351103</t>
  </si>
  <si>
    <t>Odkopávky a prokopávky nezapažené strojně v hornině třídy těžitelnosti II skupiny 4 přes 50 do 100 m3</t>
  </si>
  <si>
    <t>-1200857590</t>
  </si>
  <si>
    <t>131312501</t>
  </si>
  <si>
    <t>Hloubení jamek pro spodní stavbu železnic ručně pro sloupky zábradlí, značky, apod. objemu do 0,5 m3 s odhozením výkopku nebo naložením na dopravní prostředek v hornině třídy těžitelnosti II skupiny 4 soudržných</t>
  </si>
  <si>
    <t>-646003830</t>
  </si>
  <si>
    <t>0,3*0,3*0,6*72</t>
  </si>
  <si>
    <t>162201421</t>
  </si>
  <si>
    <t>Vodorovné přemístění větví, kmenů nebo pařezů s naložením, složením a dopravou do 1000 m pařezů kmenů, průměru přes 100 do 300 mm</t>
  </si>
  <si>
    <t>1804003124</t>
  </si>
  <si>
    <t>162201424</t>
  </si>
  <si>
    <t>Vodorovné přemístění větví, kmenů nebo pařezů s naložením, složením a dopravou do 1000 m pařezů kmenů, průměru přes 700 do 900 mm</t>
  </si>
  <si>
    <t>-14229794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</si>
  <si>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</si>
  <si>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</si>
  <si>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282357703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</si>
  <si>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</si>
  <si>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</si>
  <si>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66975418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</si>
  <si>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</si>
  <si>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</si>
  <si>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-1203390799</t>
  </si>
  <si>
    <t>ODKOP*0,5+PLOR*0,15*0,1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</si>
  <si>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</si>
  <si>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</si>
  <si>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1833230718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</si>
  <si>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</si>
  <si>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</si>
  <si>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1696880715</t>
  </si>
  <si>
    <t>PLOR*0,15*0,9 - "úprava na stávajíícm terénu - odhad"100*0,15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</si>
  <si>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</si>
  <si>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</si>
  <si>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1685969387</t>
  </si>
  <si>
    <t>ODKOP-"jámy kořenů"12,566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</si>
  <si>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</si>
  <si>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</si>
  <si>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-232022463</t>
  </si>
  <si>
    <t>155,455*1,7 'Přepočtené koeficientem množství</t>
  </si>
  <si>
    <t>139094374</t>
  </si>
  <si>
    <t>PLOR*0,15*1,1+ODKOP+JAMA</t>
  </si>
  <si>
    <t>-1430181495</t>
  </si>
  <si>
    <t>-356995165</t>
  </si>
  <si>
    <t>(ODKOP-"jámy kořenů"12,566)*1,8</t>
  </si>
  <si>
    <t>174201101.1</t>
  </si>
  <si>
    <t>Zásyp jam, šachet rýh nebo kolem objektů sypaninou bez zhutnění - zásyp jam po pařezech</t>
  </si>
  <si>
    <t>800693081</t>
  </si>
  <si>
    <t>"po odstranění pařezů stromů D do 900mm"  10*(3,1415*0,75*0,75)*0,6</t>
  </si>
  <si>
    <t>"po odstranění pařezů stromů D do 300mm"  25*(3,1415*0,25*0,25)*0,4</t>
  </si>
  <si>
    <t>181301102</t>
  </si>
  <si>
    <t>Rozprostření ornice tl vrstvy do 150 mm pl do 500 m2 v rovině nebo ve svahu do 1:5</t>
  </si>
  <si>
    <t>1775480475</t>
  </si>
  <si>
    <t>PLOR*0,1 + "úprava na stávajíícm terénu - odhad"100</t>
  </si>
  <si>
    <t>181411141</t>
  </si>
  <si>
    <t>Založení parterového trávníku výsevem plochy do 1000 m2 v rovině a ve svahu do 1:5</t>
  </si>
  <si>
    <t>254391790</t>
  </si>
  <si>
    <t>-1883042111</t>
  </si>
  <si>
    <t>Úprava pláně v hornině tř. 1 až 4 se zhutněním (min. hodnota 25 MPa)</t>
  </si>
  <si>
    <t>687278758</t>
  </si>
  <si>
    <t>PLOR*1,1</t>
  </si>
  <si>
    <t>275313711</t>
  </si>
  <si>
    <t>Základové patky z betonu tř. C 20/25</t>
  </si>
  <si>
    <t>1798710874</t>
  </si>
  <si>
    <t xml:space="preserve">"oplocení 3D pletivo"  </t>
  </si>
  <si>
    <t>"sloupky"  70*(0,3*0,3*0,8)</t>
  </si>
  <si>
    <t>"vzpěry"  40*(0,3*0,3*0,8)</t>
  </si>
  <si>
    <t>"dopravní značka pro dětská hřiště" (0,3*0,3*0,6)*72</t>
  </si>
  <si>
    <t>R2-0001</t>
  </si>
  <si>
    <t>D+M  rámečku pro začištění hlavy základu - např. KG 250 v dl. 0,1 m</t>
  </si>
  <si>
    <t>473321605</t>
  </si>
  <si>
    <t>29</t>
  </si>
  <si>
    <t>33812111.1R</t>
  </si>
  <si>
    <t>Osazování "podhrabových" ŽB plotových desek na ocelové sloupky</t>
  </si>
  <si>
    <t>-537975733</t>
  </si>
  <si>
    <t>"oplocení - 3D pletivo"  62</t>
  </si>
  <si>
    <t>"Pozn. Před obejdnáním objednatel odsouhlasí rozsah"</t>
  </si>
  <si>
    <t>30</t>
  </si>
  <si>
    <t>592331150</t>
  </si>
  <si>
    <t>deska plotová KZD barevná 250x5x38 cm</t>
  </si>
  <si>
    <t>-1316843193</t>
  </si>
  <si>
    <t>31</t>
  </si>
  <si>
    <t>338171113</t>
  </si>
  <si>
    <t>Osazování sloupků a vzpěr plotových ocelových v 2,00 m se zabetonováním pro ploty v provedení tzv. 3D s "podhrabovými" deskami</t>
  </si>
  <si>
    <t>-2081176928</t>
  </si>
  <si>
    <t>"oplocení - sloupky"  70</t>
  </si>
  <si>
    <t>"vzpěry"  40</t>
  </si>
  <si>
    <t>553422550</t>
  </si>
  <si>
    <t>sloupek plotový průběžný pozinkovaný a komaxitový 3000/38x1,5 mm pro ploty v provedení tzv. 3D - více viz PD</t>
  </si>
  <si>
    <t>-720989356</t>
  </si>
  <si>
    <t>553422750</t>
  </si>
  <si>
    <t>vzpěra plotová 38x1,5 mm včetně krytky s uchem, 3000 mm pro ploty v provedení tzv. 3D - více viz PD</t>
  </si>
  <si>
    <t>-1595289695</t>
  </si>
  <si>
    <t>33817112.R1</t>
  </si>
  <si>
    <t>Osazování sloupků pro vjezdová vrata a vstupní branky se zabetonováním</t>
  </si>
  <si>
    <t>-1937641462</t>
  </si>
  <si>
    <t>"vjezdová vrata 2500x1800mm"  0</t>
  </si>
  <si>
    <t>"vjezdová vrata 3500x1800mm"  1</t>
  </si>
  <si>
    <t>"vjezdová vrata 3500x1200mm"  1</t>
  </si>
  <si>
    <t>"vstupní branka 1000x1200mm"  1</t>
  </si>
  <si>
    <t>sloupek pro vstupní branky pozinkovaný a komaxitový 2200/70x5 mm  - více viz PD</t>
  </si>
  <si>
    <t>1489369670</t>
  </si>
  <si>
    <t>"vstupní branka"1</t>
  </si>
  <si>
    <t>553422650.2r</t>
  </si>
  <si>
    <t>sloupek pro vjezdová vrata pozinkovaný a komaxitový 2200/114x5 mm  - více viz PD</t>
  </si>
  <si>
    <t>-1706926596</t>
  </si>
  <si>
    <t>348172111</t>
  </si>
  <si>
    <t>Montáž vjezdových bran samonosných posuvných jednokřídlových plochy do 2 m2</t>
  </si>
  <si>
    <t>815870967</t>
  </si>
  <si>
    <t>R3M - 0001</t>
  </si>
  <si>
    <t>Brána jednokřídlá 1000/1200 pozink a komaxit</t>
  </si>
  <si>
    <t>420000132</t>
  </si>
  <si>
    <t>348172213</t>
  </si>
  <si>
    <t>Montáž vjezdových bran samonosných posuvných dvoukřídlových plochy přes 3 do 5 m2</t>
  </si>
  <si>
    <t>-1464481104</t>
  </si>
  <si>
    <t>R3M-0002</t>
  </si>
  <si>
    <t>Brána dvoukřídlá 3500/1200 pozink a komaxit</t>
  </si>
  <si>
    <t>-1999132427</t>
  </si>
  <si>
    <t>348172214</t>
  </si>
  <si>
    <t>Montáž vjezdových bran samonosných posuvných dvoukřídlových plochy přes 5 do 10 m2</t>
  </si>
  <si>
    <t>1616735103</t>
  </si>
  <si>
    <t>R3M-0003</t>
  </si>
  <si>
    <t>Brána dvoukřídlá 3500/1800 pozink a komaxit</t>
  </si>
  <si>
    <t>727309599</t>
  </si>
  <si>
    <t>34840112.R</t>
  </si>
  <si>
    <t>Osazení oplocení ze strojového pletiva rámového svařovaného výšky do 1,6 m do 15° sklonu svahu</t>
  </si>
  <si>
    <t>-185515296</t>
  </si>
  <si>
    <t>"Pozn. Před obejdnáním objednatel odsouhlasí rozsah"7</t>
  </si>
  <si>
    <t>31324744.r</t>
  </si>
  <si>
    <t>pletivo drátěné svařované tzv. 3D v. 1600mm</t>
  </si>
  <si>
    <t>-1091827126</t>
  </si>
  <si>
    <t>34840113. R</t>
  </si>
  <si>
    <t>Osazení oplocení ze strojového pletiva rámového svařovaného výšky do 2,0 m do 15° sklonu svahu</t>
  </si>
  <si>
    <t>238361262</t>
  </si>
  <si>
    <t>"oplocení 3D pletivo"  (36,54+2,51+22,8+14,72+1,5+57,625+13,5)-7,0</t>
  </si>
  <si>
    <t>31327503. r</t>
  </si>
  <si>
    <t>pletivo drátěné svařované tzv. 3D v. 1800mm</t>
  </si>
  <si>
    <t>1581455808</t>
  </si>
  <si>
    <t>564201011</t>
  </si>
  <si>
    <t>Podklad nebo podsyp ze štěrkopísku ŠP s rozprostřením, vlhčením a zhutněním plochy jednotlivě do 100 m2, po zhutnění tl. 40 mm</t>
  </si>
  <si>
    <t>-798519600</t>
  </si>
  <si>
    <t>564811011</t>
  </si>
  <si>
    <t>Podklad ze štěrkodrti ŠD s rozprostřením a zhutněním plochy jednotlivě do 100 m2, po zhutnění tl. 50 mm</t>
  </si>
  <si>
    <t>-1054662502</t>
  </si>
  <si>
    <t>564851011</t>
  </si>
  <si>
    <t>Podklad ze štěrkodrti ŠD s rozprostřením a zhutněním plochy jednotlivě do 100 m2, po zhutnění tl. 150 mm</t>
  </si>
  <si>
    <t>-1415022909</t>
  </si>
  <si>
    <t>A1+D1</t>
  </si>
  <si>
    <t>564851012</t>
  </si>
  <si>
    <t>Podklad ze štěrkodrti ŠD s rozprostřením a zhutněním plochy jednotlivě do 100 m2, po zhutnění tl. 160 mm</t>
  </si>
  <si>
    <t>278383690</t>
  </si>
  <si>
    <t>C1+D2</t>
  </si>
  <si>
    <t>564861011</t>
  </si>
  <si>
    <t>Podklad ze štěrkodrti ŠD s rozprostřením a zhutněním plochy jednotlivě do 100 m2, po zhutnění tl. 200 mm</t>
  </si>
  <si>
    <t>1459306264</t>
  </si>
  <si>
    <t>A1+A2+D1</t>
  </si>
  <si>
    <t>564911411</t>
  </si>
  <si>
    <t>Podklad z asfaltového recyklátu Rmat s rozprostřením a zhutněním tl. 50 mm po zhutnění</t>
  </si>
  <si>
    <t>-677709521</t>
  </si>
  <si>
    <t>A1+A2</t>
  </si>
  <si>
    <t>571903111</t>
  </si>
  <si>
    <t>Posyp podkladu nebo krytu s rozprostřením a zhutněním kamenivem drceným nebo těženým, v množství přes 10 do 15 kg/m2</t>
  </si>
  <si>
    <t>945227854</t>
  </si>
  <si>
    <t>573211107</t>
  </si>
  <si>
    <t>Postřik spojovací PS bez posypu kamenivem z asfaltu silničního, v množství 0,30 kg/m2</t>
  </si>
  <si>
    <t>-1761675428</t>
  </si>
  <si>
    <t>577143111</t>
  </si>
  <si>
    <t>Asfaltový beton vrstva obrusná ACO 8 (ABJ) s rozprostřením a se zhutněním z nemodifikovaného asfaltu v pruhu šířky do 3 m, po zhutnění tl. 50 mm</t>
  </si>
  <si>
    <t>-740199993</t>
  </si>
  <si>
    <t>596211110</t>
  </si>
  <si>
    <t>Kladení zámkové dlažby komunikací pro pěší tl 60 mm skupiny A pl do 50 m2 s ložem z kameniva drceného fr. 4/8 v tl. do 40 mm s vyplněním spár dvojitým hutněním, vibrováníma se smetením přebytečného mat. na krajnici</t>
  </si>
  <si>
    <t>-1241842249</t>
  </si>
  <si>
    <t>59245018</t>
  </si>
  <si>
    <t>dlažba tvar obdélník betonová 200x100x60mm přírodní</t>
  </si>
  <si>
    <t>235525346</t>
  </si>
  <si>
    <t>19*1,03 'Přepočtené koeficientem množství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</si>
  <si>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</si>
  <si>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</si>
  <si>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1804506591</t>
  </si>
  <si>
    <t>59245020</t>
  </si>
  <si>
    <t>dlažba tvar obdélník betonová 200x100x80mm přírodní</t>
  </si>
  <si>
    <t>-945305875</t>
  </si>
  <si>
    <t>42*1,03 'Přepočtené koeficientem množství</t>
  </si>
  <si>
    <t>-2061094569</t>
  </si>
  <si>
    <t>"zmenšená dopravní značka pro dětská hřiště FeZn A3"  3</t>
  </si>
  <si>
    <t>"zmenšená dopravní značka pro dětská hřiště FeZn A6b"  2</t>
  </si>
  <si>
    <t>"zmenšená dopravní značka pro dětská hřiště FeZn A10"  4</t>
  </si>
  <si>
    <t>"zmenšená dopravní značka pro dětská hřiště FeZn A30"  2</t>
  </si>
  <si>
    <t>"zmenšená dopravní značka pro dětská hřiště FeZn A31"  2</t>
  </si>
  <si>
    <t>"zmenšená dopravní značka pro dětská hřiště FeZn A32a"  2</t>
  </si>
  <si>
    <t>"zmenšená dopravní značka pro dětská hřiště FeZn B2"  1</t>
  </si>
  <si>
    <t>"zmenšená dopravní značka pro dětská hřiště FeZn B24a"  1</t>
  </si>
  <si>
    <t>"zmenšená dopravní značka pro dětská hřiště FeZn C1"  3</t>
  </si>
  <si>
    <t>"zmenšená dopravní značka pro dětská hřiště FeZn C3a"  1</t>
  </si>
  <si>
    <t>"zmenšená dopravní značka pro dětská hřiště FeZn C10a"  2</t>
  </si>
  <si>
    <t>"zmenšená dopravní značka pro dětská hřiště FeZn C10b"  2</t>
  </si>
  <si>
    <t>"zmenšená dopravní značka pro dětská hřiště FeZn E2a"  3</t>
  </si>
  <si>
    <t>"zmenšená dopravní značka pro dětská hřiště FeZn E2a(2)"  2</t>
  </si>
  <si>
    <t>"zmenšená dopravní značka pro dětská hřiště FeZn E2a(3)"  2</t>
  </si>
  <si>
    <t>"zmenšená dopravní značka pro dětská hřiště FeZn E2a(4)"  1</t>
  </si>
  <si>
    <t>"zmenšená dopravní značka pro dětská hřiště FeZn E2a(5)"  1</t>
  </si>
  <si>
    <t>"zmenšená dopravní značka pro dětská hřiště FeZn E2b"  4</t>
  </si>
  <si>
    <t xml:space="preserve">"zmenšená dopravní značka pro dětská hřiště FeZn P2"  9  </t>
  </si>
  <si>
    <t>"zmenšená dopravní značka pro dětská hřiště FeZn P4"  7</t>
  </si>
  <si>
    <t>"zmenšená dopravní značka pro dětská hřiště FeZn P6"  3</t>
  </si>
  <si>
    <t>"zmenšená dopravní značka pro dětská hřiště FeZn P7"  1</t>
  </si>
  <si>
    <t>"zmenšená dopravní značka pro dětská hřiště FeZn P8"  1</t>
  </si>
  <si>
    <t>"zmenšená dopravní značka pro dětská hřiště FeZn IP4b"  3</t>
  </si>
  <si>
    <t>"zmenšená dopravní značka pro dětská hřiště FeZn IP6"  4</t>
  </si>
  <si>
    <t>"zmenšená dopravní značka pro dětská hřiště FeZn IP7"  4</t>
  </si>
  <si>
    <t>"zmenšená dopravní značka pro dětská hřiště FeZn IS21c"  2</t>
  </si>
  <si>
    <t>404440 01r</t>
  </si>
  <si>
    <t>zmenšená dopravní značka pro dětská hřiště svislá výstražná FeZn A3</t>
  </si>
  <si>
    <t>2133186689</t>
  </si>
  <si>
    <t>404440 02r</t>
  </si>
  <si>
    <t>zmenšená dopravní značka pro dětská hřiště svislá výstražná FeZn A6b</t>
  </si>
  <si>
    <t>-701795425</t>
  </si>
  <si>
    <t>404440 03r</t>
  </si>
  <si>
    <t>zmenšená dopravní značka pro dětská hřiště svislá výstražná FeZn A10</t>
  </si>
  <si>
    <t>1609537134</t>
  </si>
  <si>
    <t>404440 04r</t>
  </si>
  <si>
    <t>zmenšená dopravní značka pro dětská hřiště svislá výstražná FeZn A30</t>
  </si>
  <si>
    <t>-1058802942</t>
  </si>
  <si>
    <t>404440 05r</t>
  </si>
  <si>
    <t>zmenšená dopravní značka pro dětská hřiště svislá výstražná FeZn A31c</t>
  </si>
  <si>
    <t>294513290</t>
  </si>
  <si>
    <t>404440 06r</t>
  </si>
  <si>
    <t>zmenšená dopravní značka pro dětská hřiště svislá výstražná FeZn A32a</t>
  </si>
  <si>
    <t>-1064686525</t>
  </si>
  <si>
    <t>404441 01r</t>
  </si>
  <si>
    <t>zmenšená dopravní značka pro dětská hřiště svislá zákazová FeZn B2</t>
  </si>
  <si>
    <t>-1156998605</t>
  </si>
  <si>
    <t>404441 02r</t>
  </si>
  <si>
    <t>zmenšená dopravní značka pro dětská hřiště svislá zákazová FeZn B24a</t>
  </si>
  <si>
    <t>1914142813</t>
  </si>
  <si>
    <t>404442 01r</t>
  </si>
  <si>
    <t>zmenšená dopravní značka pro dětská hřiště svislá příkazová FeZn C1</t>
  </si>
  <si>
    <t>-2084446396</t>
  </si>
  <si>
    <t>404442 02r</t>
  </si>
  <si>
    <t>zmenšená dopravní značka pro dětská hřiště svislá příkazová FeZn C3a</t>
  </si>
  <si>
    <t>-841811418</t>
  </si>
  <si>
    <t>404442 03r</t>
  </si>
  <si>
    <t>zmenšená dopravní značka pro dětská hřiště svislá příkazová FeZn C10a</t>
  </si>
  <si>
    <t>-1819500510</t>
  </si>
  <si>
    <t>404442 04r</t>
  </si>
  <si>
    <t>zmenšená dopravní značka pro dětská hřiště svislá příkazová FeZn C10b</t>
  </si>
  <si>
    <t>875853438</t>
  </si>
  <si>
    <t>404443 01r</t>
  </si>
  <si>
    <t>zmenšená dopravní značka pro dětská hřiště svislá informační FeZn E2a</t>
  </si>
  <si>
    <t>-409774471</t>
  </si>
  <si>
    <t>404443 02r</t>
  </si>
  <si>
    <t>zmenšená dopravní značka pro dětská hřiště svislá informační FeZn E2a(2)</t>
  </si>
  <si>
    <t>-1594193646</t>
  </si>
  <si>
    <t>404443 03r</t>
  </si>
  <si>
    <t>zmenšená dopravní značka pro dětská hřiště svislá informační FeZn E2a(3)</t>
  </si>
  <si>
    <t>970855503</t>
  </si>
  <si>
    <t>404443 04r</t>
  </si>
  <si>
    <t>zmenšená dopravní značka pro dětská hřiště svislá informační FeZn E2a(4)</t>
  </si>
  <si>
    <t>-610068582</t>
  </si>
  <si>
    <t>404443 05r</t>
  </si>
  <si>
    <t>zmenšená dopravní značka pro dětská hřiště svislá informační FeZn E2a(5)</t>
  </si>
  <si>
    <t>1107022038</t>
  </si>
  <si>
    <t>404443 06r</t>
  </si>
  <si>
    <t>zmenšená dopravní značka pro dětská hřiště svislá informační FeZn E2b</t>
  </si>
  <si>
    <t>1819290122</t>
  </si>
  <si>
    <t>404444 01r</t>
  </si>
  <si>
    <t>zmenšená dopravní značka pro dětská hřiště svislá úprava přednosti FeZn P2</t>
  </si>
  <si>
    <t>353386821</t>
  </si>
  <si>
    <t>404444 02r</t>
  </si>
  <si>
    <t>zmenšená dopravní značka pro dětská hřiště svislá úprava přednosti FeZn P4</t>
  </si>
  <si>
    <t>-1924678403</t>
  </si>
  <si>
    <t>404444 03r</t>
  </si>
  <si>
    <t>zmenšená dopravní značka pro dětská hřiště svislá úprava přednosti FeZn P6</t>
  </si>
  <si>
    <t>736911388</t>
  </si>
  <si>
    <t>404444 04</t>
  </si>
  <si>
    <t>zmenšená dopravní značka pro dětská hřiště svislá úprava přednosti FeZn P7</t>
  </si>
  <si>
    <t>562136578</t>
  </si>
  <si>
    <t>404445 01r</t>
  </si>
  <si>
    <t>zmenšená dopravní značka pro dětská hřiště svislá informativní FeZn P8</t>
  </si>
  <si>
    <t>766307535</t>
  </si>
  <si>
    <t>404445 02r</t>
  </si>
  <si>
    <t>zmenšená dopravní značka pro dětská hřiště svislá informativní FeZn IP4b</t>
  </si>
  <si>
    <t>2029729219</t>
  </si>
  <si>
    <t>404445 03r</t>
  </si>
  <si>
    <t>zmenšená dopravní značka pro dětská hřiště svislá informativní FeZn IP6</t>
  </si>
  <si>
    <t>-267003896</t>
  </si>
  <si>
    <t>404445 04r</t>
  </si>
  <si>
    <t>zmenšená dopravní značka pro dětská hřiště svislá informativní FeZn IP7</t>
  </si>
  <si>
    <t>-1729988606</t>
  </si>
  <si>
    <t>404446 01r</t>
  </si>
  <si>
    <t>zmenšená dopravní značka pro dětská hřiště svislá doplňková FeZn IS21c</t>
  </si>
  <si>
    <t>616200229</t>
  </si>
  <si>
    <t>914511112</t>
  </si>
  <si>
    <t>Montáž sloupku dopravních značek délky do 3,5 m vč. kotevního materiálu za základovou patku</t>
  </si>
  <si>
    <t>2101153316</t>
  </si>
  <si>
    <t>404452250</t>
  </si>
  <si>
    <t>sloupek Zn 60 - 350</t>
  </si>
  <si>
    <t>2007625910</t>
  </si>
  <si>
    <t>915111112.1</t>
  </si>
  <si>
    <t>Vodorovné dopravní značení dělící čáry souvislé š do 125 mm retroreflexní bílá barva</t>
  </si>
  <si>
    <t>-1539980360</t>
  </si>
  <si>
    <t>915111122.1</t>
  </si>
  <si>
    <t>Vodorovné dopravní značení dělící čáry přerušované š do 125 mm retroreflexní bílá barva</t>
  </si>
  <si>
    <t>1979940552</t>
  </si>
  <si>
    <t>915131112.1</t>
  </si>
  <si>
    <t>Vodorovné dopravní značení přechody pro chodce retroreflexní bílá barva</t>
  </si>
  <si>
    <t>1729392223</t>
  </si>
  <si>
    <t>"vodorovné dopravní značení pro dětská hřiště V7a (přechod pro chodce)"  (10*0,95)</t>
  </si>
  <si>
    <t>"vodorovné dopravní značení pro dětská hřiště V8b (přejezd pro cyklisty přimknutý k přechodu pro chodce)"  (3*1,5)</t>
  </si>
  <si>
    <t>915231112.2</t>
  </si>
  <si>
    <t>Vodorovné dopravní značení šipky, symboly retroreflexní bílý plast</t>
  </si>
  <si>
    <t>-833211667</t>
  </si>
  <si>
    <t>"vodorovné dopravní značení pro dětská hřiště V9a (směrová šipka vpravo)"  1</t>
  </si>
  <si>
    <t>"vodorovné dopravní značení pro dětská hřiště V9a(2) (směrová šipka vlevo)"  1</t>
  </si>
  <si>
    <t>"vodorovné dopravní značení pro dětská hřiště V9b (směrová šipka rovně, vpravo)"  1</t>
  </si>
  <si>
    <t>"vodorovné dopravní značení pro dětská hřiště V9b(2) (směrová šipka rovně, vlevo)"  1</t>
  </si>
  <si>
    <t>915351111</t>
  </si>
  <si>
    <t>Předformátované vodorovné dopravní značení číslice nebo písmeno délky do 1 m</t>
  </si>
  <si>
    <t>599817737</t>
  </si>
  <si>
    <t>"vodorovné dopravní značení V6b (příčná čára souvislá s nápisem STOP)"  5</t>
  </si>
  <si>
    <t>-1526031297</t>
  </si>
  <si>
    <t>"rozhraní zájmového území dětského hřiště"10,3</t>
  </si>
  <si>
    <t>"prah vrat do školní zahrady"3,0</t>
  </si>
  <si>
    <t>ABO</t>
  </si>
  <si>
    <t>59217031</t>
  </si>
  <si>
    <t>obrubník betonový silniční 1000x150x250mm</t>
  </si>
  <si>
    <t>-1698018411</t>
  </si>
  <si>
    <t>97</t>
  </si>
  <si>
    <t>Osazení chodníkového obrubníku betonového se zřízením lože, s vyplněním a zatřením spár cementovou maltou stojatého s boční opěrou z betonu prostého, do lože z betonu prostého</t>
  </si>
  <si>
    <t>-261008714</t>
  </si>
  <si>
    <t>"veškeré komunikace dopravního hřiště z AB"  730</t>
  </si>
  <si>
    <t>"mlatové cesty mimo komunikace " 61</t>
  </si>
  <si>
    <t>"sezení ze zámkové dlažby"12,9+2,5+0,1</t>
  </si>
  <si>
    <t>592174100</t>
  </si>
  <si>
    <t>obrubník betonový chodníkový 100/10/25 II nat 100x10x25 cm</t>
  </si>
  <si>
    <t>-918175332</t>
  </si>
  <si>
    <t>730</t>
  </si>
  <si>
    <t>730*1,05 'Přepočtené koeficientem množství</t>
  </si>
  <si>
    <t>59217008</t>
  </si>
  <si>
    <t>obrubník betonový parkový 1000x80x200mm</t>
  </si>
  <si>
    <t>352168453</t>
  </si>
  <si>
    <t>61+15,5</t>
  </si>
  <si>
    <t>76,5*1,02 'Přepočtené koeficientem množství</t>
  </si>
  <si>
    <t>966049831</t>
  </si>
  <si>
    <t>Rozebrání prefabrikovaných plotových desek betonových</t>
  </si>
  <si>
    <t>1167229648</t>
  </si>
  <si>
    <t>966071711</t>
  </si>
  <si>
    <t>Bourání sloupků a vzpěr plotových ocelových do 2,5 m zabetonovaných</t>
  </si>
  <si>
    <t>-1779247354</t>
  </si>
  <si>
    <t>966071822</t>
  </si>
  <si>
    <t>Rozebrání drátěného pletiva se čtvercovými oky výšky do 2,0 m</t>
  </si>
  <si>
    <t>178642191</t>
  </si>
  <si>
    <t>"odstranění stávajícího oplocení pozemku"  (32,45+9,0+29,475)</t>
  </si>
  <si>
    <t>966073812</t>
  </si>
  <si>
    <t>Rozebrání vrat a vrátek k oplocení plochy do 10 m2</t>
  </si>
  <si>
    <t>490218009</t>
  </si>
  <si>
    <t>R9-0001</t>
  </si>
  <si>
    <t>Příplatek za řezání obruby v poloměrech</t>
  </si>
  <si>
    <t>461679723</t>
  </si>
  <si>
    <t>997002511</t>
  </si>
  <si>
    <t>Vodorovné přemístění suti a vybouraných hmot bez naložení ale se složením a urovnáním do 1 km</t>
  </si>
  <si>
    <t>-1852388982</t>
  </si>
  <si>
    <t>997002519</t>
  </si>
  <si>
    <t>Příplatek ZKD 1 km přemístění suti a vybouraných hmot</t>
  </si>
  <si>
    <t>1469550812</t>
  </si>
  <si>
    <t>3,018</t>
  </si>
  <si>
    <t>3,018*17 'Přepočtené koeficientem množství</t>
  </si>
  <si>
    <t>-1571046737</t>
  </si>
  <si>
    <t>997013801</t>
  </si>
  <si>
    <t>Poplatek za uložení stavebního betonového odpadu na skládce (skládkovné)</t>
  </si>
  <si>
    <t>-1916582552</t>
  </si>
  <si>
    <t>998225111</t>
  </si>
  <si>
    <t>Přesun hmot pro komunikace s krytem z kameniva, monolitickým betonovým nebo živičným dopravní vzdálenost do 200 m jakékoliv délky objektu</t>
  </si>
  <si>
    <t>1223063637</t>
  </si>
  <si>
    <t>Elektroinstalace - silnoproud</t>
  </si>
  <si>
    <t>816289818</t>
  </si>
  <si>
    <t>005241010R</t>
  </si>
  <si>
    <t>Dokumentace skutečného provedení</t>
  </si>
  <si>
    <t>-1211333987</t>
  </si>
  <si>
    <t>119</t>
  </si>
  <si>
    <t>1894549359</t>
  </si>
  <si>
    <t>-1433164010</t>
  </si>
  <si>
    <t>2,0*11*0,617</t>
  </si>
  <si>
    <t>165</t>
  </si>
  <si>
    <t>2116744772</t>
  </si>
  <si>
    <t>-1739601625</t>
  </si>
  <si>
    <t>1,5*11</t>
  </si>
  <si>
    <t>1699944454</t>
  </si>
  <si>
    <t>0,3*11</t>
  </si>
  <si>
    <t>1331920471</t>
  </si>
  <si>
    <t>VO+25+22</t>
  </si>
  <si>
    <t>-487182001</t>
  </si>
  <si>
    <t>0,5*11</t>
  </si>
  <si>
    <t>120</t>
  </si>
  <si>
    <t>46012108</t>
  </si>
  <si>
    <t>-1301680940</t>
  </si>
  <si>
    <t>126</t>
  </si>
  <si>
    <t>210800411R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</si>
  <si>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</si>
  <si>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2025691129</t>
  </si>
  <si>
    <t>25+392</t>
  </si>
  <si>
    <t>127</t>
  </si>
  <si>
    <t>222280214R00</t>
  </si>
  <si>
    <t>Kabel UTP/FTP/reproduktorový/optika v trubkách</t>
  </si>
  <si>
    <t>-466731435</t>
  </si>
  <si>
    <t>128</t>
  </si>
  <si>
    <t>23170126R</t>
  </si>
  <si>
    <t>Soudal studnařská montážní pěna 750 ml</t>
  </si>
  <si>
    <t>-15506625</t>
  </si>
  <si>
    <t>129</t>
  </si>
  <si>
    <t>34111018R</t>
  </si>
  <si>
    <t>Kabel silový s Cu jádrem 750 V CYKY-O 2 x 6 mm2</t>
  </si>
  <si>
    <t>-1129961232</t>
  </si>
  <si>
    <t>-398172527</t>
  </si>
  <si>
    <t>5,0*5</t>
  </si>
  <si>
    <t>34111036R</t>
  </si>
  <si>
    <t>Kabel silový s Cu jádrem 750 V CYKY 3 x 2,5 mm2</t>
  </si>
  <si>
    <t>1609820303</t>
  </si>
  <si>
    <t>34111044R</t>
  </si>
  <si>
    <t>Kabel silový s Cu jádrem 750 V CYKY 3 C x 4 mm2</t>
  </si>
  <si>
    <t>-805220796</t>
  </si>
  <si>
    <t>34111050R</t>
  </si>
  <si>
    <t>Kabel silový s Cu jádrem 750 V CYKY 3 C x 6 mm2</t>
  </si>
  <si>
    <t>1181243832</t>
  </si>
  <si>
    <t>"VO"28+37+23+56+20</t>
  </si>
  <si>
    <t>"technologie"28+23+22+56+56+25+18</t>
  </si>
  <si>
    <t>TECH</t>
  </si>
  <si>
    <t>34111100R</t>
  </si>
  <si>
    <t>Kabel silový s Cu jádrem 750 V CYKY 5 x 6 mm2</t>
  </si>
  <si>
    <t>724340497</t>
  </si>
  <si>
    <t>-1453712262</t>
  </si>
  <si>
    <t>34111110R</t>
  </si>
  <si>
    <t>Kabel silový s Cu jádrem 750 V CYKY 7 x 1,5 mm2</t>
  </si>
  <si>
    <t>1206040424</t>
  </si>
  <si>
    <t>34111130R</t>
  </si>
  <si>
    <t>Kabel silový s Cu jádrem 750 V CYKY 12 x 1,5 mm2</t>
  </si>
  <si>
    <t>1839140878</t>
  </si>
  <si>
    <t>34111150R</t>
  </si>
  <si>
    <t>Kabel silový s Cu jádrem 750 V CYKY 19 x 1,5 mm2</t>
  </si>
  <si>
    <t>418813303</t>
  </si>
  <si>
    <t>34111165R</t>
  </si>
  <si>
    <t>Kabel silový s Cu jádrem 750 V CYKY 24 x 1,5 mm2</t>
  </si>
  <si>
    <t>1694693687</t>
  </si>
  <si>
    <t>3457114701R</t>
  </si>
  <si>
    <t>Trubka kabelová chránička KOPOFLEX KF 09050</t>
  </si>
  <si>
    <t>-166966821</t>
  </si>
  <si>
    <t>"VO"28+37+23+56</t>
  </si>
  <si>
    <t>"technologie"28+23+25</t>
  </si>
  <si>
    <t>1292633891</t>
  </si>
  <si>
    <t>"technologie"22+56+56+25+18</t>
  </si>
  <si>
    <t>10.075.033</t>
  </si>
  <si>
    <t>KOPOS Lišta LHD 40x40 vkládací, bílá, délka 2m</t>
  </si>
  <si>
    <t>135644359</t>
  </si>
  <si>
    <t>-847977891</t>
  </si>
  <si>
    <t>211*0,942</t>
  </si>
  <si>
    <t>121</t>
  </si>
  <si>
    <t>-96283662</t>
  </si>
  <si>
    <t>122</t>
  </si>
  <si>
    <t>-1593488698</t>
  </si>
  <si>
    <t>123</t>
  </si>
  <si>
    <t>35442150R</t>
  </si>
  <si>
    <t>Svorka uzemňovací ZSA16 32 x 29 x 2 mm</t>
  </si>
  <si>
    <t>1831699188</t>
  </si>
  <si>
    <t>124</t>
  </si>
  <si>
    <t>35443118R</t>
  </si>
  <si>
    <t>Pásek měděný   páska Cu</t>
  </si>
  <si>
    <t>94414204</t>
  </si>
  <si>
    <t>125</t>
  </si>
  <si>
    <t>371201306R</t>
  </si>
  <si>
    <t>Kabel propojovací drát Cat6, FTP, 305 m cívka</t>
  </si>
  <si>
    <t>-146022433</t>
  </si>
  <si>
    <t>460141115</t>
  </si>
  <si>
    <t>Hloubení nezapažených jam strojně včetně urovnáním dna s přemístěním výkopku do vzdálenosti 3 m od okraje jámy nebo s naložením na dopravní prostředek v hornině třídy těžitelnosti III skupiny 6</t>
  </si>
  <si>
    <t>1972175592</t>
  </si>
  <si>
    <t>0,5*0,5*1,5*11</t>
  </si>
  <si>
    <t>-1920850500</t>
  </si>
  <si>
    <t>VO+22+25</t>
  </si>
  <si>
    <t>Zřízení kabelového lože v rýze š.do 25 cm z písku, tloušťka vrstvy 20 cm</t>
  </si>
  <si>
    <t>1033902750</t>
  </si>
  <si>
    <t>-1816044741</t>
  </si>
  <si>
    <t>650125117R00</t>
  </si>
  <si>
    <t>Uložení kabelu Cu 2 x 6 mm2 do trubky</t>
  </si>
  <si>
    <t>650657865</t>
  </si>
  <si>
    <t>650125145R00</t>
  </si>
  <si>
    <t>Uložení kabelu Cu 3 x 4 mm2 do trubky</t>
  </si>
  <si>
    <t>1985130146</t>
  </si>
  <si>
    <t>650125149R00</t>
  </si>
  <si>
    <t>Uložení kabelu Cu 3 x 6 mm2 do trubky</t>
  </si>
  <si>
    <t>1406911624</t>
  </si>
  <si>
    <t>650125217R00</t>
  </si>
  <si>
    <t>Uložení kabelu Cu 5 x 6 mm2 do trubky</t>
  </si>
  <si>
    <t>712046930</t>
  </si>
  <si>
    <t>1235827511</t>
  </si>
  <si>
    <t>650125241R00</t>
  </si>
  <si>
    <t>Uložení kabelu Cu 7 x 1,5 mm2 do trubky</t>
  </si>
  <si>
    <t>2116411279</t>
  </si>
  <si>
    <t>650125281R00</t>
  </si>
  <si>
    <t>Uložení kabelu Cu 12 x 1,5 mm2 do trubky</t>
  </si>
  <si>
    <t>-1635326958</t>
  </si>
  <si>
    <t>650125311R00</t>
  </si>
  <si>
    <t>Uložení kabelu Cu 19 x 1,5 mm2 do trubky</t>
  </si>
  <si>
    <t>774601610</t>
  </si>
  <si>
    <t>650125331R00</t>
  </si>
  <si>
    <t>Uložení kabelu Cu 24 x 1,5 mm2 do trubky</t>
  </si>
  <si>
    <t>-1268094634</t>
  </si>
  <si>
    <t>pol_2002</t>
  </si>
  <si>
    <t>Osazení a zapojení HOP/POP v RP3</t>
  </si>
  <si>
    <t>-4612507</t>
  </si>
  <si>
    <t>pol_201</t>
  </si>
  <si>
    <t>Nový kabel městského rozhlasu - typ dle ověření na, místě</t>
  </si>
  <si>
    <t>1554470013</t>
  </si>
  <si>
    <t>pol_202</t>
  </si>
  <si>
    <t>Svorkovnice hlavního pospojení</t>
  </si>
  <si>
    <t>-65222249</t>
  </si>
  <si>
    <t>pol_300</t>
  </si>
  <si>
    <t>Rozváděč RP3, viz. výkres 3.1</t>
  </si>
  <si>
    <t>-1915321758</t>
  </si>
  <si>
    <t>pol_3001</t>
  </si>
  <si>
    <t>Zapojení, oživení, popis RP3</t>
  </si>
  <si>
    <t>1471278928</t>
  </si>
  <si>
    <t>pol_301</t>
  </si>
  <si>
    <t>Kompaktní plastový pilíř, 470 x 2135 x 250 mm</t>
  </si>
  <si>
    <t>1162037744</t>
  </si>
  <si>
    <t>Svítidlo shodné se sportovištěm: Philips Malaga BRP101 LED37/740 II DM 42-60A</t>
  </si>
  <si>
    <t>207529613</t>
  </si>
  <si>
    <t>Osvětlovací stožár bezpaticový třístupňový sadový, výška 7,2m (např. JB 9 T)</t>
  </si>
  <si>
    <t>1205789496</t>
  </si>
  <si>
    <t>167</t>
  </si>
  <si>
    <t>pol_406.1</t>
  </si>
  <si>
    <t>1668298978</t>
  </si>
  <si>
    <t>168</t>
  </si>
  <si>
    <t>Zásuvková krabice do země 4x zásuvka 230V/16A</t>
  </si>
  <si>
    <t>89238587</t>
  </si>
  <si>
    <t>pol_5000</t>
  </si>
  <si>
    <t>Krabice do země</t>
  </si>
  <si>
    <t>1622052057</t>
  </si>
  <si>
    <t>170</t>
  </si>
  <si>
    <t>pol_501</t>
  </si>
  <si>
    <t>Technologie dopravního hřiště (rozvaděč, kabálž, semafory, zvony, smyčky ...)  - včetně montáže</t>
  </si>
  <si>
    <t>1370609979</t>
  </si>
  <si>
    <t>171</t>
  </si>
  <si>
    <t>Plošina</t>
  </si>
  <si>
    <t>67289439</t>
  </si>
  <si>
    <t>R46M - 0001</t>
  </si>
  <si>
    <t>Zřízení pouzdra pro stožáry VO a technologie - D+M chráničky KG 250 + obetonávka</t>
  </si>
  <si>
    <t>1335404130</t>
  </si>
  <si>
    <t>173</t>
  </si>
  <si>
    <t>1014619536</t>
  </si>
  <si>
    <t>VN - Zajištění vstupu, vjezdu a bezpečnosti k sousedním nemovitostem (oddělení školního areálu)</t>
  </si>
  <si>
    <t>-746259895</t>
  </si>
  <si>
    <t>279990236</t>
  </si>
  <si>
    <t>-1278989261</t>
  </si>
  <si>
    <t>-2063266715</t>
  </si>
  <si>
    <t>178</t>
  </si>
  <si>
    <t>-2106227738</t>
  </si>
  <si>
    <t>179</t>
  </si>
  <si>
    <t>-787691904</t>
  </si>
  <si>
    <t>180</t>
  </si>
  <si>
    <t>885519566</t>
  </si>
  <si>
    <t>SEZNAM FIGUR</t>
  </si>
  <si>
    <t>Výměra</t>
  </si>
  <si>
    <t xml:space="preserve"> 02</t>
  </si>
  <si>
    <t>Použití figury:</t>
  </si>
  <si>
    <t>Odkopávky a prokopávky nezapažené v hornině třídy těžitelnosti I skupiny 3 objem do 100 m3 strojně</t>
  </si>
  <si>
    <t>Podklad ze štěrkodrtě ŠD plochy do 100 m2 tl 150 mm</t>
  </si>
  <si>
    <t>Podklad ze štěrkodrtě ŠD plochy do 100 m2 tl 200 mm</t>
  </si>
  <si>
    <t>Postřik živičný spojovací z asfaltu v množství 0,30 kg/m2</t>
  </si>
  <si>
    <t>Asfaltový beton vrstva obrusná ACO 8 (ABJ) tl 50 mm š do 3 m z nemodifikovaného asfaltu</t>
  </si>
  <si>
    <t>Silniční obruby</t>
  </si>
  <si>
    <t>Podklad nebo podsyp ze štěrkopísku ŠP plochy do 100 m2 tl 40 mm</t>
  </si>
  <si>
    <t>Podklad ze štěrkodrtě ŠD plochy do 100 m2 tl 50 mm</t>
  </si>
  <si>
    <t>Podklad ze štěrkodrtě ŠD plochy do 100 m2 tl 160 mm</t>
  </si>
  <si>
    <t>Posyp krytu kamenivem drceným nebo těženým přes 10 do 15 kg/m2</t>
  </si>
  <si>
    <t>Kladení zámkové dlažby komunikací pro pěší ručně tl 80 mm skupiny A pl do 50 m2</t>
  </si>
  <si>
    <t>Hloubení jamek pro sloupky, zábradlí, značky objem do 0,5 m3 v soudržných horninách třídy těžitelnosti II skupiny 4 ručně</t>
  </si>
  <si>
    <t>Odkopávky a prokopávky nezapažené v hornině třídy těžitelnosti II skupiny 4 objem do 100 m3 strojně</t>
  </si>
  <si>
    <t>Vodorovné přemístění přes 50 do 500 m výkopku/sypaniny z horniny třídy těžitelnosti I skupiny 1 až 3</t>
  </si>
  <si>
    <t>Vodorovné přemístění přes 50 do 500 m výkopku/sypaniny z hornin třídy těžitelnosti II skupiny 4 a 5</t>
  </si>
  <si>
    <t>Vodorovné přemístění přes 9 000 do 10000 m výkopku/sypaniny z horniny třídy těžitelnosti I skupiny 1 až 3</t>
  </si>
  <si>
    <t>Příplatek k vodorovnému přemístění výkopku/sypaniny z horniny třídy těžitelnosti I skupiny 1 až 3 ZKD 1000 m přes 10000 m</t>
  </si>
  <si>
    <t>Vodorovné přemístění přes 1 500 do 2000 m výkopku/sypaniny z horniny třídy těžitelnosti I skupiny 1 až 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</si>
</sst>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231101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ZŠB - revitalizace areálu - II. etapa - vstup, dopravní hřiště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Horažďovice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8. 11. 2023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Horažďovice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Matoušek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Vstupní parter - par...'!J30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'01 - Vstupní parter - par...'!P132</f>
        <v>0</v>
      </c>
      <c r="AV95" s="129">
        <f>'01 - Vstupní parter - par...'!J33</f>
        <v>0</v>
      </c>
      <c r="AW95" s="129">
        <f>'01 - Vstupní parter - par...'!J34</f>
        <v>0</v>
      </c>
      <c r="AX95" s="129">
        <f>'01 - Vstupní parter - par...'!J35</f>
        <v>0</v>
      </c>
      <c r="AY95" s="129">
        <f>'01 - Vstupní parter - par...'!J36</f>
        <v>0</v>
      </c>
      <c r="AZ95" s="129">
        <f>'01 - Vstupní parter - par...'!F33</f>
        <v>0</v>
      </c>
      <c r="BA95" s="129">
        <f>'01 - Vstupní parter - par...'!F34</f>
        <v>0</v>
      </c>
      <c r="BB95" s="129">
        <f>'01 - Vstupní parter - par...'!F35</f>
        <v>0</v>
      </c>
      <c r="BC95" s="129">
        <f>'01 - Vstupní parter - par...'!F36</f>
        <v>0</v>
      </c>
      <c r="BD95" s="131">
        <f>'01 - Vstupní parter - par...'!F37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Dopravní hřiště'!J30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33">
        <v>0</v>
      </c>
      <c r="AT96" s="134">
        <f>ROUND(SUM(AV96:AW96),2)</f>
        <v>0</v>
      </c>
      <c r="AU96" s="135">
        <f>'02 - Dopravní hřiště'!P128</f>
        <v>0</v>
      </c>
      <c r="AV96" s="134">
        <f>'02 - Dopravní hřiště'!J33</f>
        <v>0</v>
      </c>
      <c r="AW96" s="134">
        <f>'02 - Dopravní hřiště'!J34</f>
        <v>0</v>
      </c>
      <c r="AX96" s="134">
        <f>'02 - Dopravní hřiště'!J35</f>
        <v>0</v>
      </c>
      <c r="AY96" s="134">
        <f>'02 - Dopravní hřiště'!J36</f>
        <v>0</v>
      </c>
      <c r="AZ96" s="134">
        <f>'02 - Dopravní hřiště'!F33</f>
        <v>0</v>
      </c>
      <c r="BA96" s="134">
        <f>'02 - Dopravní hřiště'!F34</f>
        <v>0</v>
      </c>
      <c r="BB96" s="134">
        <f>'02 - Dopravní hřiště'!F35</f>
        <v>0</v>
      </c>
      <c r="BC96" s="134">
        <f>'02 - Dopravní hřiště'!F36</f>
        <v>0</v>
      </c>
      <c r="BD96" s="136">
        <f>'02 - Dopravní hřiště'!F37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Vstupní parter - par...'!C2" display="/"/>
    <hyperlink ref="A96" location="'02 - Dopravní hř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 hidden="1">
      <c r="B4" s="21"/>
      <c r="D4" s="139" t="s">
        <v>91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ZŠB - revitalizace areálu - II. etapa - vstup, dopravní hřiště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8. 11. 2023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41</v>
      </c>
      <c r="E33" s="141" t="s">
        <v>42</v>
      </c>
      <c r="F33" s="155">
        <f>ROUND((SUM(BE132:BE590)),2)</f>
        <v>0</v>
      </c>
      <c r="G33" s="39"/>
      <c r="H33" s="39"/>
      <c r="I33" s="156">
        <v>0.21</v>
      </c>
      <c r="J33" s="155">
        <f>ROUND(((SUM(BE132:BE590))*I33),2)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43</v>
      </c>
      <c r="F34" s="155">
        <f>ROUND((SUM(BF132:BF590)),2)</f>
        <v>0</v>
      </c>
      <c r="G34" s="39"/>
      <c r="H34" s="39"/>
      <c r="I34" s="156">
        <v>0.15</v>
      </c>
      <c r="J34" s="155">
        <f>ROUND(((SUM(BF132:BF590))*I34),2)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ROUND((SUM(BG132:BG590)),2)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ROUND((SUM(BH132:BH590)),2)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ROUND((SUM(BI132:BI590)),2)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ZŠB - revitalizace areálu - II. etapa - vstup, dopravní hřiště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01 - Vstupní parter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8. 11. 2023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pans="1:31" s="9" customFormat="1" ht="24.95" customHeight="1" hidden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J261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102</v>
      </c>
      <c r="E100" s="189"/>
      <c r="F100" s="189"/>
      <c r="G100" s="189"/>
      <c r="H100" s="189"/>
      <c r="I100" s="189"/>
      <c r="J100" s="190">
        <f>J283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103</v>
      </c>
      <c r="E101" s="189"/>
      <c r="F101" s="189"/>
      <c r="G101" s="189"/>
      <c r="H101" s="189"/>
      <c r="I101" s="189"/>
      <c r="J101" s="190">
        <f>J298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104</v>
      </c>
      <c r="E102" s="189"/>
      <c r="F102" s="189"/>
      <c r="G102" s="189"/>
      <c r="H102" s="189"/>
      <c r="I102" s="189"/>
      <c r="J102" s="190">
        <f>J373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105</v>
      </c>
      <c r="E103" s="189"/>
      <c r="F103" s="189"/>
      <c r="G103" s="189"/>
      <c r="H103" s="189"/>
      <c r="I103" s="189"/>
      <c r="J103" s="190">
        <f>J389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106</v>
      </c>
      <c r="E104" s="189"/>
      <c r="F104" s="189"/>
      <c r="G104" s="189"/>
      <c r="H104" s="189"/>
      <c r="I104" s="189"/>
      <c r="J104" s="190">
        <f>J461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6"/>
      <c r="C105" s="187"/>
      <c r="D105" s="188" t="s">
        <v>107</v>
      </c>
      <c r="E105" s="189"/>
      <c r="F105" s="189"/>
      <c r="G105" s="189"/>
      <c r="H105" s="189"/>
      <c r="I105" s="189"/>
      <c r="J105" s="190">
        <f>J470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80"/>
      <c r="C106" s="181"/>
      <c r="D106" s="182" t="s">
        <v>108</v>
      </c>
      <c r="E106" s="183"/>
      <c r="F106" s="183"/>
      <c r="G106" s="183"/>
      <c r="H106" s="183"/>
      <c r="I106" s="183"/>
      <c r="J106" s="184">
        <f>J472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 hidden="1">
      <c r="A107" s="10"/>
      <c r="B107" s="186"/>
      <c r="C107" s="187"/>
      <c r="D107" s="188" t="s">
        <v>109</v>
      </c>
      <c r="E107" s="189"/>
      <c r="F107" s="189"/>
      <c r="G107" s="189"/>
      <c r="H107" s="189"/>
      <c r="I107" s="189"/>
      <c r="J107" s="190">
        <f>J473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6"/>
      <c r="C108" s="187"/>
      <c r="D108" s="188" t="s">
        <v>110</v>
      </c>
      <c r="E108" s="189"/>
      <c r="F108" s="189"/>
      <c r="G108" s="189"/>
      <c r="H108" s="189"/>
      <c r="I108" s="189"/>
      <c r="J108" s="190">
        <f>J506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6"/>
      <c r="C109" s="187"/>
      <c r="D109" s="188" t="s">
        <v>111</v>
      </c>
      <c r="E109" s="189"/>
      <c r="F109" s="189"/>
      <c r="G109" s="189"/>
      <c r="H109" s="189"/>
      <c r="I109" s="189"/>
      <c r="J109" s="190">
        <f>J538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6"/>
      <c r="C110" s="187"/>
      <c r="D110" s="188" t="s">
        <v>112</v>
      </c>
      <c r="E110" s="189"/>
      <c r="F110" s="189"/>
      <c r="G110" s="189"/>
      <c r="H110" s="189"/>
      <c r="I110" s="189"/>
      <c r="J110" s="190">
        <f>J543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 hidden="1">
      <c r="A111" s="9"/>
      <c r="B111" s="180"/>
      <c r="C111" s="181"/>
      <c r="D111" s="182" t="s">
        <v>113</v>
      </c>
      <c r="E111" s="183"/>
      <c r="F111" s="183"/>
      <c r="G111" s="183"/>
      <c r="H111" s="183"/>
      <c r="I111" s="183"/>
      <c r="J111" s="184">
        <f>J578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 hidden="1">
      <c r="A112" s="10"/>
      <c r="B112" s="186"/>
      <c r="C112" s="187"/>
      <c r="D112" s="188" t="s">
        <v>114</v>
      </c>
      <c r="E112" s="189"/>
      <c r="F112" s="189"/>
      <c r="G112" s="189"/>
      <c r="H112" s="189"/>
      <c r="I112" s="189"/>
      <c r="J112" s="190">
        <f>J579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 hidden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 hidden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ht="12" hidden="1"/>
    <row r="116" ht="12" hidden="1"/>
    <row r="117" ht="12" hidden="1"/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115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ZŠB - revitalizace areálu - II. etapa - vstup, dopravní hřiště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92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01 - Vstupní parter - parkoviště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Horažďovice</v>
      </c>
      <c r="G126" s="41"/>
      <c r="H126" s="41"/>
      <c r="I126" s="33" t="s">
        <v>22</v>
      </c>
      <c r="J126" s="80" t="str">
        <f>IF(J12="","",J12)</f>
        <v>8. 11. 2023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>město Horažďovice</v>
      </c>
      <c r="G128" s="41"/>
      <c r="H128" s="41"/>
      <c r="I128" s="33" t="s">
        <v>31</v>
      </c>
      <c r="J128" s="37" t="str">
        <f>E21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29</v>
      </c>
      <c r="D129" s="41"/>
      <c r="E129" s="41"/>
      <c r="F129" s="28" t="str">
        <f>IF(E18="","",E18)</f>
        <v>Vyplň údaj</v>
      </c>
      <c r="G129" s="41"/>
      <c r="H129" s="41"/>
      <c r="I129" s="33" t="s">
        <v>34</v>
      </c>
      <c r="J129" s="37" t="str">
        <f>E24</f>
        <v>Matoušek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116</v>
      </c>
      <c r="D131" s="195" t="s">
        <v>62</v>
      </c>
      <c r="E131" s="195" t="s">
        <v>58</v>
      </c>
      <c r="F131" s="195" t="s">
        <v>59</v>
      </c>
      <c r="G131" s="195" t="s">
        <v>117</v>
      </c>
      <c r="H131" s="195" t="s">
        <v>118</v>
      </c>
      <c r="I131" s="195" t="s">
        <v>119</v>
      </c>
      <c r="J131" s="196" t="s">
        <v>96</v>
      </c>
      <c r="K131" s="197" t="s">
        <v>120</v>
      </c>
      <c r="L131" s="198"/>
      <c r="M131" s="101" t="s">
        <v>1</v>
      </c>
      <c r="N131" s="102" t="s">
        <v>41</v>
      </c>
      <c r="O131" s="102" t="s">
        <v>121</v>
      </c>
      <c r="P131" s="102" t="s">
        <v>122</v>
      </c>
      <c r="Q131" s="102" t="s">
        <v>123</v>
      </c>
      <c r="R131" s="102" t="s">
        <v>124</v>
      </c>
      <c r="S131" s="102" t="s">
        <v>125</v>
      </c>
      <c r="T131" s="103" t="s">
        <v>126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127</v>
      </c>
      <c r="D132" s="41"/>
      <c r="E132" s="41"/>
      <c r="F132" s="41"/>
      <c r="G132" s="41"/>
      <c r="H132" s="41"/>
      <c r="I132" s="41"/>
      <c r="J132" s="199">
        <f>BK132</f>
        <v>0</v>
      </c>
      <c r="K132" s="41"/>
      <c r="L132" s="45"/>
      <c r="M132" s="104"/>
      <c r="N132" s="200"/>
      <c r="O132" s="105"/>
      <c r="P132" s="201">
        <f>P133+P472+P578</f>
        <v>0</v>
      </c>
      <c r="Q132" s="105"/>
      <c r="R132" s="201">
        <f>R133+R472+R578</f>
        <v>0</v>
      </c>
      <c r="S132" s="105"/>
      <c r="T132" s="202">
        <f>T133+T472+T578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98</v>
      </c>
      <c r="BK132" s="203">
        <f>BK133+BK472+BK578</f>
        <v>0</v>
      </c>
    </row>
    <row r="133" spans="1:63" s="12" customFormat="1" ht="25.9" customHeight="1">
      <c r="A133" s="12"/>
      <c r="B133" s="204"/>
      <c r="C133" s="205"/>
      <c r="D133" s="206" t="s">
        <v>76</v>
      </c>
      <c r="E133" s="207" t="s">
        <v>128</v>
      </c>
      <c r="F133" s="207" t="s">
        <v>129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P134+P261+P283+P298+P373+P389+P461+P470</f>
        <v>0</v>
      </c>
      <c r="Q133" s="212"/>
      <c r="R133" s="213">
        <f>R134+R261+R283+R298+R373+R389+R461+R470</f>
        <v>0</v>
      </c>
      <c r="S133" s="212"/>
      <c r="T133" s="214">
        <f>T134+T261+T283+T298+T373+T389+T461+T470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85</v>
      </c>
      <c r="AT133" s="216" t="s">
        <v>76</v>
      </c>
      <c r="AU133" s="216" t="s">
        <v>77</v>
      </c>
      <c r="AY133" s="215" t="s">
        <v>130</v>
      </c>
      <c r="BK133" s="217">
        <f>BK134+BK261+BK283+BK298+BK373+BK389+BK461+BK470</f>
        <v>0</v>
      </c>
    </row>
    <row r="134" spans="1:63" s="12" customFormat="1" ht="22.8" customHeight="1">
      <c r="A134" s="12"/>
      <c r="B134" s="204"/>
      <c r="C134" s="205"/>
      <c r="D134" s="206" t="s">
        <v>76</v>
      </c>
      <c r="E134" s="218" t="s">
        <v>85</v>
      </c>
      <c r="F134" s="218" t="s">
        <v>131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SUM(P135:P260)</f>
        <v>0</v>
      </c>
      <c r="Q134" s="212"/>
      <c r="R134" s="213">
        <f>SUM(R135:R260)</f>
        <v>0</v>
      </c>
      <c r="S134" s="212"/>
      <c r="T134" s="214">
        <f>SUM(T135:T260)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85</v>
      </c>
      <c r="AT134" s="216" t="s">
        <v>76</v>
      </c>
      <c r="AU134" s="216" t="s">
        <v>85</v>
      </c>
      <c r="AY134" s="215" t="s">
        <v>130</v>
      </c>
      <c r="BK134" s="217">
        <f>SUM(BK135:BK260)</f>
        <v>0</v>
      </c>
    </row>
    <row r="135" spans="1:65" s="2" customFormat="1" ht="33" customHeight="1">
      <c r="A135" s="39"/>
      <c r="B135" s="40"/>
      <c r="C135" s="220" t="s">
        <v>85</v>
      </c>
      <c r="D135" s="220" t="s">
        <v>132</v>
      </c>
      <c r="E135" s="221" t="s">
        <v>133</v>
      </c>
      <c r="F135" s="222" t="s">
        <v>134</v>
      </c>
      <c r="G135" s="223" t="s">
        <v>135</v>
      </c>
      <c r="H135" s="224">
        <v>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136</v>
      </c>
      <c r="AT135" s="232" t="s">
        <v>132</v>
      </c>
      <c r="AU135" s="232" t="s">
        <v>87</v>
      </c>
      <c r="AY135" s="18" t="s">
        <v>130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136</v>
      </c>
      <c r="BM135" s="232" t="s">
        <v>137</v>
      </c>
    </row>
    <row r="136" spans="1:51" s="13" customFormat="1" ht="12">
      <c r="A136" s="13"/>
      <c r="B136" s="234"/>
      <c r="C136" s="235"/>
      <c r="D136" s="236" t="s">
        <v>138</v>
      </c>
      <c r="E136" s="237" t="s">
        <v>1</v>
      </c>
      <c r="F136" s="238" t="s">
        <v>139</v>
      </c>
      <c r="G136" s="235"/>
      <c r="H136" s="239">
        <v>0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138</v>
      </c>
      <c r="AU136" s="245" t="s">
        <v>87</v>
      </c>
      <c r="AV136" s="13" t="s">
        <v>87</v>
      </c>
      <c r="AW136" s="13" t="s">
        <v>33</v>
      </c>
      <c r="AX136" s="13" t="s">
        <v>77</v>
      </c>
      <c r="AY136" s="245" t="s">
        <v>130</v>
      </c>
    </row>
    <row r="137" spans="1:51" s="14" customFormat="1" ht="12">
      <c r="A137" s="14"/>
      <c r="B137" s="246"/>
      <c r="C137" s="247"/>
      <c r="D137" s="236" t="s">
        <v>138</v>
      </c>
      <c r="E137" s="248" t="s">
        <v>1</v>
      </c>
      <c r="F137" s="249" t="s">
        <v>140</v>
      </c>
      <c r="G137" s="247"/>
      <c r="H137" s="250">
        <v>0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138</v>
      </c>
      <c r="AU137" s="256" t="s">
        <v>87</v>
      </c>
      <c r="AV137" s="14" t="s">
        <v>136</v>
      </c>
      <c r="AW137" s="14" t="s">
        <v>33</v>
      </c>
      <c r="AX137" s="14" t="s">
        <v>85</v>
      </c>
      <c r="AY137" s="256" t="s">
        <v>130</v>
      </c>
    </row>
    <row r="138" spans="1:65" s="2" customFormat="1" ht="16.5" customHeight="1">
      <c r="A138" s="39"/>
      <c r="B138" s="40"/>
      <c r="C138" s="220" t="s">
        <v>87</v>
      </c>
      <c r="D138" s="220" t="s">
        <v>132</v>
      </c>
      <c r="E138" s="221" t="s">
        <v>141</v>
      </c>
      <c r="F138" s="222" t="s">
        <v>142</v>
      </c>
      <c r="G138" s="223" t="s">
        <v>143</v>
      </c>
      <c r="H138" s="224">
        <v>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136</v>
      </c>
      <c r="AT138" s="232" t="s">
        <v>132</v>
      </c>
      <c r="AU138" s="232" t="s">
        <v>87</v>
      </c>
      <c r="AY138" s="18" t="s">
        <v>130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136</v>
      </c>
      <c r="BM138" s="232" t="s">
        <v>144</v>
      </c>
    </row>
    <row r="139" spans="1:51" s="13" customFormat="1" ht="12">
      <c r="A139" s="13"/>
      <c r="B139" s="234"/>
      <c r="C139" s="235"/>
      <c r="D139" s="236" t="s">
        <v>138</v>
      </c>
      <c r="E139" s="237" t="s">
        <v>1</v>
      </c>
      <c r="F139" s="238" t="s">
        <v>145</v>
      </c>
      <c r="G139" s="235"/>
      <c r="H139" s="239">
        <v>0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87</v>
      </c>
      <c r="AV139" s="13" t="s">
        <v>87</v>
      </c>
      <c r="AW139" s="13" t="s">
        <v>33</v>
      </c>
      <c r="AX139" s="13" t="s">
        <v>77</v>
      </c>
      <c r="AY139" s="245" t="s">
        <v>130</v>
      </c>
    </row>
    <row r="140" spans="1:51" s="14" customFormat="1" ht="12">
      <c r="A140" s="14"/>
      <c r="B140" s="246"/>
      <c r="C140" s="247"/>
      <c r="D140" s="236" t="s">
        <v>138</v>
      </c>
      <c r="E140" s="248" t="s">
        <v>1</v>
      </c>
      <c r="F140" s="249" t="s">
        <v>140</v>
      </c>
      <c r="G140" s="247"/>
      <c r="H140" s="250">
        <v>0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87</v>
      </c>
      <c r="AV140" s="14" t="s">
        <v>136</v>
      </c>
      <c r="AW140" s="14" t="s">
        <v>33</v>
      </c>
      <c r="AX140" s="14" t="s">
        <v>85</v>
      </c>
      <c r="AY140" s="256" t="s">
        <v>130</v>
      </c>
    </row>
    <row r="141" spans="1:65" s="2" customFormat="1" ht="16.5" customHeight="1">
      <c r="A141" s="39"/>
      <c r="B141" s="40"/>
      <c r="C141" s="220" t="s">
        <v>146</v>
      </c>
      <c r="D141" s="220" t="s">
        <v>132</v>
      </c>
      <c r="E141" s="221" t="s">
        <v>147</v>
      </c>
      <c r="F141" s="222" t="s">
        <v>148</v>
      </c>
      <c r="G141" s="223" t="s">
        <v>143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136</v>
      </c>
      <c r="AT141" s="232" t="s">
        <v>132</v>
      </c>
      <c r="AU141" s="232" t="s">
        <v>87</v>
      </c>
      <c r="AY141" s="18" t="s">
        <v>130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136</v>
      </c>
      <c r="BM141" s="232" t="s">
        <v>149</v>
      </c>
    </row>
    <row r="142" spans="1:51" s="13" customFormat="1" ht="12">
      <c r="A142" s="13"/>
      <c r="B142" s="234"/>
      <c r="C142" s="235"/>
      <c r="D142" s="236" t="s">
        <v>138</v>
      </c>
      <c r="E142" s="237" t="s">
        <v>1</v>
      </c>
      <c r="F142" s="238" t="s">
        <v>150</v>
      </c>
      <c r="G142" s="235"/>
      <c r="H142" s="239">
        <v>1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138</v>
      </c>
      <c r="AU142" s="245" t="s">
        <v>87</v>
      </c>
      <c r="AV142" s="13" t="s">
        <v>87</v>
      </c>
      <c r="AW142" s="13" t="s">
        <v>33</v>
      </c>
      <c r="AX142" s="13" t="s">
        <v>77</v>
      </c>
      <c r="AY142" s="245" t="s">
        <v>130</v>
      </c>
    </row>
    <row r="143" spans="1:51" s="14" customFormat="1" ht="12">
      <c r="A143" s="14"/>
      <c r="B143" s="246"/>
      <c r="C143" s="247"/>
      <c r="D143" s="236" t="s">
        <v>138</v>
      </c>
      <c r="E143" s="248" t="s">
        <v>1</v>
      </c>
      <c r="F143" s="249" t="s">
        <v>140</v>
      </c>
      <c r="G143" s="247"/>
      <c r="H143" s="250">
        <v>1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138</v>
      </c>
      <c r="AU143" s="256" t="s">
        <v>87</v>
      </c>
      <c r="AV143" s="14" t="s">
        <v>136</v>
      </c>
      <c r="AW143" s="14" t="s">
        <v>33</v>
      </c>
      <c r="AX143" s="14" t="s">
        <v>85</v>
      </c>
      <c r="AY143" s="256" t="s">
        <v>130</v>
      </c>
    </row>
    <row r="144" spans="1:65" s="2" customFormat="1" ht="24.15" customHeight="1">
      <c r="A144" s="39"/>
      <c r="B144" s="40"/>
      <c r="C144" s="220" t="s">
        <v>136</v>
      </c>
      <c r="D144" s="220" t="s">
        <v>132</v>
      </c>
      <c r="E144" s="221" t="s">
        <v>151</v>
      </c>
      <c r="F144" s="222" t="s">
        <v>152</v>
      </c>
      <c r="G144" s="223" t="s">
        <v>135</v>
      </c>
      <c r="H144" s="224">
        <v>55.218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136</v>
      </c>
      <c r="AT144" s="232" t="s">
        <v>132</v>
      </c>
      <c r="AU144" s="232" t="s">
        <v>87</v>
      </c>
      <c r="AY144" s="18" t="s">
        <v>130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136</v>
      </c>
      <c r="BM144" s="232" t="s">
        <v>153</v>
      </c>
    </row>
    <row r="145" spans="1:51" s="13" customFormat="1" ht="12">
      <c r="A145" s="13"/>
      <c r="B145" s="234"/>
      <c r="C145" s="235"/>
      <c r="D145" s="236" t="s">
        <v>138</v>
      </c>
      <c r="E145" s="237" t="s">
        <v>1</v>
      </c>
      <c r="F145" s="238" t="s">
        <v>154</v>
      </c>
      <c r="G145" s="235"/>
      <c r="H145" s="239">
        <v>55.218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138</v>
      </c>
      <c r="AU145" s="245" t="s">
        <v>87</v>
      </c>
      <c r="AV145" s="13" t="s">
        <v>87</v>
      </c>
      <c r="AW145" s="13" t="s">
        <v>33</v>
      </c>
      <c r="AX145" s="13" t="s">
        <v>77</v>
      </c>
      <c r="AY145" s="245" t="s">
        <v>130</v>
      </c>
    </row>
    <row r="146" spans="1:51" s="14" customFormat="1" ht="12">
      <c r="A146" s="14"/>
      <c r="B146" s="246"/>
      <c r="C146" s="247"/>
      <c r="D146" s="236" t="s">
        <v>138</v>
      </c>
      <c r="E146" s="248" t="s">
        <v>1</v>
      </c>
      <c r="F146" s="249" t="s">
        <v>140</v>
      </c>
      <c r="G146" s="247"/>
      <c r="H146" s="250">
        <v>55.218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138</v>
      </c>
      <c r="AU146" s="256" t="s">
        <v>87</v>
      </c>
      <c r="AV146" s="14" t="s">
        <v>136</v>
      </c>
      <c r="AW146" s="14" t="s">
        <v>33</v>
      </c>
      <c r="AX146" s="14" t="s">
        <v>85</v>
      </c>
      <c r="AY146" s="256" t="s">
        <v>130</v>
      </c>
    </row>
    <row r="147" spans="1:65" s="2" customFormat="1" ht="24.15" customHeight="1">
      <c r="A147" s="39"/>
      <c r="B147" s="40"/>
      <c r="C147" s="220" t="s">
        <v>155</v>
      </c>
      <c r="D147" s="220" t="s">
        <v>132</v>
      </c>
      <c r="E147" s="221" t="s">
        <v>156</v>
      </c>
      <c r="F147" s="222" t="s">
        <v>157</v>
      </c>
      <c r="G147" s="223" t="s">
        <v>135</v>
      </c>
      <c r="H147" s="224">
        <v>400.215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136</v>
      </c>
      <c r="AT147" s="232" t="s">
        <v>132</v>
      </c>
      <c r="AU147" s="232" t="s">
        <v>87</v>
      </c>
      <c r="AY147" s="18" t="s">
        <v>130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136</v>
      </c>
      <c r="BM147" s="232" t="s">
        <v>158</v>
      </c>
    </row>
    <row r="148" spans="1:51" s="13" customFormat="1" ht="12">
      <c r="A148" s="13"/>
      <c r="B148" s="234"/>
      <c r="C148" s="235"/>
      <c r="D148" s="236" t="s">
        <v>138</v>
      </c>
      <c r="E148" s="237" t="s">
        <v>1</v>
      </c>
      <c r="F148" s="238" t="s">
        <v>159</v>
      </c>
      <c r="G148" s="235"/>
      <c r="H148" s="239">
        <v>192.981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138</v>
      </c>
      <c r="AU148" s="245" t="s">
        <v>87</v>
      </c>
      <c r="AV148" s="13" t="s">
        <v>87</v>
      </c>
      <c r="AW148" s="13" t="s">
        <v>33</v>
      </c>
      <c r="AX148" s="13" t="s">
        <v>77</v>
      </c>
      <c r="AY148" s="245" t="s">
        <v>130</v>
      </c>
    </row>
    <row r="149" spans="1:51" s="13" customFormat="1" ht="12">
      <c r="A149" s="13"/>
      <c r="B149" s="234"/>
      <c r="C149" s="235"/>
      <c r="D149" s="236" t="s">
        <v>138</v>
      </c>
      <c r="E149" s="237" t="s">
        <v>1</v>
      </c>
      <c r="F149" s="238" t="s">
        <v>160</v>
      </c>
      <c r="G149" s="235"/>
      <c r="H149" s="239">
        <v>121.781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138</v>
      </c>
      <c r="AU149" s="245" t="s">
        <v>87</v>
      </c>
      <c r="AV149" s="13" t="s">
        <v>87</v>
      </c>
      <c r="AW149" s="13" t="s">
        <v>33</v>
      </c>
      <c r="AX149" s="13" t="s">
        <v>77</v>
      </c>
      <c r="AY149" s="245" t="s">
        <v>130</v>
      </c>
    </row>
    <row r="150" spans="1:51" s="13" customFormat="1" ht="12">
      <c r="A150" s="13"/>
      <c r="B150" s="234"/>
      <c r="C150" s="235"/>
      <c r="D150" s="236" t="s">
        <v>138</v>
      </c>
      <c r="E150" s="237" t="s">
        <v>1</v>
      </c>
      <c r="F150" s="238" t="s">
        <v>161</v>
      </c>
      <c r="G150" s="235"/>
      <c r="H150" s="239">
        <v>17.97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138</v>
      </c>
      <c r="AU150" s="245" t="s">
        <v>87</v>
      </c>
      <c r="AV150" s="13" t="s">
        <v>87</v>
      </c>
      <c r="AW150" s="13" t="s">
        <v>33</v>
      </c>
      <c r="AX150" s="13" t="s">
        <v>77</v>
      </c>
      <c r="AY150" s="245" t="s">
        <v>130</v>
      </c>
    </row>
    <row r="151" spans="1:51" s="13" customFormat="1" ht="12">
      <c r="A151" s="13"/>
      <c r="B151" s="234"/>
      <c r="C151" s="235"/>
      <c r="D151" s="236" t="s">
        <v>138</v>
      </c>
      <c r="E151" s="237" t="s">
        <v>1</v>
      </c>
      <c r="F151" s="238" t="s">
        <v>162</v>
      </c>
      <c r="G151" s="235"/>
      <c r="H151" s="239">
        <v>12.265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138</v>
      </c>
      <c r="AU151" s="245" t="s">
        <v>87</v>
      </c>
      <c r="AV151" s="13" t="s">
        <v>87</v>
      </c>
      <c r="AW151" s="13" t="s">
        <v>33</v>
      </c>
      <c r="AX151" s="13" t="s">
        <v>77</v>
      </c>
      <c r="AY151" s="245" t="s">
        <v>130</v>
      </c>
    </row>
    <row r="152" spans="1:51" s="13" customFormat="1" ht="12">
      <c r="A152" s="13"/>
      <c r="B152" s="234"/>
      <c r="C152" s="235"/>
      <c r="D152" s="236" t="s">
        <v>138</v>
      </c>
      <c r="E152" s="237" t="s">
        <v>1</v>
      </c>
      <c r="F152" s="238" t="s">
        <v>163</v>
      </c>
      <c r="G152" s="235"/>
      <c r="H152" s="239">
        <v>55.218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138</v>
      </c>
      <c r="AU152" s="245" t="s">
        <v>87</v>
      </c>
      <c r="AV152" s="13" t="s">
        <v>87</v>
      </c>
      <c r="AW152" s="13" t="s">
        <v>33</v>
      </c>
      <c r="AX152" s="13" t="s">
        <v>77</v>
      </c>
      <c r="AY152" s="245" t="s">
        <v>130</v>
      </c>
    </row>
    <row r="153" spans="1:51" s="14" customFormat="1" ht="12">
      <c r="A153" s="14"/>
      <c r="B153" s="246"/>
      <c r="C153" s="247"/>
      <c r="D153" s="236" t="s">
        <v>138</v>
      </c>
      <c r="E153" s="248" t="s">
        <v>1</v>
      </c>
      <c r="F153" s="249" t="s">
        <v>140</v>
      </c>
      <c r="G153" s="247"/>
      <c r="H153" s="250">
        <v>400.215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138</v>
      </c>
      <c r="AU153" s="256" t="s">
        <v>87</v>
      </c>
      <c r="AV153" s="14" t="s">
        <v>136</v>
      </c>
      <c r="AW153" s="14" t="s">
        <v>33</v>
      </c>
      <c r="AX153" s="14" t="s">
        <v>85</v>
      </c>
      <c r="AY153" s="256" t="s">
        <v>130</v>
      </c>
    </row>
    <row r="154" spans="1:65" s="2" customFormat="1" ht="24.15" customHeight="1">
      <c r="A154" s="39"/>
      <c r="B154" s="40"/>
      <c r="C154" s="220" t="s">
        <v>164</v>
      </c>
      <c r="D154" s="220" t="s">
        <v>132</v>
      </c>
      <c r="E154" s="221" t="s">
        <v>165</v>
      </c>
      <c r="F154" s="222" t="s">
        <v>166</v>
      </c>
      <c r="G154" s="223" t="s">
        <v>135</v>
      </c>
      <c r="H154" s="224">
        <v>344.997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136</v>
      </c>
      <c r="AT154" s="232" t="s">
        <v>132</v>
      </c>
      <c r="AU154" s="232" t="s">
        <v>87</v>
      </c>
      <c r="AY154" s="18" t="s">
        <v>130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136</v>
      </c>
      <c r="BM154" s="232" t="s">
        <v>167</v>
      </c>
    </row>
    <row r="155" spans="1:51" s="13" customFormat="1" ht="12">
      <c r="A155" s="13"/>
      <c r="B155" s="234"/>
      <c r="C155" s="235"/>
      <c r="D155" s="236" t="s">
        <v>138</v>
      </c>
      <c r="E155" s="237" t="s">
        <v>1</v>
      </c>
      <c r="F155" s="238" t="s">
        <v>168</v>
      </c>
      <c r="G155" s="235"/>
      <c r="H155" s="239">
        <v>192.981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138</v>
      </c>
      <c r="AU155" s="245" t="s">
        <v>87</v>
      </c>
      <c r="AV155" s="13" t="s">
        <v>87</v>
      </c>
      <c r="AW155" s="13" t="s">
        <v>33</v>
      </c>
      <c r="AX155" s="13" t="s">
        <v>77</v>
      </c>
      <c r="AY155" s="245" t="s">
        <v>130</v>
      </c>
    </row>
    <row r="156" spans="1:51" s="13" customFormat="1" ht="12">
      <c r="A156" s="13"/>
      <c r="B156" s="234"/>
      <c r="C156" s="235"/>
      <c r="D156" s="236" t="s">
        <v>138</v>
      </c>
      <c r="E156" s="237" t="s">
        <v>1</v>
      </c>
      <c r="F156" s="238" t="s">
        <v>160</v>
      </c>
      <c r="G156" s="235"/>
      <c r="H156" s="239">
        <v>121.781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138</v>
      </c>
      <c r="AU156" s="245" t="s">
        <v>87</v>
      </c>
      <c r="AV156" s="13" t="s">
        <v>87</v>
      </c>
      <c r="AW156" s="13" t="s">
        <v>33</v>
      </c>
      <c r="AX156" s="13" t="s">
        <v>77</v>
      </c>
      <c r="AY156" s="245" t="s">
        <v>130</v>
      </c>
    </row>
    <row r="157" spans="1:51" s="13" customFormat="1" ht="12">
      <c r="A157" s="13"/>
      <c r="B157" s="234"/>
      <c r="C157" s="235"/>
      <c r="D157" s="236" t="s">
        <v>138</v>
      </c>
      <c r="E157" s="237" t="s">
        <v>1</v>
      </c>
      <c r="F157" s="238" t="s">
        <v>161</v>
      </c>
      <c r="G157" s="235"/>
      <c r="H157" s="239">
        <v>17.97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138</v>
      </c>
      <c r="AU157" s="245" t="s">
        <v>87</v>
      </c>
      <c r="AV157" s="13" t="s">
        <v>87</v>
      </c>
      <c r="AW157" s="13" t="s">
        <v>33</v>
      </c>
      <c r="AX157" s="13" t="s">
        <v>77</v>
      </c>
      <c r="AY157" s="245" t="s">
        <v>130</v>
      </c>
    </row>
    <row r="158" spans="1:51" s="13" customFormat="1" ht="12">
      <c r="A158" s="13"/>
      <c r="B158" s="234"/>
      <c r="C158" s="235"/>
      <c r="D158" s="236" t="s">
        <v>138</v>
      </c>
      <c r="E158" s="237" t="s">
        <v>1</v>
      </c>
      <c r="F158" s="238" t="s">
        <v>162</v>
      </c>
      <c r="G158" s="235"/>
      <c r="H158" s="239">
        <v>12.265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138</v>
      </c>
      <c r="AU158" s="245" t="s">
        <v>87</v>
      </c>
      <c r="AV158" s="13" t="s">
        <v>87</v>
      </c>
      <c r="AW158" s="13" t="s">
        <v>33</v>
      </c>
      <c r="AX158" s="13" t="s">
        <v>77</v>
      </c>
      <c r="AY158" s="245" t="s">
        <v>130</v>
      </c>
    </row>
    <row r="159" spans="1:51" s="14" customFormat="1" ht="12">
      <c r="A159" s="14"/>
      <c r="B159" s="246"/>
      <c r="C159" s="247"/>
      <c r="D159" s="236" t="s">
        <v>138</v>
      </c>
      <c r="E159" s="248" t="s">
        <v>1</v>
      </c>
      <c r="F159" s="249" t="s">
        <v>140</v>
      </c>
      <c r="G159" s="247"/>
      <c r="H159" s="250">
        <v>344.997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138</v>
      </c>
      <c r="AU159" s="256" t="s">
        <v>87</v>
      </c>
      <c r="AV159" s="14" t="s">
        <v>136</v>
      </c>
      <c r="AW159" s="14" t="s">
        <v>33</v>
      </c>
      <c r="AX159" s="14" t="s">
        <v>85</v>
      </c>
      <c r="AY159" s="256" t="s">
        <v>130</v>
      </c>
    </row>
    <row r="160" spans="1:65" s="2" customFormat="1" ht="16.5" customHeight="1">
      <c r="A160" s="39"/>
      <c r="B160" s="40"/>
      <c r="C160" s="220" t="s">
        <v>169</v>
      </c>
      <c r="D160" s="220" t="s">
        <v>132</v>
      </c>
      <c r="E160" s="221" t="s">
        <v>170</v>
      </c>
      <c r="F160" s="222" t="s">
        <v>171</v>
      </c>
      <c r="G160" s="223" t="s">
        <v>172</v>
      </c>
      <c r="H160" s="224">
        <v>60.46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136</v>
      </c>
      <c r="AT160" s="232" t="s">
        <v>132</v>
      </c>
      <c r="AU160" s="232" t="s">
        <v>87</v>
      </c>
      <c r="AY160" s="18" t="s">
        <v>130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136</v>
      </c>
      <c r="BM160" s="232" t="s">
        <v>173</v>
      </c>
    </row>
    <row r="161" spans="1:51" s="13" customFormat="1" ht="12">
      <c r="A161" s="13"/>
      <c r="B161" s="234"/>
      <c r="C161" s="235"/>
      <c r="D161" s="236" t="s">
        <v>138</v>
      </c>
      <c r="E161" s="237" t="s">
        <v>1</v>
      </c>
      <c r="F161" s="238" t="s">
        <v>174</v>
      </c>
      <c r="G161" s="235"/>
      <c r="H161" s="239">
        <v>12.385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138</v>
      </c>
      <c r="AU161" s="245" t="s">
        <v>87</v>
      </c>
      <c r="AV161" s="13" t="s">
        <v>87</v>
      </c>
      <c r="AW161" s="13" t="s">
        <v>33</v>
      </c>
      <c r="AX161" s="13" t="s">
        <v>77</v>
      </c>
      <c r="AY161" s="245" t="s">
        <v>130</v>
      </c>
    </row>
    <row r="162" spans="1:51" s="13" customFormat="1" ht="12">
      <c r="A162" s="13"/>
      <c r="B162" s="234"/>
      <c r="C162" s="235"/>
      <c r="D162" s="236" t="s">
        <v>138</v>
      </c>
      <c r="E162" s="237" t="s">
        <v>1</v>
      </c>
      <c r="F162" s="238" t="s">
        <v>175</v>
      </c>
      <c r="G162" s="235"/>
      <c r="H162" s="239">
        <v>48.075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138</v>
      </c>
      <c r="AU162" s="245" t="s">
        <v>87</v>
      </c>
      <c r="AV162" s="13" t="s">
        <v>87</v>
      </c>
      <c r="AW162" s="13" t="s">
        <v>33</v>
      </c>
      <c r="AX162" s="13" t="s">
        <v>77</v>
      </c>
      <c r="AY162" s="245" t="s">
        <v>130</v>
      </c>
    </row>
    <row r="163" spans="1:51" s="14" customFormat="1" ht="12">
      <c r="A163" s="14"/>
      <c r="B163" s="246"/>
      <c r="C163" s="247"/>
      <c r="D163" s="236" t="s">
        <v>138</v>
      </c>
      <c r="E163" s="248" t="s">
        <v>1</v>
      </c>
      <c r="F163" s="249" t="s">
        <v>140</v>
      </c>
      <c r="G163" s="247"/>
      <c r="H163" s="250">
        <v>60.46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138</v>
      </c>
      <c r="AU163" s="256" t="s">
        <v>87</v>
      </c>
      <c r="AV163" s="14" t="s">
        <v>136</v>
      </c>
      <c r="AW163" s="14" t="s">
        <v>33</v>
      </c>
      <c r="AX163" s="14" t="s">
        <v>85</v>
      </c>
      <c r="AY163" s="256" t="s">
        <v>130</v>
      </c>
    </row>
    <row r="164" spans="1:65" s="2" customFormat="1" ht="21.75" customHeight="1">
      <c r="A164" s="39"/>
      <c r="B164" s="40"/>
      <c r="C164" s="220" t="s">
        <v>176</v>
      </c>
      <c r="D164" s="220" t="s">
        <v>132</v>
      </c>
      <c r="E164" s="221" t="s">
        <v>177</v>
      </c>
      <c r="F164" s="222" t="s">
        <v>178</v>
      </c>
      <c r="G164" s="223" t="s">
        <v>179</v>
      </c>
      <c r="H164" s="224">
        <v>166.878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136</v>
      </c>
      <c r="AT164" s="232" t="s">
        <v>132</v>
      </c>
      <c r="AU164" s="232" t="s">
        <v>87</v>
      </c>
      <c r="AY164" s="18" t="s">
        <v>130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136</v>
      </c>
      <c r="BM164" s="232" t="s">
        <v>180</v>
      </c>
    </row>
    <row r="165" spans="1:51" s="13" customFormat="1" ht="12">
      <c r="A165" s="13"/>
      <c r="B165" s="234"/>
      <c r="C165" s="235"/>
      <c r="D165" s="236" t="s">
        <v>138</v>
      </c>
      <c r="E165" s="237" t="s">
        <v>1</v>
      </c>
      <c r="F165" s="238" t="s">
        <v>181</v>
      </c>
      <c r="G165" s="235"/>
      <c r="H165" s="239">
        <v>166.878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138</v>
      </c>
      <c r="AU165" s="245" t="s">
        <v>87</v>
      </c>
      <c r="AV165" s="13" t="s">
        <v>87</v>
      </c>
      <c r="AW165" s="13" t="s">
        <v>33</v>
      </c>
      <c r="AX165" s="13" t="s">
        <v>77</v>
      </c>
      <c r="AY165" s="245" t="s">
        <v>130</v>
      </c>
    </row>
    <row r="166" spans="1:51" s="14" customFormat="1" ht="12">
      <c r="A166" s="14"/>
      <c r="B166" s="246"/>
      <c r="C166" s="247"/>
      <c r="D166" s="236" t="s">
        <v>138</v>
      </c>
      <c r="E166" s="248" t="s">
        <v>1</v>
      </c>
      <c r="F166" s="249" t="s">
        <v>140</v>
      </c>
      <c r="G166" s="247"/>
      <c r="H166" s="250">
        <v>166.878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138</v>
      </c>
      <c r="AU166" s="256" t="s">
        <v>87</v>
      </c>
      <c r="AV166" s="14" t="s">
        <v>136</v>
      </c>
      <c r="AW166" s="14" t="s">
        <v>33</v>
      </c>
      <c r="AX166" s="14" t="s">
        <v>85</v>
      </c>
      <c r="AY166" s="256" t="s">
        <v>130</v>
      </c>
    </row>
    <row r="167" spans="1:65" s="2" customFormat="1" ht="24.15" customHeight="1">
      <c r="A167" s="39"/>
      <c r="B167" s="40"/>
      <c r="C167" s="220" t="s">
        <v>182</v>
      </c>
      <c r="D167" s="220" t="s">
        <v>132</v>
      </c>
      <c r="E167" s="221" t="s">
        <v>183</v>
      </c>
      <c r="F167" s="222" t="s">
        <v>184</v>
      </c>
      <c r="G167" s="223" t="s">
        <v>179</v>
      </c>
      <c r="H167" s="224">
        <v>392.96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136</v>
      </c>
      <c r="AT167" s="232" t="s">
        <v>132</v>
      </c>
      <c r="AU167" s="232" t="s">
        <v>87</v>
      </c>
      <c r="AY167" s="18" t="s">
        <v>130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136</v>
      </c>
      <c r="BM167" s="232" t="s">
        <v>185</v>
      </c>
    </row>
    <row r="168" spans="1:51" s="13" customFormat="1" ht="12">
      <c r="A168" s="13"/>
      <c r="B168" s="234"/>
      <c r="C168" s="235"/>
      <c r="D168" s="236" t="s">
        <v>138</v>
      </c>
      <c r="E168" s="237" t="s">
        <v>1</v>
      </c>
      <c r="F168" s="238" t="s">
        <v>186</v>
      </c>
      <c r="G168" s="235"/>
      <c r="H168" s="239">
        <v>331.76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138</v>
      </c>
      <c r="AU168" s="245" t="s">
        <v>87</v>
      </c>
      <c r="AV168" s="13" t="s">
        <v>87</v>
      </c>
      <c r="AW168" s="13" t="s">
        <v>33</v>
      </c>
      <c r="AX168" s="13" t="s">
        <v>77</v>
      </c>
      <c r="AY168" s="245" t="s">
        <v>130</v>
      </c>
    </row>
    <row r="169" spans="1:51" s="13" customFormat="1" ht="12">
      <c r="A169" s="13"/>
      <c r="B169" s="234"/>
      <c r="C169" s="235"/>
      <c r="D169" s="236" t="s">
        <v>138</v>
      </c>
      <c r="E169" s="237" t="s">
        <v>1</v>
      </c>
      <c r="F169" s="238" t="s">
        <v>187</v>
      </c>
      <c r="G169" s="235"/>
      <c r="H169" s="239">
        <v>49.4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138</v>
      </c>
      <c r="AU169" s="245" t="s">
        <v>87</v>
      </c>
      <c r="AV169" s="13" t="s">
        <v>87</v>
      </c>
      <c r="AW169" s="13" t="s">
        <v>33</v>
      </c>
      <c r="AX169" s="13" t="s">
        <v>77</v>
      </c>
      <c r="AY169" s="245" t="s">
        <v>130</v>
      </c>
    </row>
    <row r="170" spans="1:51" s="13" customFormat="1" ht="12">
      <c r="A170" s="13"/>
      <c r="B170" s="234"/>
      <c r="C170" s="235"/>
      <c r="D170" s="236" t="s">
        <v>138</v>
      </c>
      <c r="E170" s="237" t="s">
        <v>1</v>
      </c>
      <c r="F170" s="238" t="s">
        <v>188</v>
      </c>
      <c r="G170" s="235"/>
      <c r="H170" s="239">
        <v>1.56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138</v>
      </c>
      <c r="AU170" s="245" t="s">
        <v>87</v>
      </c>
      <c r="AV170" s="13" t="s">
        <v>87</v>
      </c>
      <c r="AW170" s="13" t="s">
        <v>33</v>
      </c>
      <c r="AX170" s="13" t="s">
        <v>77</v>
      </c>
      <c r="AY170" s="245" t="s">
        <v>130</v>
      </c>
    </row>
    <row r="171" spans="1:51" s="13" customFormat="1" ht="12">
      <c r="A171" s="13"/>
      <c r="B171" s="234"/>
      <c r="C171" s="235"/>
      <c r="D171" s="236" t="s">
        <v>138</v>
      </c>
      <c r="E171" s="237" t="s">
        <v>1</v>
      </c>
      <c r="F171" s="238" t="s">
        <v>189</v>
      </c>
      <c r="G171" s="235"/>
      <c r="H171" s="239">
        <v>10.24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138</v>
      </c>
      <c r="AU171" s="245" t="s">
        <v>87</v>
      </c>
      <c r="AV171" s="13" t="s">
        <v>87</v>
      </c>
      <c r="AW171" s="13" t="s">
        <v>33</v>
      </c>
      <c r="AX171" s="13" t="s">
        <v>77</v>
      </c>
      <c r="AY171" s="245" t="s">
        <v>130</v>
      </c>
    </row>
    <row r="172" spans="1:51" s="14" customFormat="1" ht="12">
      <c r="A172" s="14"/>
      <c r="B172" s="246"/>
      <c r="C172" s="247"/>
      <c r="D172" s="236" t="s">
        <v>138</v>
      </c>
      <c r="E172" s="248" t="s">
        <v>1</v>
      </c>
      <c r="F172" s="249" t="s">
        <v>140</v>
      </c>
      <c r="G172" s="247"/>
      <c r="H172" s="250">
        <v>392.96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138</v>
      </c>
      <c r="AU172" s="256" t="s">
        <v>87</v>
      </c>
      <c r="AV172" s="14" t="s">
        <v>136</v>
      </c>
      <c r="AW172" s="14" t="s">
        <v>33</v>
      </c>
      <c r="AX172" s="14" t="s">
        <v>85</v>
      </c>
      <c r="AY172" s="256" t="s">
        <v>130</v>
      </c>
    </row>
    <row r="173" spans="1:65" s="2" customFormat="1" ht="21.75" customHeight="1">
      <c r="A173" s="39"/>
      <c r="B173" s="40"/>
      <c r="C173" s="220" t="s">
        <v>190</v>
      </c>
      <c r="D173" s="220" t="s">
        <v>132</v>
      </c>
      <c r="E173" s="221" t="s">
        <v>191</v>
      </c>
      <c r="F173" s="222" t="s">
        <v>192</v>
      </c>
      <c r="G173" s="223" t="s">
        <v>179</v>
      </c>
      <c r="H173" s="224">
        <v>392.96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136</v>
      </c>
      <c r="AT173" s="232" t="s">
        <v>132</v>
      </c>
      <c r="AU173" s="232" t="s">
        <v>87</v>
      </c>
      <c r="AY173" s="18" t="s">
        <v>130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136</v>
      </c>
      <c r="BM173" s="232" t="s">
        <v>193</v>
      </c>
    </row>
    <row r="174" spans="1:51" s="13" customFormat="1" ht="12">
      <c r="A174" s="13"/>
      <c r="B174" s="234"/>
      <c r="C174" s="235"/>
      <c r="D174" s="236" t="s">
        <v>138</v>
      </c>
      <c r="E174" s="237" t="s">
        <v>1</v>
      </c>
      <c r="F174" s="238" t="s">
        <v>186</v>
      </c>
      <c r="G174" s="235"/>
      <c r="H174" s="239">
        <v>331.76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138</v>
      </c>
      <c r="AU174" s="245" t="s">
        <v>87</v>
      </c>
      <c r="AV174" s="13" t="s">
        <v>87</v>
      </c>
      <c r="AW174" s="13" t="s">
        <v>33</v>
      </c>
      <c r="AX174" s="13" t="s">
        <v>77</v>
      </c>
      <c r="AY174" s="245" t="s">
        <v>130</v>
      </c>
    </row>
    <row r="175" spans="1:51" s="13" customFormat="1" ht="12">
      <c r="A175" s="13"/>
      <c r="B175" s="234"/>
      <c r="C175" s="235"/>
      <c r="D175" s="236" t="s">
        <v>138</v>
      </c>
      <c r="E175" s="237" t="s">
        <v>1</v>
      </c>
      <c r="F175" s="238" t="s">
        <v>187</v>
      </c>
      <c r="G175" s="235"/>
      <c r="H175" s="239">
        <v>49.4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138</v>
      </c>
      <c r="AU175" s="245" t="s">
        <v>87</v>
      </c>
      <c r="AV175" s="13" t="s">
        <v>87</v>
      </c>
      <c r="AW175" s="13" t="s">
        <v>33</v>
      </c>
      <c r="AX175" s="13" t="s">
        <v>77</v>
      </c>
      <c r="AY175" s="245" t="s">
        <v>130</v>
      </c>
    </row>
    <row r="176" spans="1:51" s="13" customFormat="1" ht="12">
      <c r="A176" s="13"/>
      <c r="B176" s="234"/>
      <c r="C176" s="235"/>
      <c r="D176" s="236" t="s">
        <v>138</v>
      </c>
      <c r="E176" s="237" t="s">
        <v>1</v>
      </c>
      <c r="F176" s="238" t="s">
        <v>188</v>
      </c>
      <c r="G176" s="235"/>
      <c r="H176" s="239">
        <v>1.56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138</v>
      </c>
      <c r="AU176" s="245" t="s">
        <v>87</v>
      </c>
      <c r="AV176" s="13" t="s">
        <v>87</v>
      </c>
      <c r="AW176" s="13" t="s">
        <v>33</v>
      </c>
      <c r="AX176" s="13" t="s">
        <v>77</v>
      </c>
      <c r="AY176" s="245" t="s">
        <v>130</v>
      </c>
    </row>
    <row r="177" spans="1:51" s="13" customFormat="1" ht="12">
      <c r="A177" s="13"/>
      <c r="B177" s="234"/>
      <c r="C177" s="235"/>
      <c r="D177" s="236" t="s">
        <v>138</v>
      </c>
      <c r="E177" s="237" t="s">
        <v>1</v>
      </c>
      <c r="F177" s="238" t="s">
        <v>189</v>
      </c>
      <c r="G177" s="235"/>
      <c r="H177" s="239">
        <v>10.24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138</v>
      </c>
      <c r="AU177" s="245" t="s">
        <v>87</v>
      </c>
      <c r="AV177" s="13" t="s">
        <v>87</v>
      </c>
      <c r="AW177" s="13" t="s">
        <v>33</v>
      </c>
      <c r="AX177" s="13" t="s">
        <v>77</v>
      </c>
      <c r="AY177" s="245" t="s">
        <v>130</v>
      </c>
    </row>
    <row r="178" spans="1:51" s="14" customFormat="1" ht="12">
      <c r="A178" s="14"/>
      <c r="B178" s="246"/>
      <c r="C178" s="247"/>
      <c r="D178" s="236" t="s">
        <v>138</v>
      </c>
      <c r="E178" s="248" t="s">
        <v>1</v>
      </c>
      <c r="F178" s="249" t="s">
        <v>140</v>
      </c>
      <c r="G178" s="247"/>
      <c r="H178" s="250">
        <v>392.96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138</v>
      </c>
      <c r="AU178" s="256" t="s">
        <v>87</v>
      </c>
      <c r="AV178" s="14" t="s">
        <v>136</v>
      </c>
      <c r="AW178" s="14" t="s">
        <v>33</v>
      </c>
      <c r="AX178" s="14" t="s">
        <v>85</v>
      </c>
      <c r="AY178" s="256" t="s">
        <v>130</v>
      </c>
    </row>
    <row r="179" spans="1:65" s="2" customFormat="1" ht="24.15" customHeight="1">
      <c r="A179" s="39"/>
      <c r="B179" s="40"/>
      <c r="C179" s="220" t="s">
        <v>194</v>
      </c>
      <c r="D179" s="220" t="s">
        <v>132</v>
      </c>
      <c r="E179" s="221" t="s">
        <v>195</v>
      </c>
      <c r="F179" s="222" t="s">
        <v>196</v>
      </c>
      <c r="G179" s="223" t="s">
        <v>179</v>
      </c>
      <c r="H179" s="224">
        <v>8.48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136</v>
      </c>
      <c r="AT179" s="232" t="s">
        <v>132</v>
      </c>
      <c r="AU179" s="232" t="s">
        <v>87</v>
      </c>
      <c r="AY179" s="18" t="s">
        <v>130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136</v>
      </c>
      <c r="BM179" s="232" t="s">
        <v>197</v>
      </c>
    </row>
    <row r="180" spans="1:51" s="13" customFormat="1" ht="12">
      <c r="A180" s="13"/>
      <c r="B180" s="234"/>
      <c r="C180" s="235"/>
      <c r="D180" s="236" t="s">
        <v>138</v>
      </c>
      <c r="E180" s="237" t="s">
        <v>1</v>
      </c>
      <c r="F180" s="238" t="s">
        <v>198</v>
      </c>
      <c r="G180" s="235"/>
      <c r="H180" s="239">
        <v>0.48</v>
      </c>
      <c r="I180" s="240"/>
      <c r="J180" s="235"/>
      <c r="K180" s="235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138</v>
      </c>
      <c r="AU180" s="245" t="s">
        <v>87</v>
      </c>
      <c r="AV180" s="13" t="s">
        <v>87</v>
      </c>
      <c r="AW180" s="13" t="s">
        <v>33</v>
      </c>
      <c r="AX180" s="13" t="s">
        <v>77</v>
      </c>
      <c r="AY180" s="245" t="s">
        <v>130</v>
      </c>
    </row>
    <row r="181" spans="1:51" s="13" customFormat="1" ht="12">
      <c r="A181" s="13"/>
      <c r="B181" s="234"/>
      <c r="C181" s="235"/>
      <c r="D181" s="236" t="s">
        <v>138</v>
      </c>
      <c r="E181" s="237" t="s">
        <v>1</v>
      </c>
      <c r="F181" s="238" t="s">
        <v>199</v>
      </c>
      <c r="G181" s="235"/>
      <c r="H181" s="239">
        <v>8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138</v>
      </c>
      <c r="AU181" s="245" t="s">
        <v>87</v>
      </c>
      <c r="AV181" s="13" t="s">
        <v>87</v>
      </c>
      <c r="AW181" s="13" t="s">
        <v>33</v>
      </c>
      <c r="AX181" s="13" t="s">
        <v>77</v>
      </c>
      <c r="AY181" s="245" t="s">
        <v>130</v>
      </c>
    </row>
    <row r="182" spans="1:51" s="14" customFormat="1" ht="12">
      <c r="A182" s="14"/>
      <c r="B182" s="246"/>
      <c r="C182" s="247"/>
      <c r="D182" s="236" t="s">
        <v>138</v>
      </c>
      <c r="E182" s="248" t="s">
        <v>1</v>
      </c>
      <c r="F182" s="249" t="s">
        <v>140</v>
      </c>
      <c r="G182" s="247"/>
      <c r="H182" s="250">
        <v>8.48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138</v>
      </c>
      <c r="AU182" s="256" t="s">
        <v>87</v>
      </c>
      <c r="AV182" s="14" t="s">
        <v>136</v>
      </c>
      <c r="AW182" s="14" t="s">
        <v>33</v>
      </c>
      <c r="AX182" s="14" t="s">
        <v>85</v>
      </c>
      <c r="AY182" s="256" t="s">
        <v>130</v>
      </c>
    </row>
    <row r="183" spans="1:65" s="2" customFormat="1" ht="24.15" customHeight="1">
      <c r="A183" s="39"/>
      <c r="B183" s="40"/>
      <c r="C183" s="220" t="s">
        <v>8</v>
      </c>
      <c r="D183" s="220" t="s">
        <v>132</v>
      </c>
      <c r="E183" s="221" t="s">
        <v>200</v>
      </c>
      <c r="F183" s="222" t="s">
        <v>201</v>
      </c>
      <c r="G183" s="223" t="s">
        <v>179</v>
      </c>
      <c r="H183" s="224">
        <v>8.48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136</v>
      </c>
      <c r="AT183" s="232" t="s">
        <v>132</v>
      </c>
      <c r="AU183" s="232" t="s">
        <v>87</v>
      </c>
      <c r="AY183" s="18" t="s">
        <v>130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136</v>
      </c>
      <c r="BM183" s="232" t="s">
        <v>202</v>
      </c>
    </row>
    <row r="184" spans="1:51" s="13" customFormat="1" ht="12">
      <c r="A184" s="13"/>
      <c r="B184" s="234"/>
      <c r="C184" s="235"/>
      <c r="D184" s="236" t="s">
        <v>138</v>
      </c>
      <c r="E184" s="237" t="s">
        <v>1</v>
      </c>
      <c r="F184" s="238" t="s">
        <v>198</v>
      </c>
      <c r="G184" s="235"/>
      <c r="H184" s="239">
        <v>0.48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138</v>
      </c>
      <c r="AU184" s="245" t="s">
        <v>87</v>
      </c>
      <c r="AV184" s="13" t="s">
        <v>87</v>
      </c>
      <c r="AW184" s="13" t="s">
        <v>33</v>
      </c>
      <c r="AX184" s="13" t="s">
        <v>77</v>
      </c>
      <c r="AY184" s="245" t="s">
        <v>130</v>
      </c>
    </row>
    <row r="185" spans="1:51" s="13" customFormat="1" ht="12">
      <c r="A185" s="13"/>
      <c r="B185" s="234"/>
      <c r="C185" s="235"/>
      <c r="D185" s="236" t="s">
        <v>138</v>
      </c>
      <c r="E185" s="237" t="s">
        <v>1</v>
      </c>
      <c r="F185" s="238" t="s">
        <v>199</v>
      </c>
      <c r="G185" s="235"/>
      <c r="H185" s="239">
        <v>8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138</v>
      </c>
      <c r="AU185" s="245" t="s">
        <v>87</v>
      </c>
      <c r="AV185" s="13" t="s">
        <v>87</v>
      </c>
      <c r="AW185" s="13" t="s">
        <v>33</v>
      </c>
      <c r="AX185" s="13" t="s">
        <v>77</v>
      </c>
      <c r="AY185" s="245" t="s">
        <v>130</v>
      </c>
    </row>
    <row r="186" spans="1:51" s="14" customFormat="1" ht="12">
      <c r="A186" s="14"/>
      <c r="B186" s="246"/>
      <c r="C186" s="247"/>
      <c r="D186" s="236" t="s">
        <v>138</v>
      </c>
      <c r="E186" s="248" t="s">
        <v>1</v>
      </c>
      <c r="F186" s="249" t="s">
        <v>140</v>
      </c>
      <c r="G186" s="247"/>
      <c r="H186" s="250">
        <v>8.48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138</v>
      </c>
      <c r="AU186" s="256" t="s">
        <v>87</v>
      </c>
      <c r="AV186" s="14" t="s">
        <v>136</v>
      </c>
      <c r="AW186" s="14" t="s">
        <v>33</v>
      </c>
      <c r="AX186" s="14" t="s">
        <v>85</v>
      </c>
      <c r="AY186" s="256" t="s">
        <v>130</v>
      </c>
    </row>
    <row r="187" spans="1:65" s="2" customFormat="1" ht="24.15" customHeight="1">
      <c r="A187" s="39"/>
      <c r="B187" s="40"/>
      <c r="C187" s="220" t="s">
        <v>203</v>
      </c>
      <c r="D187" s="220" t="s">
        <v>132</v>
      </c>
      <c r="E187" s="221" t="s">
        <v>204</v>
      </c>
      <c r="F187" s="222" t="s">
        <v>205</v>
      </c>
      <c r="G187" s="223" t="s">
        <v>179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136</v>
      </c>
      <c r="AT187" s="232" t="s">
        <v>132</v>
      </c>
      <c r="AU187" s="232" t="s">
        <v>87</v>
      </c>
      <c r="AY187" s="18" t="s">
        <v>130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136</v>
      </c>
      <c r="BM187" s="232" t="s">
        <v>206</v>
      </c>
    </row>
    <row r="188" spans="1:51" s="13" customFormat="1" ht="12">
      <c r="A188" s="13"/>
      <c r="B188" s="234"/>
      <c r="C188" s="235"/>
      <c r="D188" s="236" t="s">
        <v>138</v>
      </c>
      <c r="E188" s="237" t="s">
        <v>1</v>
      </c>
      <c r="F188" s="238" t="s">
        <v>207</v>
      </c>
      <c r="G188" s="235"/>
      <c r="H188" s="239">
        <v>1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138</v>
      </c>
      <c r="AU188" s="245" t="s">
        <v>87</v>
      </c>
      <c r="AV188" s="13" t="s">
        <v>87</v>
      </c>
      <c r="AW188" s="13" t="s">
        <v>33</v>
      </c>
      <c r="AX188" s="13" t="s">
        <v>77</v>
      </c>
      <c r="AY188" s="245" t="s">
        <v>130</v>
      </c>
    </row>
    <row r="189" spans="1:51" s="14" customFormat="1" ht="12">
      <c r="A189" s="14"/>
      <c r="B189" s="246"/>
      <c r="C189" s="247"/>
      <c r="D189" s="236" t="s">
        <v>138</v>
      </c>
      <c r="E189" s="248" t="s">
        <v>1</v>
      </c>
      <c r="F189" s="249" t="s">
        <v>140</v>
      </c>
      <c r="G189" s="247"/>
      <c r="H189" s="250">
        <v>1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138</v>
      </c>
      <c r="AU189" s="256" t="s">
        <v>87</v>
      </c>
      <c r="AV189" s="14" t="s">
        <v>136</v>
      </c>
      <c r="AW189" s="14" t="s">
        <v>33</v>
      </c>
      <c r="AX189" s="14" t="s">
        <v>85</v>
      </c>
      <c r="AY189" s="256" t="s">
        <v>130</v>
      </c>
    </row>
    <row r="190" spans="1:65" s="2" customFormat="1" ht="24.15" customHeight="1">
      <c r="A190" s="39"/>
      <c r="B190" s="40"/>
      <c r="C190" s="220" t="s">
        <v>208</v>
      </c>
      <c r="D190" s="220" t="s">
        <v>132</v>
      </c>
      <c r="E190" s="221" t="s">
        <v>209</v>
      </c>
      <c r="F190" s="222" t="s">
        <v>210</v>
      </c>
      <c r="G190" s="223" t="s">
        <v>179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136</v>
      </c>
      <c r="AT190" s="232" t="s">
        <v>132</v>
      </c>
      <c r="AU190" s="232" t="s">
        <v>87</v>
      </c>
      <c r="AY190" s="18" t="s">
        <v>130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136</v>
      </c>
      <c r="BM190" s="232" t="s">
        <v>211</v>
      </c>
    </row>
    <row r="191" spans="1:51" s="13" customFormat="1" ht="12">
      <c r="A191" s="13"/>
      <c r="B191" s="234"/>
      <c r="C191" s="235"/>
      <c r="D191" s="236" t="s">
        <v>138</v>
      </c>
      <c r="E191" s="237" t="s">
        <v>1</v>
      </c>
      <c r="F191" s="238" t="s">
        <v>207</v>
      </c>
      <c r="G191" s="235"/>
      <c r="H191" s="239">
        <v>1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138</v>
      </c>
      <c r="AU191" s="245" t="s">
        <v>87</v>
      </c>
      <c r="AV191" s="13" t="s">
        <v>87</v>
      </c>
      <c r="AW191" s="13" t="s">
        <v>33</v>
      </c>
      <c r="AX191" s="13" t="s">
        <v>77</v>
      </c>
      <c r="AY191" s="245" t="s">
        <v>130</v>
      </c>
    </row>
    <row r="192" spans="1:51" s="14" customFormat="1" ht="12">
      <c r="A192" s="14"/>
      <c r="B192" s="246"/>
      <c r="C192" s="247"/>
      <c r="D192" s="236" t="s">
        <v>138</v>
      </c>
      <c r="E192" s="248" t="s">
        <v>1</v>
      </c>
      <c r="F192" s="249" t="s">
        <v>140</v>
      </c>
      <c r="G192" s="247"/>
      <c r="H192" s="250">
        <v>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138</v>
      </c>
      <c r="AU192" s="256" t="s">
        <v>87</v>
      </c>
      <c r="AV192" s="14" t="s">
        <v>136</v>
      </c>
      <c r="AW192" s="14" t="s">
        <v>33</v>
      </c>
      <c r="AX192" s="14" t="s">
        <v>85</v>
      </c>
      <c r="AY192" s="256" t="s">
        <v>130</v>
      </c>
    </row>
    <row r="193" spans="1:65" s="2" customFormat="1" ht="24.15" customHeight="1">
      <c r="A193" s="39"/>
      <c r="B193" s="40"/>
      <c r="C193" s="220" t="s">
        <v>212</v>
      </c>
      <c r="D193" s="220" t="s">
        <v>132</v>
      </c>
      <c r="E193" s="221" t="s">
        <v>213</v>
      </c>
      <c r="F193" s="222" t="s">
        <v>214</v>
      </c>
      <c r="G193" s="223" t="s">
        <v>179</v>
      </c>
      <c r="H193" s="224">
        <v>39.526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136</v>
      </c>
      <c r="AT193" s="232" t="s">
        <v>132</v>
      </c>
      <c r="AU193" s="232" t="s">
        <v>87</v>
      </c>
      <c r="AY193" s="18" t="s">
        <v>130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136</v>
      </c>
      <c r="BM193" s="232" t="s">
        <v>215</v>
      </c>
    </row>
    <row r="194" spans="1:51" s="13" customFormat="1" ht="12">
      <c r="A194" s="13"/>
      <c r="B194" s="234"/>
      <c r="C194" s="235"/>
      <c r="D194" s="236" t="s">
        <v>138</v>
      </c>
      <c r="E194" s="237" t="s">
        <v>1</v>
      </c>
      <c r="F194" s="238" t="s">
        <v>216</v>
      </c>
      <c r="G194" s="235"/>
      <c r="H194" s="239">
        <v>2.43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138</v>
      </c>
      <c r="AU194" s="245" t="s">
        <v>87</v>
      </c>
      <c r="AV194" s="13" t="s">
        <v>87</v>
      </c>
      <c r="AW194" s="13" t="s">
        <v>33</v>
      </c>
      <c r="AX194" s="13" t="s">
        <v>77</v>
      </c>
      <c r="AY194" s="245" t="s">
        <v>130</v>
      </c>
    </row>
    <row r="195" spans="1:51" s="13" customFormat="1" ht="12">
      <c r="A195" s="13"/>
      <c r="B195" s="234"/>
      <c r="C195" s="235"/>
      <c r="D195" s="236" t="s">
        <v>138</v>
      </c>
      <c r="E195" s="237" t="s">
        <v>1</v>
      </c>
      <c r="F195" s="238" t="s">
        <v>217</v>
      </c>
      <c r="G195" s="235"/>
      <c r="H195" s="239">
        <v>37.096</v>
      </c>
      <c r="I195" s="240"/>
      <c r="J195" s="235"/>
      <c r="K195" s="235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138</v>
      </c>
      <c r="AU195" s="245" t="s">
        <v>87</v>
      </c>
      <c r="AV195" s="13" t="s">
        <v>87</v>
      </c>
      <c r="AW195" s="13" t="s">
        <v>33</v>
      </c>
      <c r="AX195" s="13" t="s">
        <v>77</v>
      </c>
      <c r="AY195" s="245" t="s">
        <v>130</v>
      </c>
    </row>
    <row r="196" spans="1:51" s="14" customFormat="1" ht="12">
      <c r="A196" s="14"/>
      <c r="B196" s="246"/>
      <c r="C196" s="247"/>
      <c r="D196" s="236" t="s">
        <v>138</v>
      </c>
      <c r="E196" s="248" t="s">
        <v>1</v>
      </c>
      <c r="F196" s="249" t="s">
        <v>140</v>
      </c>
      <c r="G196" s="247"/>
      <c r="H196" s="250">
        <v>39.526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138</v>
      </c>
      <c r="AU196" s="256" t="s">
        <v>87</v>
      </c>
      <c r="AV196" s="14" t="s">
        <v>136</v>
      </c>
      <c r="AW196" s="14" t="s">
        <v>33</v>
      </c>
      <c r="AX196" s="14" t="s">
        <v>85</v>
      </c>
      <c r="AY196" s="256" t="s">
        <v>130</v>
      </c>
    </row>
    <row r="197" spans="1:65" s="2" customFormat="1" ht="24.15" customHeight="1">
      <c r="A197" s="39"/>
      <c r="B197" s="40"/>
      <c r="C197" s="220" t="s">
        <v>218</v>
      </c>
      <c r="D197" s="220" t="s">
        <v>132</v>
      </c>
      <c r="E197" s="221" t="s">
        <v>219</v>
      </c>
      <c r="F197" s="222" t="s">
        <v>220</v>
      </c>
      <c r="G197" s="223" t="s">
        <v>179</v>
      </c>
      <c r="H197" s="224">
        <v>39.526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136</v>
      </c>
      <c r="AT197" s="232" t="s">
        <v>132</v>
      </c>
      <c r="AU197" s="232" t="s">
        <v>87</v>
      </c>
      <c r="AY197" s="18" t="s">
        <v>130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136</v>
      </c>
      <c r="BM197" s="232" t="s">
        <v>221</v>
      </c>
    </row>
    <row r="198" spans="1:51" s="13" customFormat="1" ht="12">
      <c r="A198" s="13"/>
      <c r="B198" s="234"/>
      <c r="C198" s="235"/>
      <c r="D198" s="236" t="s">
        <v>138</v>
      </c>
      <c r="E198" s="237" t="s">
        <v>1</v>
      </c>
      <c r="F198" s="238" t="s">
        <v>216</v>
      </c>
      <c r="G198" s="235"/>
      <c r="H198" s="239">
        <v>2.43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138</v>
      </c>
      <c r="AU198" s="245" t="s">
        <v>87</v>
      </c>
      <c r="AV198" s="13" t="s">
        <v>87</v>
      </c>
      <c r="AW198" s="13" t="s">
        <v>33</v>
      </c>
      <c r="AX198" s="13" t="s">
        <v>77</v>
      </c>
      <c r="AY198" s="245" t="s">
        <v>130</v>
      </c>
    </row>
    <row r="199" spans="1:51" s="13" customFormat="1" ht="12">
      <c r="A199" s="13"/>
      <c r="B199" s="234"/>
      <c r="C199" s="235"/>
      <c r="D199" s="236" t="s">
        <v>138</v>
      </c>
      <c r="E199" s="237" t="s">
        <v>1</v>
      </c>
      <c r="F199" s="238" t="s">
        <v>217</v>
      </c>
      <c r="G199" s="235"/>
      <c r="H199" s="239">
        <v>37.096</v>
      </c>
      <c r="I199" s="240"/>
      <c r="J199" s="235"/>
      <c r="K199" s="235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138</v>
      </c>
      <c r="AU199" s="245" t="s">
        <v>87</v>
      </c>
      <c r="AV199" s="13" t="s">
        <v>87</v>
      </c>
      <c r="AW199" s="13" t="s">
        <v>33</v>
      </c>
      <c r="AX199" s="13" t="s">
        <v>77</v>
      </c>
      <c r="AY199" s="245" t="s">
        <v>130</v>
      </c>
    </row>
    <row r="200" spans="1:51" s="14" customFormat="1" ht="12">
      <c r="A200" s="14"/>
      <c r="B200" s="246"/>
      <c r="C200" s="247"/>
      <c r="D200" s="236" t="s">
        <v>138</v>
      </c>
      <c r="E200" s="248" t="s">
        <v>1</v>
      </c>
      <c r="F200" s="249" t="s">
        <v>140</v>
      </c>
      <c r="G200" s="247"/>
      <c r="H200" s="250">
        <v>39.526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138</v>
      </c>
      <c r="AU200" s="256" t="s">
        <v>87</v>
      </c>
      <c r="AV200" s="14" t="s">
        <v>136</v>
      </c>
      <c r="AW200" s="14" t="s">
        <v>33</v>
      </c>
      <c r="AX200" s="14" t="s">
        <v>85</v>
      </c>
      <c r="AY200" s="256" t="s">
        <v>130</v>
      </c>
    </row>
    <row r="201" spans="1:65" s="2" customFormat="1" ht="24.15" customHeight="1">
      <c r="A201" s="39"/>
      <c r="B201" s="40"/>
      <c r="C201" s="220" t="s">
        <v>222</v>
      </c>
      <c r="D201" s="220" t="s">
        <v>132</v>
      </c>
      <c r="E201" s="221" t="s">
        <v>223</v>
      </c>
      <c r="F201" s="222" t="s">
        <v>224</v>
      </c>
      <c r="G201" s="223" t="s">
        <v>179</v>
      </c>
      <c r="H201" s="224">
        <v>368.877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136</v>
      </c>
      <c r="AT201" s="232" t="s">
        <v>132</v>
      </c>
      <c r="AU201" s="232" t="s">
        <v>87</v>
      </c>
      <c r="AY201" s="18" t="s">
        <v>130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136</v>
      </c>
      <c r="BM201" s="232" t="s">
        <v>225</v>
      </c>
    </row>
    <row r="202" spans="1:51" s="13" customFormat="1" ht="12">
      <c r="A202" s="13"/>
      <c r="B202" s="234"/>
      <c r="C202" s="235"/>
      <c r="D202" s="236" t="s">
        <v>138</v>
      </c>
      <c r="E202" s="237" t="s">
        <v>1</v>
      </c>
      <c r="F202" s="238" t="s">
        <v>186</v>
      </c>
      <c r="G202" s="235"/>
      <c r="H202" s="239">
        <v>331.76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138</v>
      </c>
      <c r="AU202" s="245" t="s">
        <v>87</v>
      </c>
      <c r="AV202" s="13" t="s">
        <v>87</v>
      </c>
      <c r="AW202" s="13" t="s">
        <v>33</v>
      </c>
      <c r="AX202" s="13" t="s">
        <v>77</v>
      </c>
      <c r="AY202" s="245" t="s">
        <v>130</v>
      </c>
    </row>
    <row r="203" spans="1:51" s="13" customFormat="1" ht="12">
      <c r="A203" s="13"/>
      <c r="B203" s="234"/>
      <c r="C203" s="235"/>
      <c r="D203" s="236" t="s">
        <v>138</v>
      </c>
      <c r="E203" s="237" t="s">
        <v>1</v>
      </c>
      <c r="F203" s="238" t="s">
        <v>187</v>
      </c>
      <c r="G203" s="235"/>
      <c r="H203" s="239">
        <v>49.4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138</v>
      </c>
      <c r="AU203" s="245" t="s">
        <v>87</v>
      </c>
      <c r="AV203" s="13" t="s">
        <v>87</v>
      </c>
      <c r="AW203" s="13" t="s">
        <v>33</v>
      </c>
      <c r="AX203" s="13" t="s">
        <v>77</v>
      </c>
      <c r="AY203" s="245" t="s">
        <v>130</v>
      </c>
    </row>
    <row r="204" spans="1:51" s="13" customFormat="1" ht="12">
      <c r="A204" s="13"/>
      <c r="B204" s="234"/>
      <c r="C204" s="235"/>
      <c r="D204" s="236" t="s">
        <v>138</v>
      </c>
      <c r="E204" s="237" t="s">
        <v>1</v>
      </c>
      <c r="F204" s="238" t="s">
        <v>188</v>
      </c>
      <c r="G204" s="235"/>
      <c r="H204" s="239">
        <v>1.56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138</v>
      </c>
      <c r="AU204" s="245" t="s">
        <v>87</v>
      </c>
      <c r="AV204" s="13" t="s">
        <v>87</v>
      </c>
      <c r="AW204" s="13" t="s">
        <v>33</v>
      </c>
      <c r="AX204" s="13" t="s">
        <v>77</v>
      </c>
      <c r="AY204" s="245" t="s">
        <v>130</v>
      </c>
    </row>
    <row r="205" spans="1:51" s="13" customFormat="1" ht="12">
      <c r="A205" s="13"/>
      <c r="B205" s="234"/>
      <c r="C205" s="235"/>
      <c r="D205" s="236" t="s">
        <v>138</v>
      </c>
      <c r="E205" s="237" t="s">
        <v>1</v>
      </c>
      <c r="F205" s="238" t="s">
        <v>189</v>
      </c>
      <c r="G205" s="235"/>
      <c r="H205" s="239">
        <v>10.24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138</v>
      </c>
      <c r="AU205" s="245" t="s">
        <v>87</v>
      </c>
      <c r="AV205" s="13" t="s">
        <v>87</v>
      </c>
      <c r="AW205" s="13" t="s">
        <v>33</v>
      </c>
      <c r="AX205" s="13" t="s">
        <v>77</v>
      </c>
      <c r="AY205" s="245" t="s">
        <v>130</v>
      </c>
    </row>
    <row r="206" spans="1:51" s="15" customFormat="1" ht="12">
      <c r="A206" s="15"/>
      <c r="B206" s="257"/>
      <c r="C206" s="258"/>
      <c r="D206" s="236" t="s">
        <v>138</v>
      </c>
      <c r="E206" s="259" t="s">
        <v>1</v>
      </c>
      <c r="F206" s="260" t="s">
        <v>226</v>
      </c>
      <c r="G206" s="258"/>
      <c r="H206" s="259" t="s">
        <v>1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6" t="s">
        <v>138</v>
      </c>
      <c r="AU206" s="266" t="s">
        <v>87</v>
      </c>
      <c r="AV206" s="15" t="s">
        <v>85</v>
      </c>
      <c r="AW206" s="15" t="s">
        <v>33</v>
      </c>
      <c r="AX206" s="15" t="s">
        <v>77</v>
      </c>
      <c r="AY206" s="266" t="s">
        <v>130</v>
      </c>
    </row>
    <row r="207" spans="1:51" s="13" customFormat="1" ht="12">
      <c r="A207" s="13"/>
      <c r="B207" s="234"/>
      <c r="C207" s="235"/>
      <c r="D207" s="236" t="s">
        <v>138</v>
      </c>
      <c r="E207" s="237" t="s">
        <v>1</v>
      </c>
      <c r="F207" s="238" t="s">
        <v>227</v>
      </c>
      <c r="G207" s="235"/>
      <c r="H207" s="239">
        <v>0.48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138</v>
      </c>
      <c r="AU207" s="245" t="s">
        <v>87</v>
      </c>
      <c r="AV207" s="13" t="s">
        <v>87</v>
      </c>
      <c r="AW207" s="13" t="s">
        <v>33</v>
      </c>
      <c r="AX207" s="13" t="s">
        <v>77</v>
      </c>
      <c r="AY207" s="245" t="s">
        <v>130</v>
      </c>
    </row>
    <row r="208" spans="1:51" s="13" customFormat="1" ht="12">
      <c r="A208" s="13"/>
      <c r="B208" s="234"/>
      <c r="C208" s="235"/>
      <c r="D208" s="236" t="s">
        <v>138</v>
      </c>
      <c r="E208" s="237" t="s">
        <v>1</v>
      </c>
      <c r="F208" s="238" t="s">
        <v>228</v>
      </c>
      <c r="G208" s="235"/>
      <c r="H208" s="239">
        <v>8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138</v>
      </c>
      <c r="AU208" s="245" t="s">
        <v>87</v>
      </c>
      <c r="AV208" s="13" t="s">
        <v>87</v>
      </c>
      <c r="AW208" s="13" t="s">
        <v>33</v>
      </c>
      <c r="AX208" s="13" t="s">
        <v>77</v>
      </c>
      <c r="AY208" s="245" t="s">
        <v>130</v>
      </c>
    </row>
    <row r="209" spans="1:51" s="15" customFormat="1" ht="12">
      <c r="A209" s="15"/>
      <c r="B209" s="257"/>
      <c r="C209" s="258"/>
      <c r="D209" s="236" t="s">
        <v>138</v>
      </c>
      <c r="E209" s="259" t="s">
        <v>1</v>
      </c>
      <c r="F209" s="260" t="s">
        <v>229</v>
      </c>
      <c r="G209" s="258"/>
      <c r="H209" s="259" t="s">
        <v>1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138</v>
      </c>
      <c r="AU209" s="266" t="s">
        <v>87</v>
      </c>
      <c r="AV209" s="15" t="s">
        <v>85</v>
      </c>
      <c r="AW209" s="15" t="s">
        <v>33</v>
      </c>
      <c r="AX209" s="15" t="s">
        <v>77</v>
      </c>
      <c r="AY209" s="266" t="s">
        <v>130</v>
      </c>
    </row>
    <row r="210" spans="1:51" s="13" customFormat="1" ht="12">
      <c r="A210" s="13"/>
      <c r="B210" s="234"/>
      <c r="C210" s="235"/>
      <c r="D210" s="236" t="s">
        <v>138</v>
      </c>
      <c r="E210" s="237" t="s">
        <v>1</v>
      </c>
      <c r="F210" s="238" t="s">
        <v>207</v>
      </c>
      <c r="G210" s="235"/>
      <c r="H210" s="239">
        <v>1</v>
      </c>
      <c r="I210" s="240"/>
      <c r="J210" s="235"/>
      <c r="K210" s="235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138</v>
      </c>
      <c r="AU210" s="245" t="s">
        <v>87</v>
      </c>
      <c r="AV210" s="13" t="s">
        <v>87</v>
      </c>
      <c r="AW210" s="13" t="s">
        <v>33</v>
      </c>
      <c r="AX210" s="13" t="s">
        <v>77</v>
      </c>
      <c r="AY210" s="245" t="s">
        <v>130</v>
      </c>
    </row>
    <row r="211" spans="1:51" s="15" customFormat="1" ht="12">
      <c r="A211" s="15"/>
      <c r="B211" s="257"/>
      <c r="C211" s="258"/>
      <c r="D211" s="236" t="s">
        <v>138</v>
      </c>
      <c r="E211" s="259" t="s">
        <v>1</v>
      </c>
      <c r="F211" s="260" t="s">
        <v>230</v>
      </c>
      <c r="G211" s="258"/>
      <c r="H211" s="259" t="s">
        <v>1</v>
      </c>
      <c r="I211" s="261"/>
      <c r="J211" s="258"/>
      <c r="K211" s="258"/>
      <c r="L211" s="262"/>
      <c r="M211" s="263"/>
      <c r="N211" s="264"/>
      <c r="O211" s="264"/>
      <c r="P211" s="264"/>
      <c r="Q211" s="264"/>
      <c r="R211" s="264"/>
      <c r="S211" s="264"/>
      <c r="T211" s="26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6" t="s">
        <v>138</v>
      </c>
      <c r="AU211" s="266" t="s">
        <v>87</v>
      </c>
      <c r="AV211" s="15" t="s">
        <v>85</v>
      </c>
      <c r="AW211" s="15" t="s">
        <v>33</v>
      </c>
      <c r="AX211" s="15" t="s">
        <v>77</v>
      </c>
      <c r="AY211" s="266" t="s">
        <v>130</v>
      </c>
    </row>
    <row r="212" spans="1:51" s="13" customFormat="1" ht="12">
      <c r="A212" s="13"/>
      <c r="B212" s="234"/>
      <c r="C212" s="235"/>
      <c r="D212" s="236" t="s">
        <v>138</v>
      </c>
      <c r="E212" s="237" t="s">
        <v>1</v>
      </c>
      <c r="F212" s="238" t="s">
        <v>231</v>
      </c>
      <c r="G212" s="235"/>
      <c r="H212" s="239">
        <v>-14.03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138</v>
      </c>
      <c r="AU212" s="245" t="s">
        <v>87</v>
      </c>
      <c r="AV212" s="13" t="s">
        <v>87</v>
      </c>
      <c r="AW212" s="13" t="s">
        <v>33</v>
      </c>
      <c r="AX212" s="13" t="s">
        <v>77</v>
      </c>
      <c r="AY212" s="245" t="s">
        <v>130</v>
      </c>
    </row>
    <row r="213" spans="1:51" s="13" customFormat="1" ht="12">
      <c r="A213" s="13"/>
      <c r="B213" s="234"/>
      <c r="C213" s="235"/>
      <c r="D213" s="236" t="s">
        <v>138</v>
      </c>
      <c r="E213" s="237" t="s">
        <v>1</v>
      </c>
      <c r="F213" s="238" t="s">
        <v>232</v>
      </c>
      <c r="G213" s="235"/>
      <c r="H213" s="239">
        <v>-19.533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138</v>
      </c>
      <c r="AU213" s="245" t="s">
        <v>87</v>
      </c>
      <c r="AV213" s="13" t="s">
        <v>87</v>
      </c>
      <c r="AW213" s="13" t="s">
        <v>33</v>
      </c>
      <c r="AX213" s="13" t="s">
        <v>77</v>
      </c>
      <c r="AY213" s="245" t="s">
        <v>130</v>
      </c>
    </row>
    <row r="214" spans="1:51" s="14" customFormat="1" ht="12">
      <c r="A214" s="14"/>
      <c r="B214" s="246"/>
      <c r="C214" s="247"/>
      <c r="D214" s="236" t="s">
        <v>138</v>
      </c>
      <c r="E214" s="248" t="s">
        <v>1</v>
      </c>
      <c r="F214" s="249" t="s">
        <v>140</v>
      </c>
      <c r="G214" s="247"/>
      <c r="H214" s="250">
        <v>368.877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138</v>
      </c>
      <c r="AU214" s="256" t="s">
        <v>87</v>
      </c>
      <c r="AV214" s="14" t="s">
        <v>136</v>
      </c>
      <c r="AW214" s="14" t="s">
        <v>33</v>
      </c>
      <c r="AX214" s="14" t="s">
        <v>85</v>
      </c>
      <c r="AY214" s="256" t="s">
        <v>130</v>
      </c>
    </row>
    <row r="215" spans="1:65" s="2" customFormat="1" ht="21.75" customHeight="1">
      <c r="A215" s="39"/>
      <c r="B215" s="40"/>
      <c r="C215" s="220" t="s">
        <v>7</v>
      </c>
      <c r="D215" s="220" t="s">
        <v>132</v>
      </c>
      <c r="E215" s="221" t="s">
        <v>233</v>
      </c>
      <c r="F215" s="222" t="s">
        <v>234</v>
      </c>
      <c r="G215" s="223" t="s">
        <v>179</v>
      </c>
      <c r="H215" s="224">
        <v>368.877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136</v>
      </c>
      <c r="AT215" s="232" t="s">
        <v>132</v>
      </c>
      <c r="AU215" s="232" t="s">
        <v>87</v>
      </c>
      <c r="AY215" s="18" t="s">
        <v>130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136</v>
      </c>
      <c r="BM215" s="232" t="s">
        <v>235</v>
      </c>
    </row>
    <row r="216" spans="1:51" s="13" customFormat="1" ht="12">
      <c r="A216" s="13"/>
      <c r="B216" s="234"/>
      <c r="C216" s="235"/>
      <c r="D216" s="236" t="s">
        <v>138</v>
      </c>
      <c r="E216" s="237" t="s">
        <v>1</v>
      </c>
      <c r="F216" s="238" t="s">
        <v>186</v>
      </c>
      <c r="G216" s="235"/>
      <c r="H216" s="239">
        <v>331.76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138</v>
      </c>
      <c r="AU216" s="245" t="s">
        <v>87</v>
      </c>
      <c r="AV216" s="13" t="s">
        <v>87</v>
      </c>
      <c r="AW216" s="13" t="s">
        <v>33</v>
      </c>
      <c r="AX216" s="13" t="s">
        <v>77</v>
      </c>
      <c r="AY216" s="245" t="s">
        <v>130</v>
      </c>
    </row>
    <row r="217" spans="1:51" s="13" customFormat="1" ht="12">
      <c r="A217" s="13"/>
      <c r="B217" s="234"/>
      <c r="C217" s="235"/>
      <c r="D217" s="236" t="s">
        <v>138</v>
      </c>
      <c r="E217" s="237" t="s">
        <v>1</v>
      </c>
      <c r="F217" s="238" t="s">
        <v>187</v>
      </c>
      <c r="G217" s="235"/>
      <c r="H217" s="239">
        <v>49.4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138</v>
      </c>
      <c r="AU217" s="245" t="s">
        <v>87</v>
      </c>
      <c r="AV217" s="13" t="s">
        <v>87</v>
      </c>
      <c r="AW217" s="13" t="s">
        <v>33</v>
      </c>
      <c r="AX217" s="13" t="s">
        <v>77</v>
      </c>
      <c r="AY217" s="245" t="s">
        <v>130</v>
      </c>
    </row>
    <row r="218" spans="1:51" s="13" customFormat="1" ht="12">
      <c r="A218" s="13"/>
      <c r="B218" s="234"/>
      <c r="C218" s="235"/>
      <c r="D218" s="236" t="s">
        <v>138</v>
      </c>
      <c r="E218" s="237" t="s">
        <v>1</v>
      </c>
      <c r="F218" s="238" t="s">
        <v>188</v>
      </c>
      <c r="G218" s="235"/>
      <c r="H218" s="239">
        <v>1.56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138</v>
      </c>
      <c r="AU218" s="245" t="s">
        <v>87</v>
      </c>
      <c r="AV218" s="13" t="s">
        <v>87</v>
      </c>
      <c r="AW218" s="13" t="s">
        <v>33</v>
      </c>
      <c r="AX218" s="13" t="s">
        <v>77</v>
      </c>
      <c r="AY218" s="245" t="s">
        <v>130</v>
      </c>
    </row>
    <row r="219" spans="1:51" s="13" customFormat="1" ht="12">
      <c r="A219" s="13"/>
      <c r="B219" s="234"/>
      <c r="C219" s="235"/>
      <c r="D219" s="236" t="s">
        <v>138</v>
      </c>
      <c r="E219" s="237" t="s">
        <v>1</v>
      </c>
      <c r="F219" s="238" t="s">
        <v>189</v>
      </c>
      <c r="G219" s="235"/>
      <c r="H219" s="239">
        <v>10.24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138</v>
      </c>
      <c r="AU219" s="245" t="s">
        <v>87</v>
      </c>
      <c r="AV219" s="13" t="s">
        <v>87</v>
      </c>
      <c r="AW219" s="13" t="s">
        <v>33</v>
      </c>
      <c r="AX219" s="13" t="s">
        <v>77</v>
      </c>
      <c r="AY219" s="245" t="s">
        <v>130</v>
      </c>
    </row>
    <row r="220" spans="1:51" s="15" customFormat="1" ht="12">
      <c r="A220" s="15"/>
      <c r="B220" s="257"/>
      <c r="C220" s="258"/>
      <c r="D220" s="236" t="s">
        <v>138</v>
      </c>
      <c r="E220" s="259" t="s">
        <v>1</v>
      </c>
      <c r="F220" s="260" t="s">
        <v>226</v>
      </c>
      <c r="G220" s="258"/>
      <c r="H220" s="259" t="s">
        <v>1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138</v>
      </c>
      <c r="AU220" s="266" t="s">
        <v>87</v>
      </c>
      <c r="AV220" s="15" t="s">
        <v>85</v>
      </c>
      <c r="AW220" s="15" t="s">
        <v>33</v>
      </c>
      <c r="AX220" s="15" t="s">
        <v>77</v>
      </c>
      <c r="AY220" s="266" t="s">
        <v>130</v>
      </c>
    </row>
    <row r="221" spans="1:51" s="13" customFormat="1" ht="12">
      <c r="A221" s="13"/>
      <c r="B221" s="234"/>
      <c r="C221" s="235"/>
      <c r="D221" s="236" t="s">
        <v>138</v>
      </c>
      <c r="E221" s="237" t="s">
        <v>1</v>
      </c>
      <c r="F221" s="238" t="s">
        <v>227</v>
      </c>
      <c r="G221" s="235"/>
      <c r="H221" s="239">
        <v>0.48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138</v>
      </c>
      <c r="AU221" s="245" t="s">
        <v>87</v>
      </c>
      <c r="AV221" s="13" t="s">
        <v>87</v>
      </c>
      <c r="AW221" s="13" t="s">
        <v>33</v>
      </c>
      <c r="AX221" s="13" t="s">
        <v>77</v>
      </c>
      <c r="AY221" s="245" t="s">
        <v>130</v>
      </c>
    </row>
    <row r="222" spans="1:51" s="13" customFormat="1" ht="12">
      <c r="A222" s="13"/>
      <c r="B222" s="234"/>
      <c r="C222" s="235"/>
      <c r="D222" s="236" t="s">
        <v>138</v>
      </c>
      <c r="E222" s="237" t="s">
        <v>1</v>
      </c>
      <c r="F222" s="238" t="s">
        <v>228</v>
      </c>
      <c r="G222" s="235"/>
      <c r="H222" s="239">
        <v>8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138</v>
      </c>
      <c r="AU222" s="245" t="s">
        <v>87</v>
      </c>
      <c r="AV222" s="13" t="s">
        <v>87</v>
      </c>
      <c r="AW222" s="13" t="s">
        <v>33</v>
      </c>
      <c r="AX222" s="13" t="s">
        <v>77</v>
      </c>
      <c r="AY222" s="245" t="s">
        <v>130</v>
      </c>
    </row>
    <row r="223" spans="1:51" s="15" customFormat="1" ht="12">
      <c r="A223" s="15"/>
      <c r="B223" s="257"/>
      <c r="C223" s="258"/>
      <c r="D223" s="236" t="s">
        <v>138</v>
      </c>
      <c r="E223" s="259" t="s">
        <v>1</v>
      </c>
      <c r="F223" s="260" t="s">
        <v>229</v>
      </c>
      <c r="G223" s="258"/>
      <c r="H223" s="259" t="s">
        <v>1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138</v>
      </c>
      <c r="AU223" s="266" t="s">
        <v>87</v>
      </c>
      <c r="AV223" s="15" t="s">
        <v>85</v>
      </c>
      <c r="AW223" s="15" t="s">
        <v>33</v>
      </c>
      <c r="AX223" s="15" t="s">
        <v>77</v>
      </c>
      <c r="AY223" s="266" t="s">
        <v>130</v>
      </c>
    </row>
    <row r="224" spans="1:51" s="13" customFormat="1" ht="12">
      <c r="A224" s="13"/>
      <c r="B224" s="234"/>
      <c r="C224" s="235"/>
      <c r="D224" s="236" t="s">
        <v>138</v>
      </c>
      <c r="E224" s="237" t="s">
        <v>1</v>
      </c>
      <c r="F224" s="238" t="s">
        <v>207</v>
      </c>
      <c r="G224" s="235"/>
      <c r="H224" s="239">
        <v>1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138</v>
      </c>
      <c r="AU224" s="245" t="s">
        <v>87</v>
      </c>
      <c r="AV224" s="13" t="s">
        <v>87</v>
      </c>
      <c r="AW224" s="13" t="s">
        <v>33</v>
      </c>
      <c r="AX224" s="13" t="s">
        <v>77</v>
      </c>
      <c r="AY224" s="245" t="s">
        <v>130</v>
      </c>
    </row>
    <row r="225" spans="1:51" s="15" customFormat="1" ht="12">
      <c r="A225" s="15"/>
      <c r="B225" s="257"/>
      <c r="C225" s="258"/>
      <c r="D225" s="236" t="s">
        <v>138</v>
      </c>
      <c r="E225" s="259" t="s">
        <v>1</v>
      </c>
      <c r="F225" s="260" t="s">
        <v>230</v>
      </c>
      <c r="G225" s="258"/>
      <c r="H225" s="259" t="s">
        <v>1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138</v>
      </c>
      <c r="AU225" s="266" t="s">
        <v>87</v>
      </c>
      <c r="AV225" s="15" t="s">
        <v>85</v>
      </c>
      <c r="AW225" s="15" t="s">
        <v>33</v>
      </c>
      <c r="AX225" s="15" t="s">
        <v>77</v>
      </c>
      <c r="AY225" s="266" t="s">
        <v>130</v>
      </c>
    </row>
    <row r="226" spans="1:51" s="13" customFormat="1" ht="12">
      <c r="A226" s="13"/>
      <c r="B226" s="234"/>
      <c r="C226" s="235"/>
      <c r="D226" s="236" t="s">
        <v>138</v>
      </c>
      <c r="E226" s="237" t="s">
        <v>1</v>
      </c>
      <c r="F226" s="238" t="s">
        <v>231</v>
      </c>
      <c r="G226" s="235"/>
      <c r="H226" s="239">
        <v>-14.03</v>
      </c>
      <c r="I226" s="240"/>
      <c r="J226" s="235"/>
      <c r="K226" s="235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138</v>
      </c>
      <c r="AU226" s="245" t="s">
        <v>87</v>
      </c>
      <c r="AV226" s="13" t="s">
        <v>87</v>
      </c>
      <c r="AW226" s="13" t="s">
        <v>33</v>
      </c>
      <c r="AX226" s="13" t="s">
        <v>77</v>
      </c>
      <c r="AY226" s="245" t="s">
        <v>130</v>
      </c>
    </row>
    <row r="227" spans="1:51" s="13" customFormat="1" ht="12">
      <c r="A227" s="13"/>
      <c r="B227" s="234"/>
      <c r="C227" s="235"/>
      <c r="D227" s="236" t="s">
        <v>138</v>
      </c>
      <c r="E227" s="237" t="s">
        <v>1</v>
      </c>
      <c r="F227" s="238" t="s">
        <v>232</v>
      </c>
      <c r="G227" s="235"/>
      <c r="H227" s="239">
        <v>-19.533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138</v>
      </c>
      <c r="AU227" s="245" t="s">
        <v>87</v>
      </c>
      <c r="AV227" s="13" t="s">
        <v>87</v>
      </c>
      <c r="AW227" s="13" t="s">
        <v>33</v>
      </c>
      <c r="AX227" s="13" t="s">
        <v>77</v>
      </c>
      <c r="AY227" s="245" t="s">
        <v>130</v>
      </c>
    </row>
    <row r="228" spans="1:51" s="14" customFormat="1" ht="12">
      <c r="A228" s="14"/>
      <c r="B228" s="246"/>
      <c r="C228" s="247"/>
      <c r="D228" s="236" t="s">
        <v>138</v>
      </c>
      <c r="E228" s="248" t="s">
        <v>1</v>
      </c>
      <c r="F228" s="249" t="s">
        <v>140</v>
      </c>
      <c r="G228" s="247"/>
      <c r="H228" s="250">
        <v>368.877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138</v>
      </c>
      <c r="AU228" s="256" t="s">
        <v>87</v>
      </c>
      <c r="AV228" s="14" t="s">
        <v>136</v>
      </c>
      <c r="AW228" s="14" t="s">
        <v>33</v>
      </c>
      <c r="AX228" s="14" t="s">
        <v>85</v>
      </c>
      <c r="AY228" s="256" t="s">
        <v>130</v>
      </c>
    </row>
    <row r="229" spans="1:65" s="2" customFormat="1" ht="16.5" customHeight="1">
      <c r="A229" s="39"/>
      <c r="B229" s="40"/>
      <c r="C229" s="220" t="s">
        <v>236</v>
      </c>
      <c r="D229" s="220" t="s">
        <v>132</v>
      </c>
      <c r="E229" s="221" t="s">
        <v>237</v>
      </c>
      <c r="F229" s="222" t="s">
        <v>238</v>
      </c>
      <c r="G229" s="223" t="s">
        <v>179</v>
      </c>
      <c r="H229" s="224">
        <v>368.877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136</v>
      </c>
      <c r="AT229" s="232" t="s">
        <v>132</v>
      </c>
      <c r="AU229" s="232" t="s">
        <v>87</v>
      </c>
      <c r="AY229" s="18" t="s">
        <v>130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136</v>
      </c>
      <c r="BM229" s="232" t="s">
        <v>239</v>
      </c>
    </row>
    <row r="230" spans="1:51" s="13" customFormat="1" ht="12">
      <c r="A230" s="13"/>
      <c r="B230" s="234"/>
      <c r="C230" s="235"/>
      <c r="D230" s="236" t="s">
        <v>138</v>
      </c>
      <c r="E230" s="237" t="s">
        <v>1</v>
      </c>
      <c r="F230" s="238" t="s">
        <v>186</v>
      </c>
      <c r="G230" s="235"/>
      <c r="H230" s="239">
        <v>331.76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138</v>
      </c>
      <c r="AU230" s="245" t="s">
        <v>87</v>
      </c>
      <c r="AV230" s="13" t="s">
        <v>87</v>
      </c>
      <c r="AW230" s="13" t="s">
        <v>33</v>
      </c>
      <c r="AX230" s="13" t="s">
        <v>77</v>
      </c>
      <c r="AY230" s="245" t="s">
        <v>130</v>
      </c>
    </row>
    <row r="231" spans="1:51" s="13" customFormat="1" ht="12">
      <c r="A231" s="13"/>
      <c r="B231" s="234"/>
      <c r="C231" s="235"/>
      <c r="D231" s="236" t="s">
        <v>138</v>
      </c>
      <c r="E231" s="237" t="s">
        <v>1</v>
      </c>
      <c r="F231" s="238" t="s">
        <v>187</v>
      </c>
      <c r="G231" s="235"/>
      <c r="H231" s="239">
        <v>49.4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138</v>
      </c>
      <c r="AU231" s="245" t="s">
        <v>87</v>
      </c>
      <c r="AV231" s="13" t="s">
        <v>87</v>
      </c>
      <c r="AW231" s="13" t="s">
        <v>33</v>
      </c>
      <c r="AX231" s="13" t="s">
        <v>77</v>
      </c>
      <c r="AY231" s="245" t="s">
        <v>130</v>
      </c>
    </row>
    <row r="232" spans="1:51" s="13" customFormat="1" ht="12">
      <c r="A232" s="13"/>
      <c r="B232" s="234"/>
      <c r="C232" s="235"/>
      <c r="D232" s="236" t="s">
        <v>138</v>
      </c>
      <c r="E232" s="237" t="s">
        <v>1</v>
      </c>
      <c r="F232" s="238" t="s">
        <v>188</v>
      </c>
      <c r="G232" s="235"/>
      <c r="H232" s="239">
        <v>1.56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138</v>
      </c>
      <c r="AU232" s="245" t="s">
        <v>87</v>
      </c>
      <c r="AV232" s="13" t="s">
        <v>87</v>
      </c>
      <c r="AW232" s="13" t="s">
        <v>33</v>
      </c>
      <c r="AX232" s="13" t="s">
        <v>77</v>
      </c>
      <c r="AY232" s="245" t="s">
        <v>130</v>
      </c>
    </row>
    <row r="233" spans="1:51" s="13" customFormat="1" ht="12">
      <c r="A233" s="13"/>
      <c r="B233" s="234"/>
      <c r="C233" s="235"/>
      <c r="D233" s="236" t="s">
        <v>138</v>
      </c>
      <c r="E233" s="237" t="s">
        <v>1</v>
      </c>
      <c r="F233" s="238" t="s">
        <v>189</v>
      </c>
      <c r="G233" s="235"/>
      <c r="H233" s="239">
        <v>10.24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138</v>
      </c>
      <c r="AU233" s="245" t="s">
        <v>87</v>
      </c>
      <c r="AV233" s="13" t="s">
        <v>87</v>
      </c>
      <c r="AW233" s="13" t="s">
        <v>33</v>
      </c>
      <c r="AX233" s="13" t="s">
        <v>77</v>
      </c>
      <c r="AY233" s="245" t="s">
        <v>130</v>
      </c>
    </row>
    <row r="234" spans="1:51" s="15" customFormat="1" ht="12">
      <c r="A234" s="15"/>
      <c r="B234" s="257"/>
      <c r="C234" s="258"/>
      <c r="D234" s="236" t="s">
        <v>138</v>
      </c>
      <c r="E234" s="259" t="s">
        <v>1</v>
      </c>
      <c r="F234" s="260" t="s">
        <v>226</v>
      </c>
      <c r="G234" s="258"/>
      <c r="H234" s="259" t="s">
        <v>1</v>
      </c>
      <c r="I234" s="261"/>
      <c r="J234" s="258"/>
      <c r="K234" s="258"/>
      <c r="L234" s="262"/>
      <c r="M234" s="263"/>
      <c r="N234" s="264"/>
      <c r="O234" s="264"/>
      <c r="P234" s="264"/>
      <c r="Q234" s="264"/>
      <c r="R234" s="264"/>
      <c r="S234" s="264"/>
      <c r="T234" s="26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6" t="s">
        <v>138</v>
      </c>
      <c r="AU234" s="266" t="s">
        <v>87</v>
      </c>
      <c r="AV234" s="15" t="s">
        <v>85</v>
      </c>
      <c r="AW234" s="15" t="s">
        <v>33</v>
      </c>
      <c r="AX234" s="15" t="s">
        <v>77</v>
      </c>
      <c r="AY234" s="266" t="s">
        <v>130</v>
      </c>
    </row>
    <row r="235" spans="1:51" s="13" customFormat="1" ht="12">
      <c r="A235" s="13"/>
      <c r="B235" s="234"/>
      <c r="C235" s="235"/>
      <c r="D235" s="236" t="s">
        <v>138</v>
      </c>
      <c r="E235" s="237" t="s">
        <v>1</v>
      </c>
      <c r="F235" s="238" t="s">
        <v>227</v>
      </c>
      <c r="G235" s="235"/>
      <c r="H235" s="239">
        <v>0.48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138</v>
      </c>
      <c r="AU235" s="245" t="s">
        <v>87</v>
      </c>
      <c r="AV235" s="13" t="s">
        <v>87</v>
      </c>
      <c r="AW235" s="13" t="s">
        <v>33</v>
      </c>
      <c r="AX235" s="13" t="s">
        <v>77</v>
      </c>
      <c r="AY235" s="245" t="s">
        <v>130</v>
      </c>
    </row>
    <row r="236" spans="1:51" s="13" customFormat="1" ht="12">
      <c r="A236" s="13"/>
      <c r="B236" s="234"/>
      <c r="C236" s="235"/>
      <c r="D236" s="236" t="s">
        <v>138</v>
      </c>
      <c r="E236" s="237" t="s">
        <v>1</v>
      </c>
      <c r="F236" s="238" t="s">
        <v>228</v>
      </c>
      <c r="G236" s="235"/>
      <c r="H236" s="239">
        <v>8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138</v>
      </c>
      <c r="AU236" s="245" t="s">
        <v>87</v>
      </c>
      <c r="AV236" s="13" t="s">
        <v>87</v>
      </c>
      <c r="AW236" s="13" t="s">
        <v>33</v>
      </c>
      <c r="AX236" s="13" t="s">
        <v>77</v>
      </c>
      <c r="AY236" s="245" t="s">
        <v>130</v>
      </c>
    </row>
    <row r="237" spans="1:51" s="15" customFormat="1" ht="12">
      <c r="A237" s="15"/>
      <c r="B237" s="257"/>
      <c r="C237" s="258"/>
      <c r="D237" s="236" t="s">
        <v>138</v>
      </c>
      <c r="E237" s="259" t="s">
        <v>1</v>
      </c>
      <c r="F237" s="260" t="s">
        <v>229</v>
      </c>
      <c r="G237" s="258"/>
      <c r="H237" s="259" t="s">
        <v>1</v>
      </c>
      <c r="I237" s="261"/>
      <c r="J237" s="258"/>
      <c r="K237" s="258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138</v>
      </c>
      <c r="AU237" s="266" t="s">
        <v>87</v>
      </c>
      <c r="AV237" s="15" t="s">
        <v>85</v>
      </c>
      <c r="AW237" s="15" t="s">
        <v>33</v>
      </c>
      <c r="AX237" s="15" t="s">
        <v>77</v>
      </c>
      <c r="AY237" s="266" t="s">
        <v>130</v>
      </c>
    </row>
    <row r="238" spans="1:51" s="13" customFormat="1" ht="12">
      <c r="A238" s="13"/>
      <c r="B238" s="234"/>
      <c r="C238" s="235"/>
      <c r="D238" s="236" t="s">
        <v>138</v>
      </c>
      <c r="E238" s="237" t="s">
        <v>1</v>
      </c>
      <c r="F238" s="238" t="s">
        <v>207</v>
      </c>
      <c r="G238" s="235"/>
      <c r="H238" s="239">
        <v>1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138</v>
      </c>
      <c r="AU238" s="245" t="s">
        <v>87</v>
      </c>
      <c r="AV238" s="13" t="s">
        <v>87</v>
      </c>
      <c r="AW238" s="13" t="s">
        <v>33</v>
      </c>
      <c r="AX238" s="13" t="s">
        <v>77</v>
      </c>
      <c r="AY238" s="245" t="s">
        <v>130</v>
      </c>
    </row>
    <row r="239" spans="1:51" s="15" customFormat="1" ht="12">
      <c r="A239" s="15"/>
      <c r="B239" s="257"/>
      <c r="C239" s="258"/>
      <c r="D239" s="236" t="s">
        <v>138</v>
      </c>
      <c r="E239" s="259" t="s">
        <v>1</v>
      </c>
      <c r="F239" s="260" t="s">
        <v>230</v>
      </c>
      <c r="G239" s="258"/>
      <c r="H239" s="259" t="s">
        <v>1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138</v>
      </c>
      <c r="AU239" s="266" t="s">
        <v>87</v>
      </c>
      <c r="AV239" s="15" t="s">
        <v>85</v>
      </c>
      <c r="AW239" s="15" t="s">
        <v>33</v>
      </c>
      <c r="AX239" s="15" t="s">
        <v>77</v>
      </c>
      <c r="AY239" s="266" t="s">
        <v>130</v>
      </c>
    </row>
    <row r="240" spans="1:51" s="13" customFormat="1" ht="12">
      <c r="A240" s="13"/>
      <c r="B240" s="234"/>
      <c r="C240" s="235"/>
      <c r="D240" s="236" t="s">
        <v>138</v>
      </c>
      <c r="E240" s="237" t="s">
        <v>1</v>
      </c>
      <c r="F240" s="238" t="s">
        <v>231</v>
      </c>
      <c r="G240" s="235"/>
      <c r="H240" s="239">
        <v>-14.03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138</v>
      </c>
      <c r="AU240" s="245" t="s">
        <v>87</v>
      </c>
      <c r="AV240" s="13" t="s">
        <v>87</v>
      </c>
      <c r="AW240" s="13" t="s">
        <v>33</v>
      </c>
      <c r="AX240" s="13" t="s">
        <v>77</v>
      </c>
      <c r="AY240" s="245" t="s">
        <v>130</v>
      </c>
    </row>
    <row r="241" spans="1:51" s="13" customFormat="1" ht="12">
      <c r="A241" s="13"/>
      <c r="B241" s="234"/>
      <c r="C241" s="235"/>
      <c r="D241" s="236" t="s">
        <v>138</v>
      </c>
      <c r="E241" s="237" t="s">
        <v>1</v>
      </c>
      <c r="F241" s="238" t="s">
        <v>232</v>
      </c>
      <c r="G241" s="235"/>
      <c r="H241" s="239">
        <v>-19.533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138</v>
      </c>
      <c r="AU241" s="245" t="s">
        <v>87</v>
      </c>
      <c r="AV241" s="13" t="s">
        <v>87</v>
      </c>
      <c r="AW241" s="13" t="s">
        <v>33</v>
      </c>
      <c r="AX241" s="13" t="s">
        <v>77</v>
      </c>
      <c r="AY241" s="245" t="s">
        <v>130</v>
      </c>
    </row>
    <row r="242" spans="1:51" s="14" customFormat="1" ht="12">
      <c r="A242" s="14"/>
      <c r="B242" s="246"/>
      <c r="C242" s="247"/>
      <c r="D242" s="236" t="s">
        <v>138</v>
      </c>
      <c r="E242" s="248" t="s">
        <v>1</v>
      </c>
      <c r="F242" s="249" t="s">
        <v>140</v>
      </c>
      <c r="G242" s="247"/>
      <c r="H242" s="250">
        <v>368.877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138</v>
      </c>
      <c r="AU242" s="256" t="s">
        <v>87</v>
      </c>
      <c r="AV242" s="14" t="s">
        <v>136</v>
      </c>
      <c r="AW242" s="14" t="s">
        <v>33</v>
      </c>
      <c r="AX242" s="14" t="s">
        <v>85</v>
      </c>
      <c r="AY242" s="256" t="s">
        <v>130</v>
      </c>
    </row>
    <row r="243" spans="1:65" s="2" customFormat="1" ht="24.15" customHeight="1">
      <c r="A243" s="39"/>
      <c r="B243" s="40"/>
      <c r="C243" s="220" t="s">
        <v>240</v>
      </c>
      <c r="D243" s="220" t="s">
        <v>132</v>
      </c>
      <c r="E243" s="221" t="s">
        <v>241</v>
      </c>
      <c r="F243" s="222" t="s">
        <v>242</v>
      </c>
      <c r="G243" s="223" t="s">
        <v>243</v>
      </c>
      <c r="H243" s="224">
        <v>737.754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42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136</v>
      </c>
      <c r="AT243" s="232" t="s">
        <v>132</v>
      </c>
      <c r="AU243" s="232" t="s">
        <v>87</v>
      </c>
      <c r="AY243" s="18" t="s">
        <v>130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85</v>
      </c>
      <c r="BK243" s="233">
        <f>ROUND(I243*H243,2)</f>
        <v>0</v>
      </c>
      <c r="BL243" s="18" t="s">
        <v>136</v>
      </c>
      <c r="BM243" s="232" t="s">
        <v>244</v>
      </c>
    </row>
    <row r="244" spans="1:65" s="2" customFormat="1" ht="24.15" customHeight="1">
      <c r="A244" s="39"/>
      <c r="B244" s="40"/>
      <c r="C244" s="220" t="s">
        <v>245</v>
      </c>
      <c r="D244" s="220" t="s">
        <v>132</v>
      </c>
      <c r="E244" s="221" t="s">
        <v>246</v>
      </c>
      <c r="F244" s="222" t="s">
        <v>247</v>
      </c>
      <c r="G244" s="223" t="s">
        <v>179</v>
      </c>
      <c r="H244" s="224">
        <v>33.563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42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136</v>
      </c>
      <c r="AT244" s="232" t="s">
        <v>132</v>
      </c>
      <c r="AU244" s="232" t="s">
        <v>87</v>
      </c>
      <c r="AY244" s="18" t="s">
        <v>130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85</v>
      </c>
      <c r="BK244" s="233">
        <f>ROUND(I244*H244,2)</f>
        <v>0</v>
      </c>
      <c r="BL244" s="18" t="s">
        <v>136</v>
      </c>
      <c r="BM244" s="232" t="s">
        <v>248</v>
      </c>
    </row>
    <row r="245" spans="1:51" s="13" customFormat="1" ht="12">
      <c r="A245" s="13"/>
      <c r="B245" s="234"/>
      <c r="C245" s="235"/>
      <c r="D245" s="236" t="s">
        <v>138</v>
      </c>
      <c r="E245" s="237" t="s">
        <v>1</v>
      </c>
      <c r="F245" s="238" t="s">
        <v>249</v>
      </c>
      <c r="G245" s="235"/>
      <c r="H245" s="239">
        <v>14.03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138</v>
      </c>
      <c r="AU245" s="245" t="s">
        <v>87</v>
      </c>
      <c r="AV245" s="13" t="s">
        <v>87</v>
      </c>
      <c r="AW245" s="13" t="s">
        <v>33</v>
      </c>
      <c r="AX245" s="13" t="s">
        <v>77</v>
      </c>
      <c r="AY245" s="245" t="s">
        <v>130</v>
      </c>
    </row>
    <row r="246" spans="1:51" s="13" customFormat="1" ht="12">
      <c r="A246" s="13"/>
      <c r="B246" s="234"/>
      <c r="C246" s="235"/>
      <c r="D246" s="236" t="s">
        <v>138</v>
      </c>
      <c r="E246" s="237" t="s">
        <v>1</v>
      </c>
      <c r="F246" s="238" t="s">
        <v>250</v>
      </c>
      <c r="G246" s="235"/>
      <c r="H246" s="239">
        <v>19.533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138</v>
      </c>
      <c r="AU246" s="245" t="s">
        <v>87</v>
      </c>
      <c r="AV246" s="13" t="s">
        <v>87</v>
      </c>
      <c r="AW246" s="13" t="s">
        <v>33</v>
      </c>
      <c r="AX246" s="13" t="s">
        <v>77</v>
      </c>
      <c r="AY246" s="245" t="s">
        <v>130</v>
      </c>
    </row>
    <row r="247" spans="1:51" s="14" customFormat="1" ht="12">
      <c r="A247" s="14"/>
      <c r="B247" s="246"/>
      <c r="C247" s="247"/>
      <c r="D247" s="236" t="s">
        <v>138</v>
      </c>
      <c r="E247" s="248" t="s">
        <v>1</v>
      </c>
      <c r="F247" s="249" t="s">
        <v>140</v>
      </c>
      <c r="G247" s="247"/>
      <c r="H247" s="250">
        <v>33.563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138</v>
      </c>
      <c r="AU247" s="256" t="s">
        <v>87</v>
      </c>
      <c r="AV247" s="14" t="s">
        <v>136</v>
      </c>
      <c r="AW247" s="14" t="s">
        <v>33</v>
      </c>
      <c r="AX247" s="14" t="s">
        <v>85</v>
      </c>
      <c r="AY247" s="256" t="s">
        <v>130</v>
      </c>
    </row>
    <row r="248" spans="1:65" s="2" customFormat="1" ht="37.8" customHeight="1">
      <c r="A248" s="39"/>
      <c r="B248" s="40"/>
      <c r="C248" s="220" t="s">
        <v>251</v>
      </c>
      <c r="D248" s="220" t="s">
        <v>132</v>
      </c>
      <c r="E248" s="221" t="s">
        <v>252</v>
      </c>
      <c r="F248" s="222" t="s">
        <v>253</v>
      </c>
      <c r="G248" s="223" t="s">
        <v>143</v>
      </c>
      <c r="H248" s="224">
        <v>1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42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136</v>
      </c>
      <c r="AT248" s="232" t="s">
        <v>132</v>
      </c>
      <c r="AU248" s="232" t="s">
        <v>87</v>
      </c>
      <c r="AY248" s="18" t="s">
        <v>130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85</v>
      </c>
      <c r="BK248" s="233">
        <f>ROUND(I248*H248,2)</f>
        <v>0</v>
      </c>
      <c r="BL248" s="18" t="s">
        <v>136</v>
      </c>
      <c r="BM248" s="232" t="s">
        <v>254</v>
      </c>
    </row>
    <row r="249" spans="1:51" s="13" customFormat="1" ht="12">
      <c r="A249" s="13"/>
      <c r="B249" s="234"/>
      <c r="C249" s="235"/>
      <c r="D249" s="236" t="s">
        <v>138</v>
      </c>
      <c r="E249" s="237" t="s">
        <v>1</v>
      </c>
      <c r="F249" s="238" t="s">
        <v>150</v>
      </c>
      <c r="G249" s="235"/>
      <c r="H249" s="239">
        <v>1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138</v>
      </c>
      <c r="AU249" s="245" t="s">
        <v>87</v>
      </c>
      <c r="AV249" s="13" t="s">
        <v>87</v>
      </c>
      <c r="AW249" s="13" t="s">
        <v>33</v>
      </c>
      <c r="AX249" s="13" t="s">
        <v>77</v>
      </c>
      <c r="AY249" s="245" t="s">
        <v>130</v>
      </c>
    </row>
    <row r="250" spans="1:51" s="14" customFormat="1" ht="12">
      <c r="A250" s="14"/>
      <c r="B250" s="246"/>
      <c r="C250" s="247"/>
      <c r="D250" s="236" t="s">
        <v>138</v>
      </c>
      <c r="E250" s="248" t="s">
        <v>1</v>
      </c>
      <c r="F250" s="249" t="s">
        <v>140</v>
      </c>
      <c r="G250" s="247"/>
      <c r="H250" s="250">
        <v>1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138</v>
      </c>
      <c r="AU250" s="256" t="s">
        <v>87</v>
      </c>
      <c r="AV250" s="14" t="s">
        <v>136</v>
      </c>
      <c r="AW250" s="14" t="s">
        <v>33</v>
      </c>
      <c r="AX250" s="14" t="s">
        <v>85</v>
      </c>
      <c r="AY250" s="256" t="s">
        <v>130</v>
      </c>
    </row>
    <row r="251" spans="1:65" s="2" customFormat="1" ht="24.15" customHeight="1">
      <c r="A251" s="39"/>
      <c r="B251" s="40"/>
      <c r="C251" s="220" t="s">
        <v>255</v>
      </c>
      <c r="D251" s="220" t="s">
        <v>132</v>
      </c>
      <c r="E251" s="221" t="s">
        <v>256</v>
      </c>
      <c r="F251" s="222" t="s">
        <v>257</v>
      </c>
      <c r="G251" s="223" t="s">
        <v>135</v>
      </c>
      <c r="H251" s="224">
        <v>927.1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42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136</v>
      </c>
      <c r="AT251" s="232" t="s">
        <v>132</v>
      </c>
      <c r="AU251" s="232" t="s">
        <v>87</v>
      </c>
      <c r="AY251" s="18" t="s">
        <v>130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85</v>
      </c>
      <c r="BK251" s="233">
        <f>ROUND(I251*H251,2)</f>
        <v>0</v>
      </c>
      <c r="BL251" s="18" t="s">
        <v>136</v>
      </c>
      <c r="BM251" s="232" t="s">
        <v>258</v>
      </c>
    </row>
    <row r="252" spans="1:51" s="13" customFormat="1" ht="12">
      <c r="A252" s="13"/>
      <c r="B252" s="234"/>
      <c r="C252" s="235"/>
      <c r="D252" s="236" t="s">
        <v>138</v>
      </c>
      <c r="E252" s="237" t="s">
        <v>1</v>
      </c>
      <c r="F252" s="238" t="s">
        <v>259</v>
      </c>
      <c r="G252" s="235"/>
      <c r="H252" s="239">
        <v>927.1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138</v>
      </c>
      <c r="AU252" s="245" t="s">
        <v>87</v>
      </c>
      <c r="AV252" s="13" t="s">
        <v>87</v>
      </c>
      <c r="AW252" s="13" t="s">
        <v>33</v>
      </c>
      <c r="AX252" s="13" t="s">
        <v>77</v>
      </c>
      <c r="AY252" s="245" t="s">
        <v>130</v>
      </c>
    </row>
    <row r="253" spans="1:51" s="14" customFormat="1" ht="12">
      <c r="A253" s="14"/>
      <c r="B253" s="246"/>
      <c r="C253" s="247"/>
      <c r="D253" s="236" t="s">
        <v>138</v>
      </c>
      <c r="E253" s="248" t="s">
        <v>1</v>
      </c>
      <c r="F253" s="249" t="s">
        <v>140</v>
      </c>
      <c r="G253" s="247"/>
      <c r="H253" s="250">
        <v>927.1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138</v>
      </c>
      <c r="AU253" s="256" t="s">
        <v>87</v>
      </c>
      <c r="AV253" s="14" t="s">
        <v>136</v>
      </c>
      <c r="AW253" s="14" t="s">
        <v>33</v>
      </c>
      <c r="AX253" s="14" t="s">
        <v>85</v>
      </c>
      <c r="AY253" s="256" t="s">
        <v>130</v>
      </c>
    </row>
    <row r="254" spans="1:65" s="2" customFormat="1" ht="16.5" customHeight="1">
      <c r="A254" s="39"/>
      <c r="B254" s="40"/>
      <c r="C254" s="267" t="s">
        <v>260</v>
      </c>
      <c r="D254" s="267" t="s">
        <v>261</v>
      </c>
      <c r="E254" s="268" t="s">
        <v>262</v>
      </c>
      <c r="F254" s="269" t="s">
        <v>263</v>
      </c>
      <c r="G254" s="270" t="s">
        <v>264</v>
      </c>
      <c r="H254" s="271">
        <v>13.907</v>
      </c>
      <c r="I254" s="272"/>
      <c r="J254" s="273">
        <f>ROUND(I254*H254,2)</f>
        <v>0</v>
      </c>
      <c r="K254" s="274"/>
      <c r="L254" s="275"/>
      <c r="M254" s="276" t="s">
        <v>1</v>
      </c>
      <c r="N254" s="277" t="s">
        <v>42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265</v>
      </c>
      <c r="AT254" s="232" t="s">
        <v>261</v>
      </c>
      <c r="AU254" s="232" t="s">
        <v>87</v>
      </c>
      <c r="AY254" s="18" t="s">
        <v>130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85</v>
      </c>
      <c r="BK254" s="233">
        <f>ROUND(I254*H254,2)</f>
        <v>0</v>
      </c>
      <c r="BL254" s="18" t="s">
        <v>136</v>
      </c>
      <c r="BM254" s="232" t="s">
        <v>266</v>
      </c>
    </row>
    <row r="255" spans="1:65" s="2" customFormat="1" ht="21.75" customHeight="1">
      <c r="A255" s="39"/>
      <c r="B255" s="40"/>
      <c r="C255" s="220" t="s">
        <v>267</v>
      </c>
      <c r="D255" s="220" t="s">
        <v>132</v>
      </c>
      <c r="E255" s="221" t="s">
        <v>268</v>
      </c>
      <c r="F255" s="222" t="s">
        <v>269</v>
      </c>
      <c r="G255" s="223" t="s">
        <v>135</v>
      </c>
      <c r="H255" s="224">
        <v>768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42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136</v>
      </c>
      <c r="AT255" s="232" t="s">
        <v>132</v>
      </c>
      <c r="AU255" s="232" t="s">
        <v>87</v>
      </c>
      <c r="AY255" s="18" t="s">
        <v>130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136</v>
      </c>
      <c r="BM255" s="232" t="s">
        <v>270</v>
      </c>
    </row>
    <row r="256" spans="1:51" s="13" customFormat="1" ht="12">
      <c r="A256" s="13"/>
      <c r="B256" s="234"/>
      <c r="C256" s="235"/>
      <c r="D256" s="236" t="s">
        <v>138</v>
      </c>
      <c r="E256" s="237" t="s">
        <v>1</v>
      </c>
      <c r="F256" s="238" t="s">
        <v>271</v>
      </c>
      <c r="G256" s="235"/>
      <c r="H256" s="239">
        <v>638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138</v>
      </c>
      <c r="AU256" s="245" t="s">
        <v>87</v>
      </c>
      <c r="AV256" s="13" t="s">
        <v>87</v>
      </c>
      <c r="AW256" s="13" t="s">
        <v>33</v>
      </c>
      <c r="AX256" s="13" t="s">
        <v>77</v>
      </c>
      <c r="AY256" s="245" t="s">
        <v>130</v>
      </c>
    </row>
    <row r="257" spans="1:51" s="13" customFormat="1" ht="12">
      <c r="A257" s="13"/>
      <c r="B257" s="234"/>
      <c r="C257" s="235"/>
      <c r="D257" s="236" t="s">
        <v>138</v>
      </c>
      <c r="E257" s="237" t="s">
        <v>1</v>
      </c>
      <c r="F257" s="238" t="s">
        <v>272</v>
      </c>
      <c r="G257" s="235"/>
      <c r="H257" s="239">
        <v>95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138</v>
      </c>
      <c r="AU257" s="245" t="s">
        <v>87</v>
      </c>
      <c r="AV257" s="13" t="s">
        <v>87</v>
      </c>
      <c r="AW257" s="13" t="s">
        <v>33</v>
      </c>
      <c r="AX257" s="13" t="s">
        <v>77</v>
      </c>
      <c r="AY257" s="245" t="s">
        <v>130</v>
      </c>
    </row>
    <row r="258" spans="1:51" s="13" customFormat="1" ht="12">
      <c r="A258" s="13"/>
      <c r="B258" s="234"/>
      <c r="C258" s="235"/>
      <c r="D258" s="236" t="s">
        <v>138</v>
      </c>
      <c r="E258" s="237" t="s">
        <v>1</v>
      </c>
      <c r="F258" s="238" t="s">
        <v>273</v>
      </c>
      <c r="G258" s="235"/>
      <c r="H258" s="239">
        <v>3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138</v>
      </c>
      <c r="AU258" s="245" t="s">
        <v>87</v>
      </c>
      <c r="AV258" s="13" t="s">
        <v>87</v>
      </c>
      <c r="AW258" s="13" t="s">
        <v>33</v>
      </c>
      <c r="AX258" s="13" t="s">
        <v>77</v>
      </c>
      <c r="AY258" s="245" t="s">
        <v>130</v>
      </c>
    </row>
    <row r="259" spans="1:51" s="13" customFormat="1" ht="12">
      <c r="A259" s="13"/>
      <c r="B259" s="234"/>
      <c r="C259" s="235"/>
      <c r="D259" s="236" t="s">
        <v>138</v>
      </c>
      <c r="E259" s="237" t="s">
        <v>1</v>
      </c>
      <c r="F259" s="238" t="s">
        <v>274</v>
      </c>
      <c r="G259" s="235"/>
      <c r="H259" s="239">
        <v>32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138</v>
      </c>
      <c r="AU259" s="245" t="s">
        <v>87</v>
      </c>
      <c r="AV259" s="13" t="s">
        <v>87</v>
      </c>
      <c r="AW259" s="13" t="s">
        <v>33</v>
      </c>
      <c r="AX259" s="13" t="s">
        <v>77</v>
      </c>
      <c r="AY259" s="245" t="s">
        <v>130</v>
      </c>
    </row>
    <row r="260" spans="1:51" s="14" customFormat="1" ht="12">
      <c r="A260" s="14"/>
      <c r="B260" s="246"/>
      <c r="C260" s="247"/>
      <c r="D260" s="236" t="s">
        <v>138</v>
      </c>
      <c r="E260" s="248" t="s">
        <v>1</v>
      </c>
      <c r="F260" s="249" t="s">
        <v>140</v>
      </c>
      <c r="G260" s="247"/>
      <c r="H260" s="250">
        <v>768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138</v>
      </c>
      <c r="AU260" s="256" t="s">
        <v>87</v>
      </c>
      <c r="AV260" s="14" t="s">
        <v>136</v>
      </c>
      <c r="AW260" s="14" t="s">
        <v>33</v>
      </c>
      <c r="AX260" s="14" t="s">
        <v>85</v>
      </c>
      <c r="AY260" s="256" t="s">
        <v>130</v>
      </c>
    </row>
    <row r="261" spans="1:63" s="12" customFormat="1" ht="22.8" customHeight="1">
      <c r="A261" s="12"/>
      <c r="B261" s="204"/>
      <c r="C261" s="205"/>
      <c r="D261" s="206" t="s">
        <v>76</v>
      </c>
      <c r="E261" s="218" t="s">
        <v>87</v>
      </c>
      <c r="F261" s="218" t="s">
        <v>275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SUM(P262:P282)</f>
        <v>0</v>
      </c>
      <c r="Q261" s="212"/>
      <c r="R261" s="213">
        <f>SUM(R262:R282)</f>
        <v>0</v>
      </c>
      <c r="S261" s="212"/>
      <c r="T261" s="214">
        <f>SUM(T262:T282)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85</v>
      </c>
      <c r="AT261" s="216" t="s">
        <v>76</v>
      </c>
      <c r="AU261" s="216" t="s">
        <v>85</v>
      </c>
      <c r="AY261" s="215" t="s">
        <v>130</v>
      </c>
      <c r="BK261" s="217">
        <f>SUM(BK262:BK282)</f>
        <v>0</v>
      </c>
    </row>
    <row r="262" spans="1:65" s="2" customFormat="1" ht="16.5" customHeight="1">
      <c r="A262" s="39"/>
      <c r="B262" s="40"/>
      <c r="C262" s="220" t="s">
        <v>276</v>
      </c>
      <c r="D262" s="220" t="s">
        <v>132</v>
      </c>
      <c r="E262" s="221" t="s">
        <v>277</v>
      </c>
      <c r="F262" s="222" t="s">
        <v>278</v>
      </c>
      <c r="G262" s="223" t="s">
        <v>179</v>
      </c>
      <c r="H262" s="224">
        <v>39.526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42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136</v>
      </c>
      <c r="AT262" s="232" t="s">
        <v>132</v>
      </c>
      <c r="AU262" s="232" t="s">
        <v>87</v>
      </c>
      <c r="AY262" s="18" t="s">
        <v>130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85</v>
      </c>
      <c r="BK262" s="233">
        <f>ROUND(I262*H262,2)</f>
        <v>0</v>
      </c>
      <c r="BL262" s="18" t="s">
        <v>136</v>
      </c>
      <c r="BM262" s="232" t="s">
        <v>279</v>
      </c>
    </row>
    <row r="263" spans="1:51" s="13" customFormat="1" ht="12">
      <c r="A263" s="13"/>
      <c r="B263" s="234"/>
      <c r="C263" s="235"/>
      <c r="D263" s="236" t="s">
        <v>138</v>
      </c>
      <c r="E263" s="237" t="s">
        <v>1</v>
      </c>
      <c r="F263" s="238" t="s">
        <v>216</v>
      </c>
      <c r="G263" s="235"/>
      <c r="H263" s="239">
        <v>2.43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138</v>
      </c>
      <c r="AU263" s="245" t="s">
        <v>87</v>
      </c>
      <c r="AV263" s="13" t="s">
        <v>87</v>
      </c>
      <c r="AW263" s="13" t="s">
        <v>33</v>
      </c>
      <c r="AX263" s="13" t="s">
        <v>77</v>
      </c>
      <c r="AY263" s="245" t="s">
        <v>130</v>
      </c>
    </row>
    <row r="264" spans="1:51" s="13" customFormat="1" ht="12">
      <c r="A264" s="13"/>
      <c r="B264" s="234"/>
      <c r="C264" s="235"/>
      <c r="D264" s="236" t="s">
        <v>138</v>
      </c>
      <c r="E264" s="237" t="s">
        <v>1</v>
      </c>
      <c r="F264" s="238" t="s">
        <v>217</v>
      </c>
      <c r="G264" s="235"/>
      <c r="H264" s="239">
        <v>37.096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138</v>
      </c>
      <c r="AU264" s="245" t="s">
        <v>87</v>
      </c>
      <c r="AV264" s="13" t="s">
        <v>87</v>
      </c>
      <c r="AW264" s="13" t="s">
        <v>33</v>
      </c>
      <c r="AX264" s="13" t="s">
        <v>77</v>
      </c>
      <c r="AY264" s="245" t="s">
        <v>130</v>
      </c>
    </row>
    <row r="265" spans="1:51" s="14" customFormat="1" ht="12">
      <c r="A265" s="14"/>
      <c r="B265" s="246"/>
      <c r="C265" s="247"/>
      <c r="D265" s="236" t="s">
        <v>138</v>
      </c>
      <c r="E265" s="248" t="s">
        <v>1</v>
      </c>
      <c r="F265" s="249" t="s">
        <v>140</v>
      </c>
      <c r="G265" s="247"/>
      <c r="H265" s="250">
        <v>39.526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138</v>
      </c>
      <c r="AU265" s="256" t="s">
        <v>87</v>
      </c>
      <c r="AV265" s="14" t="s">
        <v>136</v>
      </c>
      <c r="AW265" s="14" t="s">
        <v>33</v>
      </c>
      <c r="AX265" s="14" t="s">
        <v>85</v>
      </c>
      <c r="AY265" s="256" t="s">
        <v>130</v>
      </c>
    </row>
    <row r="266" spans="1:65" s="2" customFormat="1" ht="16.5" customHeight="1">
      <c r="A266" s="39"/>
      <c r="B266" s="40"/>
      <c r="C266" s="220" t="s">
        <v>280</v>
      </c>
      <c r="D266" s="220" t="s">
        <v>132</v>
      </c>
      <c r="E266" s="221" t="s">
        <v>281</v>
      </c>
      <c r="F266" s="222" t="s">
        <v>282</v>
      </c>
      <c r="G266" s="223" t="s">
        <v>179</v>
      </c>
      <c r="H266" s="224">
        <v>9.48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42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136</v>
      </c>
      <c r="AT266" s="232" t="s">
        <v>132</v>
      </c>
      <c r="AU266" s="232" t="s">
        <v>87</v>
      </c>
      <c r="AY266" s="18" t="s">
        <v>130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85</v>
      </c>
      <c r="BK266" s="233">
        <f>ROUND(I266*H266,2)</f>
        <v>0</v>
      </c>
      <c r="BL266" s="18" t="s">
        <v>136</v>
      </c>
      <c r="BM266" s="232" t="s">
        <v>283</v>
      </c>
    </row>
    <row r="267" spans="1:51" s="13" customFormat="1" ht="12">
      <c r="A267" s="13"/>
      <c r="B267" s="234"/>
      <c r="C267" s="235"/>
      <c r="D267" s="236" t="s">
        <v>138</v>
      </c>
      <c r="E267" s="237" t="s">
        <v>1</v>
      </c>
      <c r="F267" s="238" t="s">
        <v>198</v>
      </c>
      <c r="G267" s="235"/>
      <c r="H267" s="239">
        <v>0.48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138</v>
      </c>
      <c r="AU267" s="245" t="s">
        <v>87</v>
      </c>
      <c r="AV267" s="13" t="s">
        <v>87</v>
      </c>
      <c r="AW267" s="13" t="s">
        <v>33</v>
      </c>
      <c r="AX267" s="13" t="s">
        <v>77</v>
      </c>
      <c r="AY267" s="245" t="s">
        <v>130</v>
      </c>
    </row>
    <row r="268" spans="1:51" s="13" customFormat="1" ht="12">
      <c r="A268" s="13"/>
      <c r="B268" s="234"/>
      <c r="C268" s="235"/>
      <c r="D268" s="236" t="s">
        <v>138</v>
      </c>
      <c r="E268" s="237" t="s">
        <v>1</v>
      </c>
      <c r="F268" s="238" t="s">
        <v>199</v>
      </c>
      <c r="G268" s="235"/>
      <c r="H268" s="239">
        <v>8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138</v>
      </c>
      <c r="AU268" s="245" t="s">
        <v>87</v>
      </c>
      <c r="AV268" s="13" t="s">
        <v>87</v>
      </c>
      <c r="AW268" s="13" t="s">
        <v>33</v>
      </c>
      <c r="AX268" s="13" t="s">
        <v>77</v>
      </c>
      <c r="AY268" s="245" t="s">
        <v>130</v>
      </c>
    </row>
    <row r="269" spans="1:51" s="13" customFormat="1" ht="12">
      <c r="A269" s="13"/>
      <c r="B269" s="234"/>
      <c r="C269" s="235"/>
      <c r="D269" s="236" t="s">
        <v>138</v>
      </c>
      <c r="E269" s="237" t="s">
        <v>1</v>
      </c>
      <c r="F269" s="238" t="s">
        <v>207</v>
      </c>
      <c r="G269" s="235"/>
      <c r="H269" s="239">
        <v>1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138</v>
      </c>
      <c r="AU269" s="245" t="s">
        <v>87</v>
      </c>
      <c r="AV269" s="13" t="s">
        <v>87</v>
      </c>
      <c r="AW269" s="13" t="s">
        <v>33</v>
      </c>
      <c r="AX269" s="13" t="s">
        <v>77</v>
      </c>
      <c r="AY269" s="245" t="s">
        <v>130</v>
      </c>
    </row>
    <row r="270" spans="1:51" s="14" customFormat="1" ht="12">
      <c r="A270" s="14"/>
      <c r="B270" s="246"/>
      <c r="C270" s="247"/>
      <c r="D270" s="236" t="s">
        <v>138</v>
      </c>
      <c r="E270" s="248" t="s">
        <v>1</v>
      </c>
      <c r="F270" s="249" t="s">
        <v>140</v>
      </c>
      <c r="G270" s="247"/>
      <c r="H270" s="250">
        <v>9.48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138</v>
      </c>
      <c r="AU270" s="256" t="s">
        <v>87</v>
      </c>
      <c r="AV270" s="14" t="s">
        <v>136</v>
      </c>
      <c r="AW270" s="14" t="s">
        <v>33</v>
      </c>
      <c r="AX270" s="14" t="s">
        <v>85</v>
      </c>
      <c r="AY270" s="256" t="s">
        <v>130</v>
      </c>
    </row>
    <row r="271" spans="1:65" s="2" customFormat="1" ht="16.5" customHeight="1">
      <c r="A271" s="39"/>
      <c r="B271" s="40"/>
      <c r="C271" s="220" t="s">
        <v>284</v>
      </c>
      <c r="D271" s="220" t="s">
        <v>132</v>
      </c>
      <c r="E271" s="221" t="s">
        <v>285</v>
      </c>
      <c r="F271" s="222" t="s">
        <v>286</v>
      </c>
      <c r="G271" s="223" t="s">
        <v>179</v>
      </c>
      <c r="H271" s="224">
        <v>8.894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42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136</v>
      </c>
      <c r="AT271" s="232" t="s">
        <v>132</v>
      </c>
      <c r="AU271" s="232" t="s">
        <v>87</v>
      </c>
      <c r="AY271" s="18" t="s">
        <v>130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85</v>
      </c>
      <c r="BK271" s="233">
        <f>ROUND(I271*H271,2)</f>
        <v>0</v>
      </c>
      <c r="BL271" s="18" t="s">
        <v>136</v>
      </c>
      <c r="BM271" s="232" t="s">
        <v>287</v>
      </c>
    </row>
    <row r="272" spans="1:51" s="13" customFormat="1" ht="12">
      <c r="A272" s="13"/>
      <c r="B272" s="234"/>
      <c r="C272" s="235"/>
      <c r="D272" s="236" t="s">
        <v>138</v>
      </c>
      <c r="E272" s="237" t="s">
        <v>1</v>
      </c>
      <c r="F272" s="238" t="s">
        <v>288</v>
      </c>
      <c r="G272" s="235"/>
      <c r="H272" s="239">
        <v>0.547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138</v>
      </c>
      <c r="AU272" s="245" t="s">
        <v>87</v>
      </c>
      <c r="AV272" s="13" t="s">
        <v>87</v>
      </c>
      <c r="AW272" s="13" t="s">
        <v>33</v>
      </c>
      <c r="AX272" s="13" t="s">
        <v>77</v>
      </c>
      <c r="AY272" s="245" t="s">
        <v>130</v>
      </c>
    </row>
    <row r="273" spans="1:51" s="13" customFormat="1" ht="12">
      <c r="A273" s="13"/>
      <c r="B273" s="234"/>
      <c r="C273" s="235"/>
      <c r="D273" s="236" t="s">
        <v>138</v>
      </c>
      <c r="E273" s="237" t="s">
        <v>1</v>
      </c>
      <c r="F273" s="238" t="s">
        <v>289</v>
      </c>
      <c r="G273" s="235"/>
      <c r="H273" s="239">
        <v>8.347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138</v>
      </c>
      <c r="AU273" s="245" t="s">
        <v>87</v>
      </c>
      <c r="AV273" s="13" t="s">
        <v>87</v>
      </c>
      <c r="AW273" s="13" t="s">
        <v>33</v>
      </c>
      <c r="AX273" s="13" t="s">
        <v>77</v>
      </c>
      <c r="AY273" s="245" t="s">
        <v>130</v>
      </c>
    </row>
    <row r="274" spans="1:51" s="14" customFormat="1" ht="12">
      <c r="A274" s="14"/>
      <c r="B274" s="246"/>
      <c r="C274" s="247"/>
      <c r="D274" s="236" t="s">
        <v>138</v>
      </c>
      <c r="E274" s="248" t="s">
        <v>1</v>
      </c>
      <c r="F274" s="249" t="s">
        <v>140</v>
      </c>
      <c r="G274" s="247"/>
      <c r="H274" s="250">
        <v>8.894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6" t="s">
        <v>138</v>
      </c>
      <c r="AU274" s="256" t="s">
        <v>87</v>
      </c>
      <c r="AV274" s="14" t="s">
        <v>136</v>
      </c>
      <c r="AW274" s="14" t="s">
        <v>33</v>
      </c>
      <c r="AX274" s="14" t="s">
        <v>85</v>
      </c>
      <c r="AY274" s="256" t="s">
        <v>130</v>
      </c>
    </row>
    <row r="275" spans="1:65" s="2" customFormat="1" ht="16.5" customHeight="1">
      <c r="A275" s="39"/>
      <c r="B275" s="40"/>
      <c r="C275" s="220" t="s">
        <v>290</v>
      </c>
      <c r="D275" s="220" t="s">
        <v>132</v>
      </c>
      <c r="E275" s="221" t="s">
        <v>291</v>
      </c>
      <c r="F275" s="222" t="s">
        <v>292</v>
      </c>
      <c r="G275" s="223" t="s">
        <v>135</v>
      </c>
      <c r="H275" s="224">
        <v>79.052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42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136</v>
      </c>
      <c r="AT275" s="232" t="s">
        <v>132</v>
      </c>
      <c r="AU275" s="232" t="s">
        <v>87</v>
      </c>
      <c r="AY275" s="18" t="s">
        <v>130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85</v>
      </c>
      <c r="BK275" s="233">
        <f>ROUND(I275*H275,2)</f>
        <v>0</v>
      </c>
      <c r="BL275" s="18" t="s">
        <v>136</v>
      </c>
      <c r="BM275" s="232" t="s">
        <v>293</v>
      </c>
    </row>
    <row r="276" spans="1:51" s="13" customFormat="1" ht="12">
      <c r="A276" s="13"/>
      <c r="B276" s="234"/>
      <c r="C276" s="235"/>
      <c r="D276" s="236" t="s">
        <v>138</v>
      </c>
      <c r="E276" s="237" t="s">
        <v>1</v>
      </c>
      <c r="F276" s="238" t="s">
        <v>294</v>
      </c>
      <c r="G276" s="235"/>
      <c r="H276" s="239">
        <v>4.86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138</v>
      </c>
      <c r="AU276" s="245" t="s">
        <v>87</v>
      </c>
      <c r="AV276" s="13" t="s">
        <v>87</v>
      </c>
      <c r="AW276" s="13" t="s">
        <v>33</v>
      </c>
      <c r="AX276" s="13" t="s">
        <v>77</v>
      </c>
      <c r="AY276" s="245" t="s">
        <v>130</v>
      </c>
    </row>
    <row r="277" spans="1:51" s="13" customFormat="1" ht="12">
      <c r="A277" s="13"/>
      <c r="B277" s="234"/>
      <c r="C277" s="235"/>
      <c r="D277" s="236" t="s">
        <v>138</v>
      </c>
      <c r="E277" s="237" t="s">
        <v>1</v>
      </c>
      <c r="F277" s="238" t="s">
        <v>295</v>
      </c>
      <c r="G277" s="235"/>
      <c r="H277" s="239">
        <v>74.192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138</v>
      </c>
      <c r="AU277" s="245" t="s">
        <v>87</v>
      </c>
      <c r="AV277" s="13" t="s">
        <v>87</v>
      </c>
      <c r="AW277" s="13" t="s">
        <v>33</v>
      </c>
      <c r="AX277" s="13" t="s">
        <v>77</v>
      </c>
      <c r="AY277" s="245" t="s">
        <v>130</v>
      </c>
    </row>
    <row r="278" spans="1:51" s="14" customFormat="1" ht="12">
      <c r="A278" s="14"/>
      <c r="B278" s="246"/>
      <c r="C278" s="247"/>
      <c r="D278" s="236" t="s">
        <v>138</v>
      </c>
      <c r="E278" s="248" t="s">
        <v>1</v>
      </c>
      <c r="F278" s="249" t="s">
        <v>140</v>
      </c>
      <c r="G278" s="247"/>
      <c r="H278" s="250">
        <v>79.052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6" t="s">
        <v>138</v>
      </c>
      <c r="AU278" s="256" t="s">
        <v>87</v>
      </c>
      <c r="AV278" s="14" t="s">
        <v>136</v>
      </c>
      <c r="AW278" s="14" t="s">
        <v>33</v>
      </c>
      <c r="AX278" s="14" t="s">
        <v>85</v>
      </c>
      <c r="AY278" s="256" t="s">
        <v>130</v>
      </c>
    </row>
    <row r="279" spans="1:65" s="2" customFormat="1" ht="16.5" customHeight="1">
      <c r="A279" s="39"/>
      <c r="B279" s="40"/>
      <c r="C279" s="220" t="s">
        <v>296</v>
      </c>
      <c r="D279" s="220" t="s">
        <v>132</v>
      </c>
      <c r="E279" s="221" t="s">
        <v>297</v>
      </c>
      <c r="F279" s="222" t="s">
        <v>298</v>
      </c>
      <c r="G279" s="223" t="s">
        <v>135</v>
      </c>
      <c r="H279" s="224">
        <v>79.052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42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136</v>
      </c>
      <c r="AT279" s="232" t="s">
        <v>132</v>
      </c>
      <c r="AU279" s="232" t="s">
        <v>87</v>
      </c>
      <c r="AY279" s="18" t="s">
        <v>130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85</v>
      </c>
      <c r="BK279" s="233">
        <f>ROUND(I279*H279,2)</f>
        <v>0</v>
      </c>
      <c r="BL279" s="18" t="s">
        <v>136</v>
      </c>
      <c r="BM279" s="232" t="s">
        <v>299</v>
      </c>
    </row>
    <row r="280" spans="1:51" s="13" customFormat="1" ht="12">
      <c r="A280" s="13"/>
      <c r="B280" s="234"/>
      <c r="C280" s="235"/>
      <c r="D280" s="236" t="s">
        <v>138</v>
      </c>
      <c r="E280" s="237" t="s">
        <v>1</v>
      </c>
      <c r="F280" s="238" t="s">
        <v>294</v>
      </c>
      <c r="G280" s="235"/>
      <c r="H280" s="239">
        <v>4.86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138</v>
      </c>
      <c r="AU280" s="245" t="s">
        <v>87</v>
      </c>
      <c r="AV280" s="13" t="s">
        <v>87</v>
      </c>
      <c r="AW280" s="13" t="s">
        <v>33</v>
      </c>
      <c r="AX280" s="13" t="s">
        <v>77</v>
      </c>
      <c r="AY280" s="245" t="s">
        <v>130</v>
      </c>
    </row>
    <row r="281" spans="1:51" s="13" customFormat="1" ht="12">
      <c r="A281" s="13"/>
      <c r="B281" s="234"/>
      <c r="C281" s="235"/>
      <c r="D281" s="236" t="s">
        <v>138</v>
      </c>
      <c r="E281" s="237" t="s">
        <v>1</v>
      </c>
      <c r="F281" s="238" t="s">
        <v>295</v>
      </c>
      <c r="G281" s="235"/>
      <c r="H281" s="239">
        <v>74.192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138</v>
      </c>
      <c r="AU281" s="245" t="s">
        <v>87</v>
      </c>
      <c r="AV281" s="13" t="s">
        <v>87</v>
      </c>
      <c r="AW281" s="13" t="s">
        <v>33</v>
      </c>
      <c r="AX281" s="13" t="s">
        <v>77</v>
      </c>
      <c r="AY281" s="245" t="s">
        <v>130</v>
      </c>
    </row>
    <row r="282" spans="1:51" s="14" customFormat="1" ht="12">
      <c r="A282" s="14"/>
      <c r="B282" s="246"/>
      <c r="C282" s="247"/>
      <c r="D282" s="236" t="s">
        <v>138</v>
      </c>
      <c r="E282" s="248" t="s">
        <v>1</v>
      </c>
      <c r="F282" s="249" t="s">
        <v>140</v>
      </c>
      <c r="G282" s="247"/>
      <c r="H282" s="250">
        <v>79.052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138</v>
      </c>
      <c r="AU282" s="256" t="s">
        <v>87</v>
      </c>
      <c r="AV282" s="14" t="s">
        <v>136</v>
      </c>
      <c r="AW282" s="14" t="s">
        <v>33</v>
      </c>
      <c r="AX282" s="14" t="s">
        <v>85</v>
      </c>
      <c r="AY282" s="256" t="s">
        <v>130</v>
      </c>
    </row>
    <row r="283" spans="1:63" s="12" customFormat="1" ht="22.8" customHeight="1">
      <c r="A283" s="12"/>
      <c r="B283" s="204"/>
      <c r="C283" s="205"/>
      <c r="D283" s="206" t="s">
        <v>76</v>
      </c>
      <c r="E283" s="218" t="s">
        <v>146</v>
      </c>
      <c r="F283" s="218" t="s">
        <v>300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SUM(P284:P297)</f>
        <v>0</v>
      </c>
      <c r="Q283" s="212"/>
      <c r="R283" s="213">
        <f>SUM(R284:R297)</f>
        <v>0</v>
      </c>
      <c r="S283" s="212"/>
      <c r="T283" s="214">
        <f>SUM(T284:T297)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5" t="s">
        <v>85</v>
      </c>
      <c r="AT283" s="216" t="s">
        <v>76</v>
      </c>
      <c r="AU283" s="216" t="s">
        <v>85</v>
      </c>
      <c r="AY283" s="215" t="s">
        <v>130</v>
      </c>
      <c r="BK283" s="217">
        <f>SUM(BK284:BK297)</f>
        <v>0</v>
      </c>
    </row>
    <row r="284" spans="1:65" s="2" customFormat="1" ht="24.15" customHeight="1">
      <c r="A284" s="39"/>
      <c r="B284" s="40"/>
      <c r="C284" s="220" t="s">
        <v>301</v>
      </c>
      <c r="D284" s="220" t="s">
        <v>132</v>
      </c>
      <c r="E284" s="221" t="s">
        <v>302</v>
      </c>
      <c r="F284" s="222" t="s">
        <v>303</v>
      </c>
      <c r="G284" s="223" t="s">
        <v>143</v>
      </c>
      <c r="H284" s="224">
        <v>53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42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136</v>
      </c>
      <c r="AT284" s="232" t="s">
        <v>132</v>
      </c>
      <c r="AU284" s="232" t="s">
        <v>87</v>
      </c>
      <c r="AY284" s="18" t="s">
        <v>130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85</v>
      </c>
      <c r="BK284" s="233">
        <f>ROUND(I284*H284,2)</f>
        <v>0</v>
      </c>
      <c r="BL284" s="18" t="s">
        <v>136</v>
      </c>
      <c r="BM284" s="232" t="s">
        <v>304</v>
      </c>
    </row>
    <row r="285" spans="1:51" s="13" customFormat="1" ht="12">
      <c r="A285" s="13"/>
      <c r="B285" s="234"/>
      <c r="C285" s="235"/>
      <c r="D285" s="236" t="s">
        <v>138</v>
      </c>
      <c r="E285" s="237" t="s">
        <v>1</v>
      </c>
      <c r="F285" s="238" t="s">
        <v>305</v>
      </c>
      <c r="G285" s="235"/>
      <c r="H285" s="239">
        <v>3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138</v>
      </c>
      <c r="AU285" s="245" t="s">
        <v>87</v>
      </c>
      <c r="AV285" s="13" t="s">
        <v>87</v>
      </c>
      <c r="AW285" s="13" t="s">
        <v>33</v>
      </c>
      <c r="AX285" s="13" t="s">
        <v>77</v>
      </c>
      <c r="AY285" s="245" t="s">
        <v>130</v>
      </c>
    </row>
    <row r="286" spans="1:51" s="13" customFormat="1" ht="12">
      <c r="A286" s="13"/>
      <c r="B286" s="234"/>
      <c r="C286" s="235"/>
      <c r="D286" s="236" t="s">
        <v>138</v>
      </c>
      <c r="E286" s="237" t="s">
        <v>1</v>
      </c>
      <c r="F286" s="238" t="s">
        <v>306</v>
      </c>
      <c r="G286" s="235"/>
      <c r="H286" s="239">
        <v>50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138</v>
      </c>
      <c r="AU286" s="245" t="s">
        <v>87</v>
      </c>
      <c r="AV286" s="13" t="s">
        <v>87</v>
      </c>
      <c r="AW286" s="13" t="s">
        <v>33</v>
      </c>
      <c r="AX286" s="13" t="s">
        <v>77</v>
      </c>
      <c r="AY286" s="245" t="s">
        <v>130</v>
      </c>
    </row>
    <row r="287" spans="1:51" s="14" customFormat="1" ht="12">
      <c r="A287" s="14"/>
      <c r="B287" s="246"/>
      <c r="C287" s="247"/>
      <c r="D287" s="236" t="s">
        <v>138</v>
      </c>
      <c r="E287" s="248" t="s">
        <v>1</v>
      </c>
      <c r="F287" s="249" t="s">
        <v>140</v>
      </c>
      <c r="G287" s="247"/>
      <c r="H287" s="250">
        <v>53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138</v>
      </c>
      <c r="AU287" s="256" t="s">
        <v>87</v>
      </c>
      <c r="AV287" s="14" t="s">
        <v>136</v>
      </c>
      <c r="AW287" s="14" t="s">
        <v>33</v>
      </c>
      <c r="AX287" s="14" t="s">
        <v>85</v>
      </c>
      <c r="AY287" s="256" t="s">
        <v>130</v>
      </c>
    </row>
    <row r="288" spans="1:65" s="2" customFormat="1" ht="33" customHeight="1">
      <c r="A288" s="39"/>
      <c r="B288" s="40"/>
      <c r="C288" s="267" t="s">
        <v>307</v>
      </c>
      <c r="D288" s="267" t="s">
        <v>261</v>
      </c>
      <c r="E288" s="268" t="s">
        <v>308</v>
      </c>
      <c r="F288" s="269" t="s">
        <v>309</v>
      </c>
      <c r="G288" s="270" t="s">
        <v>143</v>
      </c>
      <c r="H288" s="271">
        <v>3</v>
      </c>
      <c r="I288" s="272"/>
      <c r="J288" s="273">
        <f>ROUND(I288*H288,2)</f>
        <v>0</v>
      </c>
      <c r="K288" s="274"/>
      <c r="L288" s="275"/>
      <c r="M288" s="276" t="s">
        <v>1</v>
      </c>
      <c r="N288" s="277" t="s">
        <v>42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265</v>
      </c>
      <c r="AT288" s="232" t="s">
        <v>261</v>
      </c>
      <c r="AU288" s="232" t="s">
        <v>87</v>
      </c>
      <c r="AY288" s="18" t="s">
        <v>130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85</v>
      </c>
      <c r="BK288" s="233">
        <f>ROUND(I288*H288,2)</f>
        <v>0</v>
      </c>
      <c r="BL288" s="18" t="s">
        <v>136</v>
      </c>
      <c r="BM288" s="232" t="s">
        <v>310</v>
      </c>
    </row>
    <row r="289" spans="1:51" s="13" customFormat="1" ht="12">
      <c r="A289" s="13"/>
      <c r="B289" s="234"/>
      <c r="C289" s="235"/>
      <c r="D289" s="236" t="s">
        <v>138</v>
      </c>
      <c r="E289" s="237" t="s">
        <v>1</v>
      </c>
      <c r="F289" s="238" t="s">
        <v>146</v>
      </c>
      <c r="G289" s="235"/>
      <c r="H289" s="239">
        <v>3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138</v>
      </c>
      <c r="AU289" s="245" t="s">
        <v>87</v>
      </c>
      <c r="AV289" s="13" t="s">
        <v>87</v>
      </c>
      <c r="AW289" s="13" t="s">
        <v>33</v>
      </c>
      <c r="AX289" s="13" t="s">
        <v>77</v>
      </c>
      <c r="AY289" s="245" t="s">
        <v>130</v>
      </c>
    </row>
    <row r="290" spans="1:51" s="14" customFormat="1" ht="12">
      <c r="A290" s="14"/>
      <c r="B290" s="246"/>
      <c r="C290" s="247"/>
      <c r="D290" s="236" t="s">
        <v>138</v>
      </c>
      <c r="E290" s="248" t="s">
        <v>1</v>
      </c>
      <c r="F290" s="249" t="s">
        <v>140</v>
      </c>
      <c r="G290" s="247"/>
      <c r="H290" s="250">
        <v>3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138</v>
      </c>
      <c r="AU290" s="256" t="s">
        <v>87</v>
      </c>
      <c r="AV290" s="14" t="s">
        <v>136</v>
      </c>
      <c r="AW290" s="14" t="s">
        <v>33</v>
      </c>
      <c r="AX290" s="14" t="s">
        <v>85</v>
      </c>
      <c r="AY290" s="256" t="s">
        <v>130</v>
      </c>
    </row>
    <row r="291" spans="1:65" s="2" customFormat="1" ht="24.15" customHeight="1">
      <c r="A291" s="39"/>
      <c r="B291" s="40"/>
      <c r="C291" s="267" t="s">
        <v>311</v>
      </c>
      <c r="D291" s="267" t="s">
        <v>261</v>
      </c>
      <c r="E291" s="268" t="s">
        <v>312</v>
      </c>
      <c r="F291" s="269" t="s">
        <v>313</v>
      </c>
      <c r="G291" s="270" t="s">
        <v>143</v>
      </c>
      <c r="H291" s="271">
        <v>50</v>
      </c>
      <c r="I291" s="272"/>
      <c r="J291" s="273">
        <f>ROUND(I291*H291,2)</f>
        <v>0</v>
      </c>
      <c r="K291" s="274"/>
      <c r="L291" s="275"/>
      <c r="M291" s="276" t="s">
        <v>1</v>
      </c>
      <c r="N291" s="277" t="s">
        <v>42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265</v>
      </c>
      <c r="AT291" s="232" t="s">
        <v>261</v>
      </c>
      <c r="AU291" s="232" t="s">
        <v>87</v>
      </c>
      <c r="AY291" s="18" t="s">
        <v>130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85</v>
      </c>
      <c r="BK291" s="233">
        <f>ROUND(I291*H291,2)</f>
        <v>0</v>
      </c>
      <c r="BL291" s="18" t="s">
        <v>136</v>
      </c>
      <c r="BM291" s="232" t="s">
        <v>314</v>
      </c>
    </row>
    <row r="292" spans="1:51" s="13" customFormat="1" ht="12">
      <c r="A292" s="13"/>
      <c r="B292" s="234"/>
      <c r="C292" s="235"/>
      <c r="D292" s="236" t="s">
        <v>138</v>
      </c>
      <c r="E292" s="237" t="s">
        <v>1</v>
      </c>
      <c r="F292" s="238" t="s">
        <v>306</v>
      </c>
      <c r="G292" s="235"/>
      <c r="H292" s="239">
        <v>50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138</v>
      </c>
      <c r="AU292" s="245" t="s">
        <v>87</v>
      </c>
      <c r="AV292" s="13" t="s">
        <v>87</v>
      </c>
      <c r="AW292" s="13" t="s">
        <v>33</v>
      </c>
      <c r="AX292" s="13" t="s">
        <v>77</v>
      </c>
      <c r="AY292" s="245" t="s">
        <v>130</v>
      </c>
    </row>
    <row r="293" spans="1:51" s="14" customFormat="1" ht="12">
      <c r="A293" s="14"/>
      <c r="B293" s="246"/>
      <c r="C293" s="247"/>
      <c r="D293" s="236" t="s">
        <v>138</v>
      </c>
      <c r="E293" s="248" t="s">
        <v>1</v>
      </c>
      <c r="F293" s="249" t="s">
        <v>140</v>
      </c>
      <c r="G293" s="247"/>
      <c r="H293" s="250">
        <v>50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138</v>
      </c>
      <c r="AU293" s="256" t="s">
        <v>87</v>
      </c>
      <c r="AV293" s="14" t="s">
        <v>136</v>
      </c>
      <c r="AW293" s="14" t="s">
        <v>33</v>
      </c>
      <c r="AX293" s="14" t="s">
        <v>85</v>
      </c>
      <c r="AY293" s="256" t="s">
        <v>130</v>
      </c>
    </row>
    <row r="294" spans="1:65" s="2" customFormat="1" ht="24.15" customHeight="1">
      <c r="A294" s="39"/>
      <c r="B294" s="40"/>
      <c r="C294" s="220" t="s">
        <v>315</v>
      </c>
      <c r="D294" s="220" t="s">
        <v>132</v>
      </c>
      <c r="E294" s="221" t="s">
        <v>316</v>
      </c>
      <c r="F294" s="222" t="s">
        <v>317</v>
      </c>
      <c r="G294" s="223" t="s">
        <v>172</v>
      </c>
      <c r="H294" s="224">
        <v>97.84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42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136</v>
      </c>
      <c r="AT294" s="232" t="s">
        <v>132</v>
      </c>
      <c r="AU294" s="232" t="s">
        <v>87</v>
      </c>
      <c r="AY294" s="18" t="s">
        <v>130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85</v>
      </c>
      <c r="BK294" s="233">
        <f>ROUND(I294*H294,2)</f>
        <v>0</v>
      </c>
      <c r="BL294" s="18" t="s">
        <v>136</v>
      </c>
      <c r="BM294" s="232" t="s">
        <v>318</v>
      </c>
    </row>
    <row r="295" spans="1:51" s="13" customFormat="1" ht="12">
      <c r="A295" s="13"/>
      <c r="B295" s="234"/>
      <c r="C295" s="235"/>
      <c r="D295" s="236" t="s">
        <v>138</v>
      </c>
      <c r="E295" s="237" t="s">
        <v>1</v>
      </c>
      <c r="F295" s="238" t="s">
        <v>319</v>
      </c>
      <c r="G295" s="235"/>
      <c r="H295" s="239">
        <v>5.1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138</v>
      </c>
      <c r="AU295" s="245" t="s">
        <v>87</v>
      </c>
      <c r="AV295" s="13" t="s">
        <v>87</v>
      </c>
      <c r="AW295" s="13" t="s">
        <v>33</v>
      </c>
      <c r="AX295" s="13" t="s">
        <v>77</v>
      </c>
      <c r="AY295" s="245" t="s">
        <v>130</v>
      </c>
    </row>
    <row r="296" spans="1:51" s="13" customFormat="1" ht="12">
      <c r="A296" s="13"/>
      <c r="B296" s="234"/>
      <c r="C296" s="235"/>
      <c r="D296" s="236" t="s">
        <v>138</v>
      </c>
      <c r="E296" s="237" t="s">
        <v>1</v>
      </c>
      <c r="F296" s="238" t="s">
        <v>320</v>
      </c>
      <c r="G296" s="235"/>
      <c r="H296" s="239">
        <v>92.74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138</v>
      </c>
      <c r="AU296" s="245" t="s">
        <v>87</v>
      </c>
      <c r="AV296" s="13" t="s">
        <v>87</v>
      </c>
      <c r="AW296" s="13" t="s">
        <v>33</v>
      </c>
      <c r="AX296" s="13" t="s">
        <v>77</v>
      </c>
      <c r="AY296" s="245" t="s">
        <v>130</v>
      </c>
    </row>
    <row r="297" spans="1:51" s="14" customFormat="1" ht="12">
      <c r="A297" s="14"/>
      <c r="B297" s="246"/>
      <c r="C297" s="247"/>
      <c r="D297" s="236" t="s">
        <v>138</v>
      </c>
      <c r="E297" s="248" t="s">
        <v>1</v>
      </c>
      <c r="F297" s="249" t="s">
        <v>140</v>
      </c>
      <c r="G297" s="247"/>
      <c r="H297" s="250">
        <v>97.84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138</v>
      </c>
      <c r="AU297" s="256" t="s">
        <v>87</v>
      </c>
      <c r="AV297" s="14" t="s">
        <v>136</v>
      </c>
      <c r="AW297" s="14" t="s">
        <v>33</v>
      </c>
      <c r="AX297" s="14" t="s">
        <v>85</v>
      </c>
      <c r="AY297" s="256" t="s">
        <v>130</v>
      </c>
    </row>
    <row r="298" spans="1:63" s="12" customFormat="1" ht="22.8" customHeight="1">
      <c r="A298" s="12"/>
      <c r="B298" s="204"/>
      <c r="C298" s="205"/>
      <c r="D298" s="206" t="s">
        <v>76</v>
      </c>
      <c r="E298" s="218" t="s">
        <v>155</v>
      </c>
      <c r="F298" s="218" t="s">
        <v>321</v>
      </c>
      <c r="G298" s="205"/>
      <c r="H298" s="205"/>
      <c r="I298" s="208"/>
      <c r="J298" s="219">
        <f>BK298</f>
        <v>0</v>
      </c>
      <c r="K298" s="205"/>
      <c r="L298" s="210"/>
      <c r="M298" s="211"/>
      <c r="N298" s="212"/>
      <c r="O298" s="212"/>
      <c r="P298" s="213">
        <f>SUM(P299:P372)</f>
        <v>0</v>
      </c>
      <c r="Q298" s="212"/>
      <c r="R298" s="213">
        <f>SUM(R299:R372)</f>
        <v>0</v>
      </c>
      <c r="S298" s="212"/>
      <c r="T298" s="214">
        <f>SUM(T299:T372)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5" t="s">
        <v>85</v>
      </c>
      <c r="AT298" s="216" t="s">
        <v>76</v>
      </c>
      <c r="AU298" s="216" t="s">
        <v>85</v>
      </c>
      <c r="AY298" s="215" t="s">
        <v>130</v>
      </c>
      <c r="BK298" s="217">
        <f>SUM(BK299:BK372)</f>
        <v>0</v>
      </c>
    </row>
    <row r="299" spans="1:65" s="2" customFormat="1" ht="24.15" customHeight="1">
      <c r="A299" s="39"/>
      <c r="B299" s="40"/>
      <c r="C299" s="220" t="s">
        <v>322</v>
      </c>
      <c r="D299" s="220" t="s">
        <v>132</v>
      </c>
      <c r="E299" s="221" t="s">
        <v>323</v>
      </c>
      <c r="F299" s="222" t="s">
        <v>324</v>
      </c>
      <c r="G299" s="223" t="s">
        <v>135</v>
      </c>
      <c r="H299" s="224">
        <v>768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42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136</v>
      </c>
      <c r="AT299" s="232" t="s">
        <v>132</v>
      </c>
      <c r="AU299" s="232" t="s">
        <v>87</v>
      </c>
      <c r="AY299" s="18" t="s">
        <v>130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85</v>
      </c>
      <c r="BK299" s="233">
        <f>ROUND(I299*H299,2)</f>
        <v>0</v>
      </c>
      <c r="BL299" s="18" t="s">
        <v>136</v>
      </c>
      <c r="BM299" s="232" t="s">
        <v>325</v>
      </c>
    </row>
    <row r="300" spans="1:51" s="13" customFormat="1" ht="12">
      <c r="A300" s="13"/>
      <c r="B300" s="234"/>
      <c r="C300" s="235"/>
      <c r="D300" s="236" t="s">
        <v>138</v>
      </c>
      <c r="E300" s="237" t="s">
        <v>1</v>
      </c>
      <c r="F300" s="238" t="s">
        <v>271</v>
      </c>
      <c r="G300" s="235"/>
      <c r="H300" s="239">
        <v>638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138</v>
      </c>
      <c r="AU300" s="245" t="s">
        <v>87</v>
      </c>
      <c r="AV300" s="13" t="s">
        <v>87</v>
      </c>
      <c r="AW300" s="13" t="s">
        <v>33</v>
      </c>
      <c r="AX300" s="13" t="s">
        <v>77</v>
      </c>
      <c r="AY300" s="245" t="s">
        <v>130</v>
      </c>
    </row>
    <row r="301" spans="1:51" s="13" customFormat="1" ht="12">
      <c r="A301" s="13"/>
      <c r="B301" s="234"/>
      <c r="C301" s="235"/>
      <c r="D301" s="236" t="s">
        <v>138</v>
      </c>
      <c r="E301" s="237" t="s">
        <v>1</v>
      </c>
      <c r="F301" s="238" t="s">
        <v>272</v>
      </c>
      <c r="G301" s="235"/>
      <c r="H301" s="239">
        <v>95</v>
      </c>
      <c r="I301" s="240"/>
      <c r="J301" s="235"/>
      <c r="K301" s="235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138</v>
      </c>
      <c r="AU301" s="245" t="s">
        <v>87</v>
      </c>
      <c r="AV301" s="13" t="s">
        <v>87</v>
      </c>
      <c r="AW301" s="13" t="s">
        <v>33</v>
      </c>
      <c r="AX301" s="13" t="s">
        <v>77</v>
      </c>
      <c r="AY301" s="245" t="s">
        <v>130</v>
      </c>
    </row>
    <row r="302" spans="1:51" s="13" customFormat="1" ht="12">
      <c r="A302" s="13"/>
      <c r="B302" s="234"/>
      <c r="C302" s="235"/>
      <c r="D302" s="236" t="s">
        <v>138</v>
      </c>
      <c r="E302" s="237" t="s">
        <v>1</v>
      </c>
      <c r="F302" s="238" t="s">
        <v>273</v>
      </c>
      <c r="G302" s="235"/>
      <c r="H302" s="239">
        <v>3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138</v>
      </c>
      <c r="AU302" s="245" t="s">
        <v>87</v>
      </c>
      <c r="AV302" s="13" t="s">
        <v>87</v>
      </c>
      <c r="AW302" s="13" t="s">
        <v>33</v>
      </c>
      <c r="AX302" s="13" t="s">
        <v>77</v>
      </c>
      <c r="AY302" s="245" t="s">
        <v>130</v>
      </c>
    </row>
    <row r="303" spans="1:51" s="13" customFormat="1" ht="12">
      <c r="A303" s="13"/>
      <c r="B303" s="234"/>
      <c r="C303" s="235"/>
      <c r="D303" s="236" t="s">
        <v>138</v>
      </c>
      <c r="E303" s="237" t="s">
        <v>1</v>
      </c>
      <c r="F303" s="238" t="s">
        <v>274</v>
      </c>
      <c r="G303" s="235"/>
      <c r="H303" s="239">
        <v>32</v>
      </c>
      <c r="I303" s="240"/>
      <c r="J303" s="235"/>
      <c r="K303" s="235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138</v>
      </c>
      <c r="AU303" s="245" t="s">
        <v>87</v>
      </c>
      <c r="AV303" s="13" t="s">
        <v>87</v>
      </c>
      <c r="AW303" s="13" t="s">
        <v>33</v>
      </c>
      <c r="AX303" s="13" t="s">
        <v>77</v>
      </c>
      <c r="AY303" s="245" t="s">
        <v>130</v>
      </c>
    </row>
    <row r="304" spans="1:51" s="14" customFormat="1" ht="12">
      <c r="A304" s="14"/>
      <c r="B304" s="246"/>
      <c r="C304" s="247"/>
      <c r="D304" s="236" t="s">
        <v>138</v>
      </c>
      <c r="E304" s="248" t="s">
        <v>1</v>
      </c>
      <c r="F304" s="249" t="s">
        <v>140</v>
      </c>
      <c r="G304" s="247"/>
      <c r="H304" s="250">
        <v>768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138</v>
      </c>
      <c r="AU304" s="256" t="s">
        <v>87</v>
      </c>
      <c r="AV304" s="14" t="s">
        <v>136</v>
      </c>
      <c r="AW304" s="14" t="s">
        <v>33</v>
      </c>
      <c r="AX304" s="14" t="s">
        <v>85</v>
      </c>
      <c r="AY304" s="256" t="s">
        <v>130</v>
      </c>
    </row>
    <row r="305" spans="1:65" s="2" customFormat="1" ht="21.75" customHeight="1">
      <c r="A305" s="39"/>
      <c r="B305" s="40"/>
      <c r="C305" s="220" t="s">
        <v>326</v>
      </c>
      <c r="D305" s="220" t="s">
        <v>132</v>
      </c>
      <c r="E305" s="221" t="s">
        <v>327</v>
      </c>
      <c r="F305" s="222" t="s">
        <v>328</v>
      </c>
      <c r="G305" s="223" t="s">
        <v>135</v>
      </c>
      <c r="H305" s="224">
        <v>768</v>
      </c>
      <c r="I305" s="225"/>
      <c r="J305" s="226">
        <f>ROUND(I305*H305,2)</f>
        <v>0</v>
      </c>
      <c r="K305" s="227"/>
      <c r="L305" s="45"/>
      <c r="M305" s="228" t="s">
        <v>1</v>
      </c>
      <c r="N305" s="229" t="s">
        <v>42</v>
      </c>
      <c r="O305" s="92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136</v>
      </c>
      <c r="AT305" s="232" t="s">
        <v>132</v>
      </c>
      <c r="AU305" s="232" t="s">
        <v>87</v>
      </c>
      <c r="AY305" s="18" t="s">
        <v>130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85</v>
      </c>
      <c r="BK305" s="233">
        <f>ROUND(I305*H305,2)</f>
        <v>0</v>
      </c>
      <c r="BL305" s="18" t="s">
        <v>136</v>
      </c>
      <c r="BM305" s="232" t="s">
        <v>329</v>
      </c>
    </row>
    <row r="306" spans="1:51" s="13" customFormat="1" ht="12">
      <c r="A306" s="13"/>
      <c r="B306" s="234"/>
      <c r="C306" s="235"/>
      <c r="D306" s="236" t="s">
        <v>138</v>
      </c>
      <c r="E306" s="237" t="s">
        <v>1</v>
      </c>
      <c r="F306" s="238" t="s">
        <v>274</v>
      </c>
      <c r="G306" s="235"/>
      <c r="H306" s="239">
        <v>32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138</v>
      </c>
      <c r="AU306" s="245" t="s">
        <v>87</v>
      </c>
      <c r="AV306" s="13" t="s">
        <v>87</v>
      </c>
      <c r="AW306" s="13" t="s">
        <v>33</v>
      </c>
      <c r="AX306" s="13" t="s">
        <v>77</v>
      </c>
      <c r="AY306" s="245" t="s">
        <v>130</v>
      </c>
    </row>
    <row r="307" spans="1:51" s="13" customFormat="1" ht="12">
      <c r="A307" s="13"/>
      <c r="B307" s="234"/>
      <c r="C307" s="235"/>
      <c r="D307" s="236" t="s">
        <v>138</v>
      </c>
      <c r="E307" s="237" t="s">
        <v>1</v>
      </c>
      <c r="F307" s="238" t="s">
        <v>271</v>
      </c>
      <c r="G307" s="235"/>
      <c r="H307" s="239">
        <v>638</v>
      </c>
      <c r="I307" s="240"/>
      <c r="J307" s="235"/>
      <c r="K307" s="235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138</v>
      </c>
      <c r="AU307" s="245" t="s">
        <v>87</v>
      </c>
      <c r="AV307" s="13" t="s">
        <v>87</v>
      </c>
      <c r="AW307" s="13" t="s">
        <v>33</v>
      </c>
      <c r="AX307" s="13" t="s">
        <v>77</v>
      </c>
      <c r="AY307" s="245" t="s">
        <v>130</v>
      </c>
    </row>
    <row r="308" spans="1:51" s="13" customFormat="1" ht="12">
      <c r="A308" s="13"/>
      <c r="B308" s="234"/>
      <c r="C308" s="235"/>
      <c r="D308" s="236" t="s">
        <v>138</v>
      </c>
      <c r="E308" s="237" t="s">
        <v>1</v>
      </c>
      <c r="F308" s="238" t="s">
        <v>272</v>
      </c>
      <c r="G308" s="235"/>
      <c r="H308" s="239">
        <v>95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138</v>
      </c>
      <c r="AU308" s="245" t="s">
        <v>87</v>
      </c>
      <c r="AV308" s="13" t="s">
        <v>87</v>
      </c>
      <c r="AW308" s="13" t="s">
        <v>33</v>
      </c>
      <c r="AX308" s="13" t="s">
        <v>77</v>
      </c>
      <c r="AY308" s="245" t="s">
        <v>130</v>
      </c>
    </row>
    <row r="309" spans="1:51" s="13" customFormat="1" ht="12">
      <c r="A309" s="13"/>
      <c r="B309" s="234"/>
      <c r="C309" s="235"/>
      <c r="D309" s="236" t="s">
        <v>138</v>
      </c>
      <c r="E309" s="237" t="s">
        <v>1</v>
      </c>
      <c r="F309" s="238" t="s">
        <v>273</v>
      </c>
      <c r="G309" s="235"/>
      <c r="H309" s="239">
        <v>3</v>
      </c>
      <c r="I309" s="240"/>
      <c r="J309" s="235"/>
      <c r="K309" s="235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138</v>
      </c>
      <c r="AU309" s="245" t="s">
        <v>87</v>
      </c>
      <c r="AV309" s="13" t="s">
        <v>87</v>
      </c>
      <c r="AW309" s="13" t="s">
        <v>33</v>
      </c>
      <c r="AX309" s="13" t="s">
        <v>77</v>
      </c>
      <c r="AY309" s="245" t="s">
        <v>130</v>
      </c>
    </row>
    <row r="310" spans="1:51" s="14" customFormat="1" ht="12">
      <c r="A310" s="14"/>
      <c r="B310" s="246"/>
      <c r="C310" s="247"/>
      <c r="D310" s="236" t="s">
        <v>138</v>
      </c>
      <c r="E310" s="248" t="s">
        <v>1</v>
      </c>
      <c r="F310" s="249" t="s">
        <v>140</v>
      </c>
      <c r="G310" s="247"/>
      <c r="H310" s="250">
        <v>768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138</v>
      </c>
      <c r="AU310" s="256" t="s">
        <v>87</v>
      </c>
      <c r="AV310" s="14" t="s">
        <v>136</v>
      </c>
      <c r="AW310" s="14" t="s">
        <v>33</v>
      </c>
      <c r="AX310" s="14" t="s">
        <v>85</v>
      </c>
      <c r="AY310" s="256" t="s">
        <v>130</v>
      </c>
    </row>
    <row r="311" spans="1:65" s="2" customFormat="1" ht="24.15" customHeight="1">
      <c r="A311" s="39"/>
      <c r="B311" s="40"/>
      <c r="C311" s="220" t="s">
        <v>330</v>
      </c>
      <c r="D311" s="220" t="s">
        <v>132</v>
      </c>
      <c r="E311" s="221" t="s">
        <v>331</v>
      </c>
      <c r="F311" s="222" t="s">
        <v>332</v>
      </c>
      <c r="G311" s="223" t="s">
        <v>1</v>
      </c>
      <c r="H311" s="224">
        <v>768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42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136</v>
      </c>
      <c r="AT311" s="232" t="s">
        <v>132</v>
      </c>
      <c r="AU311" s="232" t="s">
        <v>87</v>
      </c>
      <c r="AY311" s="18" t="s">
        <v>130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85</v>
      </c>
      <c r="BK311" s="233">
        <f>ROUND(I311*H311,2)</f>
        <v>0</v>
      </c>
      <c r="BL311" s="18" t="s">
        <v>136</v>
      </c>
      <c r="BM311" s="232" t="s">
        <v>333</v>
      </c>
    </row>
    <row r="312" spans="1:51" s="13" customFormat="1" ht="12">
      <c r="A312" s="13"/>
      <c r="B312" s="234"/>
      <c r="C312" s="235"/>
      <c r="D312" s="236" t="s">
        <v>138</v>
      </c>
      <c r="E312" s="237" t="s">
        <v>1</v>
      </c>
      <c r="F312" s="238" t="s">
        <v>274</v>
      </c>
      <c r="G312" s="235"/>
      <c r="H312" s="239">
        <v>32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138</v>
      </c>
      <c r="AU312" s="245" t="s">
        <v>87</v>
      </c>
      <c r="AV312" s="13" t="s">
        <v>87</v>
      </c>
      <c r="AW312" s="13" t="s">
        <v>33</v>
      </c>
      <c r="AX312" s="13" t="s">
        <v>77</v>
      </c>
      <c r="AY312" s="245" t="s">
        <v>130</v>
      </c>
    </row>
    <row r="313" spans="1:51" s="13" customFormat="1" ht="12">
      <c r="A313" s="13"/>
      <c r="B313" s="234"/>
      <c r="C313" s="235"/>
      <c r="D313" s="236" t="s">
        <v>138</v>
      </c>
      <c r="E313" s="237" t="s">
        <v>1</v>
      </c>
      <c r="F313" s="238" t="s">
        <v>271</v>
      </c>
      <c r="G313" s="235"/>
      <c r="H313" s="239">
        <v>638</v>
      </c>
      <c r="I313" s="240"/>
      <c r="J313" s="235"/>
      <c r="K313" s="235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138</v>
      </c>
      <c r="AU313" s="245" t="s">
        <v>87</v>
      </c>
      <c r="AV313" s="13" t="s">
        <v>87</v>
      </c>
      <c r="AW313" s="13" t="s">
        <v>33</v>
      </c>
      <c r="AX313" s="13" t="s">
        <v>77</v>
      </c>
      <c r="AY313" s="245" t="s">
        <v>130</v>
      </c>
    </row>
    <row r="314" spans="1:51" s="13" customFormat="1" ht="12">
      <c r="A314" s="13"/>
      <c r="B314" s="234"/>
      <c r="C314" s="235"/>
      <c r="D314" s="236" t="s">
        <v>138</v>
      </c>
      <c r="E314" s="237" t="s">
        <v>1</v>
      </c>
      <c r="F314" s="238" t="s">
        <v>272</v>
      </c>
      <c r="G314" s="235"/>
      <c r="H314" s="239">
        <v>95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138</v>
      </c>
      <c r="AU314" s="245" t="s">
        <v>87</v>
      </c>
      <c r="AV314" s="13" t="s">
        <v>87</v>
      </c>
      <c r="AW314" s="13" t="s">
        <v>33</v>
      </c>
      <c r="AX314" s="13" t="s">
        <v>77</v>
      </c>
      <c r="AY314" s="245" t="s">
        <v>130</v>
      </c>
    </row>
    <row r="315" spans="1:51" s="13" customFormat="1" ht="12">
      <c r="A315" s="13"/>
      <c r="B315" s="234"/>
      <c r="C315" s="235"/>
      <c r="D315" s="236" t="s">
        <v>138</v>
      </c>
      <c r="E315" s="237" t="s">
        <v>1</v>
      </c>
      <c r="F315" s="238" t="s">
        <v>273</v>
      </c>
      <c r="G315" s="235"/>
      <c r="H315" s="239">
        <v>3</v>
      </c>
      <c r="I315" s="240"/>
      <c r="J315" s="235"/>
      <c r="K315" s="235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138</v>
      </c>
      <c r="AU315" s="245" t="s">
        <v>87</v>
      </c>
      <c r="AV315" s="13" t="s">
        <v>87</v>
      </c>
      <c r="AW315" s="13" t="s">
        <v>33</v>
      </c>
      <c r="AX315" s="13" t="s">
        <v>77</v>
      </c>
      <c r="AY315" s="245" t="s">
        <v>130</v>
      </c>
    </row>
    <row r="316" spans="1:51" s="14" customFormat="1" ht="12">
      <c r="A316" s="14"/>
      <c r="B316" s="246"/>
      <c r="C316" s="247"/>
      <c r="D316" s="236" t="s">
        <v>138</v>
      </c>
      <c r="E316" s="248" t="s">
        <v>1</v>
      </c>
      <c r="F316" s="249" t="s">
        <v>140</v>
      </c>
      <c r="G316" s="247"/>
      <c r="H316" s="250">
        <v>768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6" t="s">
        <v>138</v>
      </c>
      <c r="AU316" s="256" t="s">
        <v>87</v>
      </c>
      <c r="AV316" s="14" t="s">
        <v>136</v>
      </c>
      <c r="AW316" s="14" t="s">
        <v>33</v>
      </c>
      <c r="AX316" s="14" t="s">
        <v>85</v>
      </c>
      <c r="AY316" s="256" t="s">
        <v>130</v>
      </c>
    </row>
    <row r="317" spans="1:65" s="2" customFormat="1" ht="21.75" customHeight="1">
      <c r="A317" s="39"/>
      <c r="B317" s="40"/>
      <c r="C317" s="220" t="s">
        <v>334</v>
      </c>
      <c r="D317" s="220" t="s">
        <v>132</v>
      </c>
      <c r="E317" s="221" t="s">
        <v>335</v>
      </c>
      <c r="F317" s="222" t="s">
        <v>336</v>
      </c>
      <c r="G317" s="223" t="s">
        <v>135</v>
      </c>
      <c r="H317" s="224">
        <v>20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42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136</v>
      </c>
      <c r="AT317" s="232" t="s">
        <v>132</v>
      </c>
      <c r="AU317" s="232" t="s">
        <v>87</v>
      </c>
      <c r="AY317" s="18" t="s">
        <v>130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85</v>
      </c>
      <c r="BK317" s="233">
        <f>ROUND(I317*H317,2)</f>
        <v>0</v>
      </c>
      <c r="BL317" s="18" t="s">
        <v>136</v>
      </c>
      <c r="BM317" s="232" t="s">
        <v>337</v>
      </c>
    </row>
    <row r="318" spans="1:51" s="13" customFormat="1" ht="12">
      <c r="A318" s="13"/>
      <c r="B318" s="234"/>
      <c r="C318" s="235"/>
      <c r="D318" s="236" t="s">
        <v>138</v>
      </c>
      <c r="E318" s="237" t="s">
        <v>1</v>
      </c>
      <c r="F318" s="238" t="s">
        <v>338</v>
      </c>
      <c r="G318" s="235"/>
      <c r="H318" s="239">
        <v>20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138</v>
      </c>
      <c r="AU318" s="245" t="s">
        <v>87</v>
      </c>
      <c r="AV318" s="13" t="s">
        <v>87</v>
      </c>
      <c r="AW318" s="13" t="s">
        <v>33</v>
      </c>
      <c r="AX318" s="13" t="s">
        <v>77</v>
      </c>
      <c r="AY318" s="245" t="s">
        <v>130</v>
      </c>
    </row>
    <row r="319" spans="1:51" s="14" customFormat="1" ht="12">
      <c r="A319" s="14"/>
      <c r="B319" s="246"/>
      <c r="C319" s="247"/>
      <c r="D319" s="236" t="s">
        <v>138</v>
      </c>
      <c r="E319" s="248" t="s">
        <v>1</v>
      </c>
      <c r="F319" s="249" t="s">
        <v>140</v>
      </c>
      <c r="G319" s="247"/>
      <c r="H319" s="250">
        <v>20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138</v>
      </c>
      <c r="AU319" s="256" t="s">
        <v>87</v>
      </c>
      <c r="AV319" s="14" t="s">
        <v>136</v>
      </c>
      <c r="AW319" s="14" t="s">
        <v>33</v>
      </c>
      <c r="AX319" s="14" t="s">
        <v>85</v>
      </c>
      <c r="AY319" s="256" t="s">
        <v>130</v>
      </c>
    </row>
    <row r="320" spans="1:65" s="2" customFormat="1" ht="24.15" customHeight="1">
      <c r="A320" s="39"/>
      <c r="B320" s="40"/>
      <c r="C320" s="220" t="s">
        <v>339</v>
      </c>
      <c r="D320" s="220" t="s">
        <v>132</v>
      </c>
      <c r="E320" s="221" t="s">
        <v>340</v>
      </c>
      <c r="F320" s="222" t="s">
        <v>341</v>
      </c>
      <c r="G320" s="223" t="s">
        <v>135</v>
      </c>
      <c r="H320" s="224">
        <v>736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42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136</v>
      </c>
      <c r="AT320" s="232" t="s">
        <v>132</v>
      </c>
      <c r="AU320" s="232" t="s">
        <v>87</v>
      </c>
      <c r="AY320" s="18" t="s">
        <v>130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85</v>
      </c>
      <c r="BK320" s="233">
        <f>ROUND(I320*H320,2)</f>
        <v>0</v>
      </c>
      <c r="BL320" s="18" t="s">
        <v>136</v>
      </c>
      <c r="BM320" s="232" t="s">
        <v>342</v>
      </c>
    </row>
    <row r="321" spans="1:51" s="13" customFormat="1" ht="12">
      <c r="A321" s="13"/>
      <c r="B321" s="234"/>
      <c r="C321" s="235"/>
      <c r="D321" s="236" t="s">
        <v>138</v>
      </c>
      <c r="E321" s="237" t="s">
        <v>1</v>
      </c>
      <c r="F321" s="238" t="s">
        <v>271</v>
      </c>
      <c r="G321" s="235"/>
      <c r="H321" s="239">
        <v>638</v>
      </c>
      <c r="I321" s="240"/>
      <c r="J321" s="235"/>
      <c r="K321" s="235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138</v>
      </c>
      <c r="AU321" s="245" t="s">
        <v>87</v>
      </c>
      <c r="AV321" s="13" t="s">
        <v>87</v>
      </c>
      <c r="AW321" s="13" t="s">
        <v>33</v>
      </c>
      <c r="AX321" s="13" t="s">
        <v>77</v>
      </c>
      <c r="AY321" s="245" t="s">
        <v>130</v>
      </c>
    </row>
    <row r="322" spans="1:51" s="13" customFormat="1" ht="12">
      <c r="A322" s="13"/>
      <c r="B322" s="234"/>
      <c r="C322" s="235"/>
      <c r="D322" s="236" t="s">
        <v>138</v>
      </c>
      <c r="E322" s="237" t="s">
        <v>1</v>
      </c>
      <c r="F322" s="238" t="s">
        <v>272</v>
      </c>
      <c r="G322" s="235"/>
      <c r="H322" s="239">
        <v>95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138</v>
      </c>
      <c r="AU322" s="245" t="s">
        <v>87</v>
      </c>
      <c r="AV322" s="13" t="s">
        <v>87</v>
      </c>
      <c r="AW322" s="13" t="s">
        <v>33</v>
      </c>
      <c r="AX322" s="13" t="s">
        <v>77</v>
      </c>
      <c r="AY322" s="245" t="s">
        <v>130</v>
      </c>
    </row>
    <row r="323" spans="1:51" s="13" customFormat="1" ht="12">
      <c r="A323" s="13"/>
      <c r="B323" s="234"/>
      <c r="C323" s="235"/>
      <c r="D323" s="236" t="s">
        <v>138</v>
      </c>
      <c r="E323" s="237" t="s">
        <v>1</v>
      </c>
      <c r="F323" s="238" t="s">
        <v>273</v>
      </c>
      <c r="G323" s="235"/>
      <c r="H323" s="239">
        <v>3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138</v>
      </c>
      <c r="AU323" s="245" t="s">
        <v>87</v>
      </c>
      <c r="AV323" s="13" t="s">
        <v>87</v>
      </c>
      <c r="AW323" s="13" t="s">
        <v>33</v>
      </c>
      <c r="AX323" s="13" t="s">
        <v>77</v>
      </c>
      <c r="AY323" s="245" t="s">
        <v>130</v>
      </c>
    </row>
    <row r="324" spans="1:51" s="14" customFormat="1" ht="12">
      <c r="A324" s="14"/>
      <c r="B324" s="246"/>
      <c r="C324" s="247"/>
      <c r="D324" s="236" t="s">
        <v>138</v>
      </c>
      <c r="E324" s="248" t="s">
        <v>1</v>
      </c>
      <c r="F324" s="249" t="s">
        <v>140</v>
      </c>
      <c r="G324" s="247"/>
      <c r="H324" s="250">
        <v>736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138</v>
      </c>
      <c r="AU324" s="256" t="s">
        <v>87</v>
      </c>
      <c r="AV324" s="14" t="s">
        <v>136</v>
      </c>
      <c r="AW324" s="14" t="s">
        <v>33</v>
      </c>
      <c r="AX324" s="14" t="s">
        <v>85</v>
      </c>
      <c r="AY324" s="256" t="s">
        <v>130</v>
      </c>
    </row>
    <row r="325" spans="1:65" s="2" customFormat="1" ht="24.15" customHeight="1">
      <c r="A325" s="39"/>
      <c r="B325" s="40"/>
      <c r="C325" s="220" t="s">
        <v>343</v>
      </c>
      <c r="D325" s="220" t="s">
        <v>132</v>
      </c>
      <c r="E325" s="221" t="s">
        <v>344</v>
      </c>
      <c r="F325" s="222" t="s">
        <v>345</v>
      </c>
      <c r="G325" s="223" t="s">
        <v>135</v>
      </c>
      <c r="H325" s="224">
        <v>768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42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136</v>
      </c>
      <c r="AT325" s="232" t="s">
        <v>132</v>
      </c>
      <c r="AU325" s="232" t="s">
        <v>87</v>
      </c>
      <c r="AY325" s="18" t="s">
        <v>130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85</v>
      </c>
      <c r="BK325" s="233">
        <f>ROUND(I325*H325,2)</f>
        <v>0</v>
      </c>
      <c r="BL325" s="18" t="s">
        <v>136</v>
      </c>
      <c r="BM325" s="232" t="s">
        <v>346</v>
      </c>
    </row>
    <row r="326" spans="1:51" s="13" customFormat="1" ht="12">
      <c r="A326" s="13"/>
      <c r="B326" s="234"/>
      <c r="C326" s="235"/>
      <c r="D326" s="236" t="s">
        <v>138</v>
      </c>
      <c r="E326" s="237" t="s">
        <v>1</v>
      </c>
      <c r="F326" s="238" t="s">
        <v>271</v>
      </c>
      <c r="G326" s="235"/>
      <c r="H326" s="239">
        <v>638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138</v>
      </c>
      <c r="AU326" s="245" t="s">
        <v>87</v>
      </c>
      <c r="AV326" s="13" t="s">
        <v>87</v>
      </c>
      <c r="AW326" s="13" t="s">
        <v>33</v>
      </c>
      <c r="AX326" s="13" t="s">
        <v>77</v>
      </c>
      <c r="AY326" s="245" t="s">
        <v>130</v>
      </c>
    </row>
    <row r="327" spans="1:51" s="13" customFormat="1" ht="12">
      <c r="A327" s="13"/>
      <c r="B327" s="234"/>
      <c r="C327" s="235"/>
      <c r="D327" s="236" t="s">
        <v>138</v>
      </c>
      <c r="E327" s="237" t="s">
        <v>1</v>
      </c>
      <c r="F327" s="238" t="s">
        <v>272</v>
      </c>
      <c r="G327" s="235"/>
      <c r="H327" s="239">
        <v>95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138</v>
      </c>
      <c r="AU327" s="245" t="s">
        <v>87</v>
      </c>
      <c r="AV327" s="13" t="s">
        <v>87</v>
      </c>
      <c r="AW327" s="13" t="s">
        <v>33</v>
      </c>
      <c r="AX327" s="13" t="s">
        <v>77</v>
      </c>
      <c r="AY327" s="245" t="s">
        <v>130</v>
      </c>
    </row>
    <row r="328" spans="1:51" s="13" customFormat="1" ht="12">
      <c r="A328" s="13"/>
      <c r="B328" s="234"/>
      <c r="C328" s="235"/>
      <c r="D328" s="236" t="s">
        <v>138</v>
      </c>
      <c r="E328" s="237" t="s">
        <v>1</v>
      </c>
      <c r="F328" s="238" t="s">
        <v>273</v>
      </c>
      <c r="G328" s="235"/>
      <c r="H328" s="239">
        <v>3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138</v>
      </c>
      <c r="AU328" s="245" t="s">
        <v>87</v>
      </c>
      <c r="AV328" s="13" t="s">
        <v>87</v>
      </c>
      <c r="AW328" s="13" t="s">
        <v>33</v>
      </c>
      <c r="AX328" s="13" t="s">
        <v>77</v>
      </c>
      <c r="AY328" s="245" t="s">
        <v>130</v>
      </c>
    </row>
    <row r="329" spans="1:51" s="13" customFormat="1" ht="12">
      <c r="A329" s="13"/>
      <c r="B329" s="234"/>
      <c r="C329" s="235"/>
      <c r="D329" s="236" t="s">
        <v>138</v>
      </c>
      <c r="E329" s="237" t="s">
        <v>1</v>
      </c>
      <c r="F329" s="238" t="s">
        <v>274</v>
      </c>
      <c r="G329" s="235"/>
      <c r="H329" s="239">
        <v>32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138</v>
      </c>
      <c r="AU329" s="245" t="s">
        <v>87</v>
      </c>
      <c r="AV329" s="13" t="s">
        <v>87</v>
      </c>
      <c r="AW329" s="13" t="s">
        <v>33</v>
      </c>
      <c r="AX329" s="13" t="s">
        <v>77</v>
      </c>
      <c r="AY329" s="245" t="s">
        <v>130</v>
      </c>
    </row>
    <row r="330" spans="1:51" s="14" customFormat="1" ht="12">
      <c r="A330" s="14"/>
      <c r="B330" s="246"/>
      <c r="C330" s="247"/>
      <c r="D330" s="236" t="s">
        <v>138</v>
      </c>
      <c r="E330" s="248" t="s">
        <v>1</v>
      </c>
      <c r="F330" s="249" t="s">
        <v>140</v>
      </c>
      <c r="G330" s="247"/>
      <c r="H330" s="250">
        <v>768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6" t="s">
        <v>138</v>
      </c>
      <c r="AU330" s="256" t="s">
        <v>87</v>
      </c>
      <c r="AV330" s="14" t="s">
        <v>136</v>
      </c>
      <c r="AW330" s="14" t="s">
        <v>33</v>
      </c>
      <c r="AX330" s="14" t="s">
        <v>85</v>
      </c>
      <c r="AY330" s="256" t="s">
        <v>130</v>
      </c>
    </row>
    <row r="331" spans="1:65" s="2" customFormat="1" ht="24.15" customHeight="1">
      <c r="A331" s="39"/>
      <c r="B331" s="40"/>
      <c r="C331" s="220" t="s">
        <v>347</v>
      </c>
      <c r="D331" s="220" t="s">
        <v>132</v>
      </c>
      <c r="E331" s="221" t="s">
        <v>348</v>
      </c>
      <c r="F331" s="222" t="s">
        <v>349</v>
      </c>
      <c r="G331" s="223" t="s">
        <v>135</v>
      </c>
      <c r="H331" s="224">
        <v>31.311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42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136</v>
      </c>
      <c r="AT331" s="232" t="s">
        <v>132</v>
      </c>
      <c r="AU331" s="232" t="s">
        <v>87</v>
      </c>
      <c r="AY331" s="18" t="s">
        <v>130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85</v>
      </c>
      <c r="BK331" s="233">
        <f>ROUND(I331*H331,2)</f>
        <v>0</v>
      </c>
      <c r="BL331" s="18" t="s">
        <v>136</v>
      </c>
      <c r="BM331" s="232" t="s">
        <v>350</v>
      </c>
    </row>
    <row r="332" spans="1:51" s="13" customFormat="1" ht="12">
      <c r="A332" s="13"/>
      <c r="B332" s="234"/>
      <c r="C332" s="235"/>
      <c r="D332" s="236" t="s">
        <v>138</v>
      </c>
      <c r="E332" s="237" t="s">
        <v>1</v>
      </c>
      <c r="F332" s="238" t="s">
        <v>162</v>
      </c>
      <c r="G332" s="235"/>
      <c r="H332" s="239">
        <v>12.265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138</v>
      </c>
      <c r="AU332" s="245" t="s">
        <v>87</v>
      </c>
      <c r="AV332" s="13" t="s">
        <v>87</v>
      </c>
      <c r="AW332" s="13" t="s">
        <v>33</v>
      </c>
      <c r="AX332" s="13" t="s">
        <v>77</v>
      </c>
      <c r="AY332" s="245" t="s">
        <v>130</v>
      </c>
    </row>
    <row r="333" spans="1:51" s="13" customFormat="1" ht="12">
      <c r="A333" s="13"/>
      <c r="B333" s="234"/>
      <c r="C333" s="235"/>
      <c r="D333" s="236" t="s">
        <v>138</v>
      </c>
      <c r="E333" s="237" t="s">
        <v>1</v>
      </c>
      <c r="F333" s="238" t="s">
        <v>351</v>
      </c>
      <c r="G333" s="235"/>
      <c r="H333" s="239">
        <v>3.716</v>
      </c>
      <c r="I333" s="240"/>
      <c r="J333" s="235"/>
      <c r="K333" s="235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138</v>
      </c>
      <c r="AU333" s="245" t="s">
        <v>87</v>
      </c>
      <c r="AV333" s="13" t="s">
        <v>87</v>
      </c>
      <c r="AW333" s="13" t="s">
        <v>33</v>
      </c>
      <c r="AX333" s="13" t="s">
        <v>77</v>
      </c>
      <c r="AY333" s="245" t="s">
        <v>130</v>
      </c>
    </row>
    <row r="334" spans="1:51" s="13" customFormat="1" ht="12">
      <c r="A334" s="13"/>
      <c r="B334" s="234"/>
      <c r="C334" s="235"/>
      <c r="D334" s="236" t="s">
        <v>138</v>
      </c>
      <c r="E334" s="237" t="s">
        <v>1</v>
      </c>
      <c r="F334" s="238" t="s">
        <v>352</v>
      </c>
      <c r="G334" s="235"/>
      <c r="H334" s="239">
        <v>15.33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138</v>
      </c>
      <c r="AU334" s="245" t="s">
        <v>87</v>
      </c>
      <c r="AV334" s="13" t="s">
        <v>87</v>
      </c>
      <c r="AW334" s="13" t="s">
        <v>33</v>
      </c>
      <c r="AX334" s="13" t="s">
        <v>77</v>
      </c>
      <c r="AY334" s="245" t="s">
        <v>130</v>
      </c>
    </row>
    <row r="335" spans="1:51" s="14" customFormat="1" ht="12">
      <c r="A335" s="14"/>
      <c r="B335" s="246"/>
      <c r="C335" s="247"/>
      <c r="D335" s="236" t="s">
        <v>138</v>
      </c>
      <c r="E335" s="248" t="s">
        <v>1</v>
      </c>
      <c r="F335" s="249" t="s">
        <v>140</v>
      </c>
      <c r="G335" s="247"/>
      <c r="H335" s="250">
        <v>31.311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138</v>
      </c>
      <c r="AU335" s="256" t="s">
        <v>87</v>
      </c>
      <c r="AV335" s="14" t="s">
        <v>136</v>
      </c>
      <c r="AW335" s="14" t="s">
        <v>33</v>
      </c>
      <c r="AX335" s="14" t="s">
        <v>85</v>
      </c>
      <c r="AY335" s="256" t="s">
        <v>130</v>
      </c>
    </row>
    <row r="336" spans="1:65" s="2" customFormat="1" ht="33" customHeight="1">
      <c r="A336" s="39"/>
      <c r="B336" s="40"/>
      <c r="C336" s="220" t="s">
        <v>353</v>
      </c>
      <c r="D336" s="220" t="s">
        <v>132</v>
      </c>
      <c r="E336" s="221" t="s">
        <v>354</v>
      </c>
      <c r="F336" s="222" t="s">
        <v>355</v>
      </c>
      <c r="G336" s="223" t="s">
        <v>135</v>
      </c>
      <c r="H336" s="224">
        <v>31.311</v>
      </c>
      <c r="I336" s="225"/>
      <c r="J336" s="226">
        <f>ROUND(I336*H336,2)</f>
        <v>0</v>
      </c>
      <c r="K336" s="227"/>
      <c r="L336" s="45"/>
      <c r="M336" s="228" t="s">
        <v>1</v>
      </c>
      <c r="N336" s="229" t="s">
        <v>42</v>
      </c>
      <c r="O336" s="92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2" t="s">
        <v>136</v>
      </c>
      <c r="AT336" s="232" t="s">
        <v>132</v>
      </c>
      <c r="AU336" s="232" t="s">
        <v>87</v>
      </c>
      <c r="AY336" s="18" t="s">
        <v>130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8" t="s">
        <v>85</v>
      </c>
      <c r="BK336" s="233">
        <f>ROUND(I336*H336,2)</f>
        <v>0</v>
      </c>
      <c r="BL336" s="18" t="s">
        <v>136</v>
      </c>
      <c r="BM336" s="232" t="s">
        <v>356</v>
      </c>
    </row>
    <row r="337" spans="1:51" s="13" customFormat="1" ht="12">
      <c r="A337" s="13"/>
      <c r="B337" s="234"/>
      <c r="C337" s="235"/>
      <c r="D337" s="236" t="s">
        <v>138</v>
      </c>
      <c r="E337" s="237" t="s">
        <v>1</v>
      </c>
      <c r="F337" s="238" t="s">
        <v>162</v>
      </c>
      <c r="G337" s="235"/>
      <c r="H337" s="239">
        <v>12.265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138</v>
      </c>
      <c r="AU337" s="245" t="s">
        <v>87</v>
      </c>
      <c r="AV337" s="13" t="s">
        <v>87</v>
      </c>
      <c r="AW337" s="13" t="s">
        <v>33</v>
      </c>
      <c r="AX337" s="13" t="s">
        <v>77</v>
      </c>
      <c r="AY337" s="245" t="s">
        <v>130</v>
      </c>
    </row>
    <row r="338" spans="1:51" s="13" customFormat="1" ht="12">
      <c r="A338" s="13"/>
      <c r="B338" s="234"/>
      <c r="C338" s="235"/>
      <c r="D338" s="236" t="s">
        <v>138</v>
      </c>
      <c r="E338" s="237" t="s">
        <v>1</v>
      </c>
      <c r="F338" s="238" t="s">
        <v>351</v>
      </c>
      <c r="G338" s="235"/>
      <c r="H338" s="239">
        <v>3.716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138</v>
      </c>
      <c r="AU338" s="245" t="s">
        <v>87</v>
      </c>
      <c r="AV338" s="13" t="s">
        <v>87</v>
      </c>
      <c r="AW338" s="13" t="s">
        <v>33</v>
      </c>
      <c r="AX338" s="13" t="s">
        <v>77</v>
      </c>
      <c r="AY338" s="245" t="s">
        <v>130</v>
      </c>
    </row>
    <row r="339" spans="1:51" s="13" customFormat="1" ht="12">
      <c r="A339" s="13"/>
      <c r="B339" s="234"/>
      <c r="C339" s="235"/>
      <c r="D339" s="236" t="s">
        <v>138</v>
      </c>
      <c r="E339" s="237" t="s">
        <v>1</v>
      </c>
      <c r="F339" s="238" t="s">
        <v>352</v>
      </c>
      <c r="G339" s="235"/>
      <c r="H339" s="239">
        <v>15.33</v>
      </c>
      <c r="I339" s="240"/>
      <c r="J339" s="235"/>
      <c r="K339" s="235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138</v>
      </c>
      <c r="AU339" s="245" t="s">
        <v>87</v>
      </c>
      <c r="AV339" s="13" t="s">
        <v>87</v>
      </c>
      <c r="AW339" s="13" t="s">
        <v>33</v>
      </c>
      <c r="AX339" s="13" t="s">
        <v>77</v>
      </c>
      <c r="AY339" s="245" t="s">
        <v>130</v>
      </c>
    </row>
    <row r="340" spans="1:51" s="14" customFormat="1" ht="12">
      <c r="A340" s="14"/>
      <c r="B340" s="246"/>
      <c r="C340" s="247"/>
      <c r="D340" s="236" t="s">
        <v>138</v>
      </c>
      <c r="E340" s="248" t="s">
        <v>1</v>
      </c>
      <c r="F340" s="249" t="s">
        <v>140</v>
      </c>
      <c r="G340" s="247"/>
      <c r="H340" s="250">
        <v>31.311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6" t="s">
        <v>138</v>
      </c>
      <c r="AU340" s="256" t="s">
        <v>87</v>
      </c>
      <c r="AV340" s="14" t="s">
        <v>136</v>
      </c>
      <c r="AW340" s="14" t="s">
        <v>33</v>
      </c>
      <c r="AX340" s="14" t="s">
        <v>85</v>
      </c>
      <c r="AY340" s="256" t="s">
        <v>130</v>
      </c>
    </row>
    <row r="341" spans="1:65" s="2" customFormat="1" ht="33" customHeight="1">
      <c r="A341" s="39"/>
      <c r="B341" s="40"/>
      <c r="C341" s="220" t="s">
        <v>357</v>
      </c>
      <c r="D341" s="220" t="s">
        <v>132</v>
      </c>
      <c r="E341" s="221" t="s">
        <v>358</v>
      </c>
      <c r="F341" s="222" t="s">
        <v>359</v>
      </c>
      <c r="G341" s="223" t="s">
        <v>135</v>
      </c>
      <c r="H341" s="224">
        <v>31.311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42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136</v>
      </c>
      <c r="AT341" s="232" t="s">
        <v>132</v>
      </c>
      <c r="AU341" s="232" t="s">
        <v>87</v>
      </c>
      <c r="AY341" s="18" t="s">
        <v>130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85</v>
      </c>
      <c r="BK341" s="233">
        <f>ROUND(I341*H341,2)</f>
        <v>0</v>
      </c>
      <c r="BL341" s="18" t="s">
        <v>136</v>
      </c>
      <c r="BM341" s="232" t="s">
        <v>360</v>
      </c>
    </row>
    <row r="342" spans="1:51" s="13" customFormat="1" ht="12">
      <c r="A342" s="13"/>
      <c r="B342" s="234"/>
      <c r="C342" s="235"/>
      <c r="D342" s="236" t="s">
        <v>138</v>
      </c>
      <c r="E342" s="237" t="s">
        <v>1</v>
      </c>
      <c r="F342" s="238" t="s">
        <v>162</v>
      </c>
      <c r="G342" s="235"/>
      <c r="H342" s="239">
        <v>12.265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138</v>
      </c>
      <c r="AU342" s="245" t="s">
        <v>87</v>
      </c>
      <c r="AV342" s="13" t="s">
        <v>87</v>
      </c>
      <c r="AW342" s="13" t="s">
        <v>33</v>
      </c>
      <c r="AX342" s="13" t="s">
        <v>77</v>
      </c>
      <c r="AY342" s="245" t="s">
        <v>130</v>
      </c>
    </row>
    <row r="343" spans="1:51" s="13" customFormat="1" ht="12">
      <c r="A343" s="13"/>
      <c r="B343" s="234"/>
      <c r="C343" s="235"/>
      <c r="D343" s="236" t="s">
        <v>138</v>
      </c>
      <c r="E343" s="237" t="s">
        <v>1</v>
      </c>
      <c r="F343" s="238" t="s">
        <v>351</v>
      </c>
      <c r="G343" s="235"/>
      <c r="H343" s="239">
        <v>3.716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138</v>
      </c>
      <c r="AU343" s="245" t="s">
        <v>87</v>
      </c>
      <c r="AV343" s="13" t="s">
        <v>87</v>
      </c>
      <c r="AW343" s="13" t="s">
        <v>33</v>
      </c>
      <c r="AX343" s="13" t="s">
        <v>77</v>
      </c>
      <c r="AY343" s="245" t="s">
        <v>130</v>
      </c>
    </row>
    <row r="344" spans="1:51" s="13" customFormat="1" ht="12">
      <c r="A344" s="13"/>
      <c r="B344" s="234"/>
      <c r="C344" s="235"/>
      <c r="D344" s="236" t="s">
        <v>138</v>
      </c>
      <c r="E344" s="237" t="s">
        <v>1</v>
      </c>
      <c r="F344" s="238" t="s">
        <v>352</v>
      </c>
      <c r="G344" s="235"/>
      <c r="H344" s="239">
        <v>15.33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138</v>
      </c>
      <c r="AU344" s="245" t="s">
        <v>87</v>
      </c>
      <c r="AV344" s="13" t="s">
        <v>87</v>
      </c>
      <c r="AW344" s="13" t="s">
        <v>33</v>
      </c>
      <c r="AX344" s="13" t="s">
        <v>77</v>
      </c>
      <c r="AY344" s="245" t="s">
        <v>130</v>
      </c>
    </row>
    <row r="345" spans="1:51" s="14" customFormat="1" ht="12">
      <c r="A345" s="14"/>
      <c r="B345" s="246"/>
      <c r="C345" s="247"/>
      <c r="D345" s="236" t="s">
        <v>138</v>
      </c>
      <c r="E345" s="248" t="s">
        <v>1</v>
      </c>
      <c r="F345" s="249" t="s">
        <v>140</v>
      </c>
      <c r="G345" s="247"/>
      <c r="H345" s="250">
        <v>31.311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138</v>
      </c>
      <c r="AU345" s="256" t="s">
        <v>87</v>
      </c>
      <c r="AV345" s="14" t="s">
        <v>136</v>
      </c>
      <c r="AW345" s="14" t="s">
        <v>33</v>
      </c>
      <c r="AX345" s="14" t="s">
        <v>85</v>
      </c>
      <c r="AY345" s="256" t="s">
        <v>130</v>
      </c>
    </row>
    <row r="346" spans="1:65" s="2" customFormat="1" ht="24.15" customHeight="1">
      <c r="A346" s="39"/>
      <c r="B346" s="40"/>
      <c r="C346" s="220" t="s">
        <v>361</v>
      </c>
      <c r="D346" s="220" t="s">
        <v>132</v>
      </c>
      <c r="E346" s="221" t="s">
        <v>362</v>
      </c>
      <c r="F346" s="222" t="s">
        <v>363</v>
      </c>
      <c r="G346" s="223" t="s">
        <v>135</v>
      </c>
      <c r="H346" s="224">
        <v>12.265</v>
      </c>
      <c r="I346" s="225"/>
      <c r="J346" s="226">
        <f>ROUND(I346*H346,2)</f>
        <v>0</v>
      </c>
      <c r="K346" s="227"/>
      <c r="L346" s="45"/>
      <c r="M346" s="228" t="s">
        <v>1</v>
      </c>
      <c r="N346" s="229" t="s">
        <v>42</v>
      </c>
      <c r="O346" s="92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136</v>
      </c>
      <c r="AT346" s="232" t="s">
        <v>132</v>
      </c>
      <c r="AU346" s="232" t="s">
        <v>87</v>
      </c>
      <c r="AY346" s="18" t="s">
        <v>130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85</v>
      </c>
      <c r="BK346" s="233">
        <f>ROUND(I346*H346,2)</f>
        <v>0</v>
      </c>
      <c r="BL346" s="18" t="s">
        <v>136</v>
      </c>
      <c r="BM346" s="232" t="s">
        <v>364</v>
      </c>
    </row>
    <row r="347" spans="1:51" s="13" customFormat="1" ht="12">
      <c r="A347" s="13"/>
      <c r="B347" s="234"/>
      <c r="C347" s="235"/>
      <c r="D347" s="236" t="s">
        <v>138</v>
      </c>
      <c r="E347" s="237" t="s">
        <v>1</v>
      </c>
      <c r="F347" s="238" t="s">
        <v>162</v>
      </c>
      <c r="G347" s="235"/>
      <c r="H347" s="239">
        <v>12.265</v>
      </c>
      <c r="I347" s="240"/>
      <c r="J347" s="235"/>
      <c r="K347" s="235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138</v>
      </c>
      <c r="AU347" s="245" t="s">
        <v>87</v>
      </c>
      <c r="AV347" s="13" t="s">
        <v>87</v>
      </c>
      <c r="AW347" s="13" t="s">
        <v>33</v>
      </c>
      <c r="AX347" s="13" t="s">
        <v>77</v>
      </c>
      <c r="AY347" s="245" t="s">
        <v>130</v>
      </c>
    </row>
    <row r="348" spans="1:51" s="14" customFormat="1" ht="12">
      <c r="A348" s="14"/>
      <c r="B348" s="246"/>
      <c r="C348" s="247"/>
      <c r="D348" s="236" t="s">
        <v>138</v>
      </c>
      <c r="E348" s="248" t="s">
        <v>1</v>
      </c>
      <c r="F348" s="249" t="s">
        <v>140</v>
      </c>
      <c r="G348" s="247"/>
      <c r="H348" s="250">
        <v>12.265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138</v>
      </c>
      <c r="AU348" s="256" t="s">
        <v>87</v>
      </c>
      <c r="AV348" s="14" t="s">
        <v>136</v>
      </c>
      <c r="AW348" s="14" t="s">
        <v>33</v>
      </c>
      <c r="AX348" s="14" t="s">
        <v>85</v>
      </c>
      <c r="AY348" s="256" t="s">
        <v>130</v>
      </c>
    </row>
    <row r="349" spans="1:65" s="2" customFormat="1" ht="16.5" customHeight="1">
      <c r="A349" s="39"/>
      <c r="B349" s="40"/>
      <c r="C349" s="220" t="s">
        <v>365</v>
      </c>
      <c r="D349" s="220" t="s">
        <v>132</v>
      </c>
      <c r="E349" s="221" t="s">
        <v>366</v>
      </c>
      <c r="F349" s="222" t="s">
        <v>367</v>
      </c>
      <c r="G349" s="223" t="s">
        <v>135</v>
      </c>
      <c r="H349" s="224">
        <v>31.311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42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136</v>
      </c>
      <c r="AT349" s="232" t="s">
        <v>132</v>
      </c>
      <c r="AU349" s="232" t="s">
        <v>87</v>
      </c>
      <c r="AY349" s="18" t="s">
        <v>130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85</v>
      </c>
      <c r="BK349" s="233">
        <f>ROUND(I349*H349,2)</f>
        <v>0</v>
      </c>
      <c r="BL349" s="18" t="s">
        <v>136</v>
      </c>
      <c r="BM349" s="232" t="s">
        <v>368</v>
      </c>
    </row>
    <row r="350" spans="1:51" s="13" customFormat="1" ht="12">
      <c r="A350" s="13"/>
      <c r="B350" s="234"/>
      <c r="C350" s="235"/>
      <c r="D350" s="236" t="s">
        <v>138</v>
      </c>
      <c r="E350" s="237" t="s">
        <v>1</v>
      </c>
      <c r="F350" s="238" t="s">
        <v>162</v>
      </c>
      <c r="G350" s="235"/>
      <c r="H350" s="239">
        <v>12.265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138</v>
      </c>
      <c r="AU350" s="245" t="s">
        <v>87</v>
      </c>
      <c r="AV350" s="13" t="s">
        <v>87</v>
      </c>
      <c r="AW350" s="13" t="s">
        <v>33</v>
      </c>
      <c r="AX350" s="13" t="s">
        <v>77</v>
      </c>
      <c r="AY350" s="245" t="s">
        <v>130</v>
      </c>
    </row>
    <row r="351" spans="1:51" s="13" customFormat="1" ht="12">
      <c r="A351" s="13"/>
      <c r="B351" s="234"/>
      <c r="C351" s="235"/>
      <c r="D351" s="236" t="s">
        <v>138</v>
      </c>
      <c r="E351" s="237" t="s">
        <v>1</v>
      </c>
      <c r="F351" s="238" t="s">
        <v>351</v>
      </c>
      <c r="G351" s="235"/>
      <c r="H351" s="239">
        <v>3.716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138</v>
      </c>
      <c r="AU351" s="245" t="s">
        <v>87</v>
      </c>
      <c r="AV351" s="13" t="s">
        <v>87</v>
      </c>
      <c r="AW351" s="13" t="s">
        <v>33</v>
      </c>
      <c r="AX351" s="13" t="s">
        <v>77</v>
      </c>
      <c r="AY351" s="245" t="s">
        <v>130</v>
      </c>
    </row>
    <row r="352" spans="1:51" s="13" customFormat="1" ht="12">
      <c r="A352" s="13"/>
      <c r="B352" s="234"/>
      <c r="C352" s="235"/>
      <c r="D352" s="236" t="s">
        <v>138</v>
      </c>
      <c r="E352" s="237" t="s">
        <v>1</v>
      </c>
      <c r="F352" s="238" t="s">
        <v>352</v>
      </c>
      <c r="G352" s="235"/>
      <c r="H352" s="239">
        <v>15.33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138</v>
      </c>
      <c r="AU352" s="245" t="s">
        <v>87</v>
      </c>
      <c r="AV352" s="13" t="s">
        <v>87</v>
      </c>
      <c r="AW352" s="13" t="s">
        <v>33</v>
      </c>
      <c r="AX352" s="13" t="s">
        <v>77</v>
      </c>
      <c r="AY352" s="245" t="s">
        <v>130</v>
      </c>
    </row>
    <row r="353" spans="1:51" s="14" customFormat="1" ht="12">
      <c r="A353" s="14"/>
      <c r="B353" s="246"/>
      <c r="C353" s="247"/>
      <c r="D353" s="236" t="s">
        <v>138</v>
      </c>
      <c r="E353" s="248" t="s">
        <v>1</v>
      </c>
      <c r="F353" s="249" t="s">
        <v>140</v>
      </c>
      <c r="G353" s="247"/>
      <c r="H353" s="250">
        <v>31.311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6" t="s">
        <v>138</v>
      </c>
      <c r="AU353" s="256" t="s">
        <v>87</v>
      </c>
      <c r="AV353" s="14" t="s">
        <v>136</v>
      </c>
      <c r="AW353" s="14" t="s">
        <v>33</v>
      </c>
      <c r="AX353" s="14" t="s">
        <v>85</v>
      </c>
      <c r="AY353" s="256" t="s">
        <v>130</v>
      </c>
    </row>
    <row r="354" spans="1:65" s="2" customFormat="1" ht="62.7" customHeight="1">
      <c r="A354" s="39"/>
      <c r="B354" s="40"/>
      <c r="C354" s="220" t="s">
        <v>369</v>
      </c>
      <c r="D354" s="220" t="s">
        <v>132</v>
      </c>
      <c r="E354" s="221" t="s">
        <v>370</v>
      </c>
      <c r="F354" s="222" t="s">
        <v>371</v>
      </c>
      <c r="G354" s="223" t="s">
        <v>135</v>
      </c>
      <c r="H354" s="224">
        <v>32</v>
      </c>
      <c r="I354" s="225"/>
      <c r="J354" s="226">
        <f>ROUND(I354*H354,2)</f>
        <v>0</v>
      </c>
      <c r="K354" s="227"/>
      <c r="L354" s="45"/>
      <c r="M354" s="228" t="s">
        <v>1</v>
      </c>
      <c r="N354" s="229" t="s">
        <v>42</v>
      </c>
      <c r="O354" s="92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136</v>
      </c>
      <c r="AT354" s="232" t="s">
        <v>132</v>
      </c>
      <c r="AU354" s="232" t="s">
        <v>87</v>
      </c>
      <c r="AY354" s="18" t="s">
        <v>130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85</v>
      </c>
      <c r="BK354" s="233">
        <f>ROUND(I354*H354,2)</f>
        <v>0</v>
      </c>
      <c r="BL354" s="18" t="s">
        <v>136</v>
      </c>
      <c r="BM354" s="232" t="s">
        <v>372</v>
      </c>
    </row>
    <row r="355" spans="1:51" s="13" customFormat="1" ht="12">
      <c r="A355" s="13"/>
      <c r="B355" s="234"/>
      <c r="C355" s="235"/>
      <c r="D355" s="236" t="s">
        <v>138</v>
      </c>
      <c r="E355" s="237" t="s">
        <v>1</v>
      </c>
      <c r="F355" s="238" t="s">
        <v>274</v>
      </c>
      <c r="G355" s="235"/>
      <c r="H355" s="239">
        <v>32</v>
      </c>
      <c r="I355" s="240"/>
      <c r="J355" s="235"/>
      <c r="K355" s="235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138</v>
      </c>
      <c r="AU355" s="245" t="s">
        <v>87</v>
      </c>
      <c r="AV355" s="13" t="s">
        <v>87</v>
      </c>
      <c r="AW355" s="13" t="s">
        <v>33</v>
      </c>
      <c r="AX355" s="13" t="s">
        <v>77</v>
      </c>
      <c r="AY355" s="245" t="s">
        <v>130</v>
      </c>
    </row>
    <row r="356" spans="1:51" s="14" customFormat="1" ht="12">
      <c r="A356" s="14"/>
      <c r="B356" s="246"/>
      <c r="C356" s="247"/>
      <c r="D356" s="236" t="s">
        <v>138</v>
      </c>
      <c r="E356" s="248" t="s">
        <v>1</v>
      </c>
      <c r="F356" s="249" t="s">
        <v>140</v>
      </c>
      <c r="G356" s="247"/>
      <c r="H356" s="250">
        <v>32</v>
      </c>
      <c r="I356" s="251"/>
      <c r="J356" s="247"/>
      <c r="K356" s="247"/>
      <c r="L356" s="252"/>
      <c r="M356" s="253"/>
      <c r="N356" s="254"/>
      <c r="O356" s="254"/>
      <c r="P356" s="254"/>
      <c r="Q356" s="254"/>
      <c r="R356" s="254"/>
      <c r="S356" s="254"/>
      <c r="T356" s="25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6" t="s">
        <v>138</v>
      </c>
      <c r="AU356" s="256" t="s">
        <v>87</v>
      </c>
      <c r="AV356" s="14" t="s">
        <v>136</v>
      </c>
      <c r="AW356" s="14" t="s">
        <v>33</v>
      </c>
      <c r="AX356" s="14" t="s">
        <v>85</v>
      </c>
      <c r="AY356" s="256" t="s">
        <v>130</v>
      </c>
    </row>
    <row r="357" spans="1:65" s="2" customFormat="1" ht="33" customHeight="1">
      <c r="A357" s="39"/>
      <c r="B357" s="40"/>
      <c r="C357" s="220" t="s">
        <v>373</v>
      </c>
      <c r="D357" s="220" t="s">
        <v>132</v>
      </c>
      <c r="E357" s="221" t="s">
        <v>374</v>
      </c>
      <c r="F357" s="222" t="s">
        <v>375</v>
      </c>
      <c r="G357" s="223" t="s">
        <v>135</v>
      </c>
      <c r="H357" s="224">
        <v>32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42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136</v>
      </c>
      <c r="AT357" s="232" t="s">
        <v>132</v>
      </c>
      <c r="AU357" s="232" t="s">
        <v>87</v>
      </c>
      <c r="AY357" s="18" t="s">
        <v>130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85</v>
      </c>
      <c r="BK357" s="233">
        <f>ROUND(I357*H357,2)</f>
        <v>0</v>
      </c>
      <c r="BL357" s="18" t="s">
        <v>136</v>
      </c>
      <c r="BM357" s="232" t="s">
        <v>376</v>
      </c>
    </row>
    <row r="358" spans="1:51" s="13" customFormat="1" ht="12">
      <c r="A358" s="13"/>
      <c r="B358" s="234"/>
      <c r="C358" s="235"/>
      <c r="D358" s="236" t="s">
        <v>138</v>
      </c>
      <c r="E358" s="237" t="s">
        <v>1</v>
      </c>
      <c r="F358" s="238" t="s">
        <v>274</v>
      </c>
      <c r="G358" s="235"/>
      <c r="H358" s="239">
        <v>32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138</v>
      </c>
      <c r="AU358" s="245" t="s">
        <v>87</v>
      </c>
      <c r="AV358" s="13" t="s">
        <v>87</v>
      </c>
      <c r="AW358" s="13" t="s">
        <v>33</v>
      </c>
      <c r="AX358" s="13" t="s">
        <v>77</v>
      </c>
      <c r="AY358" s="245" t="s">
        <v>130</v>
      </c>
    </row>
    <row r="359" spans="1:51" s="14" customFormat="1" ht="12">
      <c r="A359" s="14"/>
      <c r="B359" s="246"/>
      <c r="C359" s="247"/>
      <c r="D359" s="236" t="s">
        <v>138</v>
      </c>
      <c r="E359" s="248" t="s">
        <v>1</v>
      </c>
      <c r="F359" s="249" t="s">
        <v>140</v>
      </c>
      <c r="G359" s="247"/>
      <c r="H359" s="250">
        <v>32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6" t="s">
        <v>138</v>
      </c>
      <c r="AU359" s="256" t="s">
        <v>87</v>
      </c>
      <c r="AV359" s="14" t="s">
        <v>136</v>
      </c>
      <c r="AW359" s="14" t="s">
        <v>33</v>
      </c>
      <c r="AX359" s="14" t="s">
        <v>85</v>
      </c>
      <c r="AY359" s="256" t="s">
        <v>130</v>
      </c>
    </row>
    <row r="360" spans="1:65" s="2" customFormat="1" ht="62.7" customHeight="1">
      <c r="A360" s="39"/>
      <c r="B360" s="40"/>
      <c r="C360" s="220" t="s">
        <v>377</v>
      </c>
      <c r="D360" s="220" t="s">
        <v>132</v>
      </c>
      <c r="E360" s="221" t="s">
        <v>378</v>
      </c>
      <c r="F360" s="222" t="s">
        <v>379</v>
      </c>
      <c r="G360" s="223" t="s">
        <v>135</v>
      </c>
      <c r="H360" s="224">
        <v>736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42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136</v>
      </c>
      <c r="AT360" s="232" t="s">
        <v>132</v>
      </c>
      <c r="AU360" s="232" t="s">
        <v>87</v>
      </c>
      <c r="AY360" s="18" t="s">
        <v>130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85</v>
      </c>
      <c r="BK360" s="233">
        <f>ROUND(I360*H360,2)</f>
        <v>0</v>
      </c>
      <c r="BL360" s="18" t="s">
        <v>136</v>
      </c>
      <c r="BM360" s="232" t="s">
        <v>380</v>
      </c>
    </row>
    <row r="361" spans="1:51" s="13" customFormat="1" ht="12">
      <c r="A361" s="13"/>
      <c r="B361" s="234"/>
      <c r="C361" s="235"/>
      <c r="D361" s="236" t="s">
        <v>138</v>
      </c>
      <c r="E361" s="237" t="s">
        <v>1</v>
      </c>
      <c r="F361" s="238" t="s">
        <v>271</v>
      </c>
      <c r="G361" s="235"/>
      <c r="H361" s="239">
        <v>638</v>
      </c>
      <c r="I361" s="240"/>
      <c r="J361" s="235"/>
      <c r="K361" s="235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138</v>
      </c>
      <c r="AU361" s="245" t="s">
        <v>87</v>
      </c>
      <c r="AV361" s="13" t="s">
        <v>87</v>
      </c>
      <c r="AW361" s="13" t="s">
        <v>33</v>
      </c>
      <c r="AX361" s="13" t="s">
        <v>77</v>
      </c>
      <c r="AY361" s="245" t="s">
        <v>130</v>
      </c>
    </row>
    <row r="362" spans="1:51" s="13" customFormat="1" ht="12">
      <c r="A362" s="13"/>
      <c r="B362" s="234"/>
      <c r="C362" s="235"/>
      <c r="D362" s="236" t="s">
        <v>138</v>
      </c>
      <c r="E362" s="237" t="s">
        <v>1</v>
      </c>
      <c r="F362" s="238" t="s">
        <v>272</v>
      </c>
      <c r="G362" s="235"/>
      <c r="H362" s="239">
        <v>95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138</v>
      </c>
      <c r="AU362" s="245" t="s">
        <v>87</v>
      </c>
      <c r="AV362" s="13" t="s">
        <v>87</v>
      </c>
      <c r="AW362" s="13" t="s">
        <v>33</v>
      </c>
      <c r="AX362" s="13" t="s">
        <v>77</v>
      </c>
      <c r="AY362" s="245" t="s">
        <v>130</v>
      </c>
    </row>
    <row r="363" spans="1:51" s="13" customFormat="1" ht="12">
      <c r="A363" s="13"/>
      <c r="B363" s="234"/>
      <c r="C363" s="235"/>
      <c r="D363" s="236" t="s">
        <v>138</v>
      </c>
      <c r="E363" s="237" t="s">
        <v>1</v>
      </c>
      <c r="F363" s="238" t="s">
        <v>273</v>
      </c>
      <c r="G363" s="235"/>
      <c r="H363" s="239">
        <v>3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138</v>
      </c>
      <c r="AU363" s="245" t="s">
        <v>87</v>
      </c>
      <c r="AV363" s="13" t="s">
        <v>87</v>
      </c>
      <c r="AW363" s="13" t="s">
        <v>33</v>
      </c>
      <c r="AX363" s="13" t="s">
        <v>77</v>
      </c>
      <c r="AY363" s="245" t="s">
        <v>130</v>
      </c>
    </row>
    <row r="364" spans="1:51" s="14" customFormat="1" ht="12">
      <c r="A364" s="14"/>
      <c r="B364" s="246"/>
      <c r="C364" s="247"/>
      <c r="D364" s="236" t="s">
        <v>138</v>
      </c>
      <c r="E364" s="248" t="s">
        <v>1</v>
      </c>
      <c r="F364" s="249" t="s">
        <v>140</v>
      </c>
      <c r="G364" s="247"/>
      <c r="H364" s="250">
        <v>736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6" t="s">
        <v>138</v>
      </c>
      <c r="AU364" s="256" t="s">
        <v>87</v>
      </c>
      <c r="AV364" s="14" t="s">
        <v>136</v>
      </c>
      <c r="AW364" s="14" t="s">
        <v>33</v>
      </c>
      <c r="AX364" s="14" t="s">
        <v>85</v>
      </c>
      <c r="AY364" s="256" t="s">
        <v>130</v>
      </c>
    </row>
    <row r="365" spans="1:65" s="2" customFormat="1" ht="16.5" customHeight="1">
      <c r="A365" s="39"/>
      <c r="B365" s="40"/>
      <c r="C365" s="267" t="s">
        <v>381</v>
      </c>
      <c r="D365" s="267" t="s">
        <v>261</v>
      </c>
      <c r="E365" s="268" t="s">
        <v>382</v>
      </c>
      <c r="F365" s="269" t="s">
        <v>383</v>
      </c>
      <c r="G365" s="270" t="s">
        <v>135</v>
      </c>
      <c r="H365" s="271">
        <v>723.6</v>
      </c>
      <c r="I365" s="272"/>
      <c r="J365" s="273">
        <f>ROUND(I365*H365,2)</f>
        <v>0</v>
      </c>
      <c r="K365" s="274"/>
      <c r="L365" s="275"/>
      <c r="M365" s="276" t="s">
        <v>1</v>
      </c>
      <c r="N365" s="277" t="s">
        <v>42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265</v>
      </c>
      <c r="AT365" s="232" t="s">
        <v>261</v>
      </c>
      <c r="AU365" s="232" t="s">
        <v>87</v>
      </c>
      <c r="AY365" s="18" t="s">
        <v>130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85</v>
      </c>
      <c r="BK365" s="233">
        <f>ROUND(I365*H365,2)</f>
        <v>0</v>
      </c>
      <c r="BL365" s="18" t="s">
        <v>136</v>
      </c>
      <c r="BM365" s="232" t="s">
        <v>384</v>
      </c>
    </row>
    <row r="366" spans="1:65" s="2" customFormat="1" ht="16.5" customHeight="1">
      <c r="A366" s="39"/>
      <c r="B366" s="40"/>
      <c r="C366" s="267" t="s">
        <v>385</v>
      </c>
      <c r="D366" s="267" t="s">
        <v>261</v>
      </c>
      <c r="E366" s="268" t="s">
        <v>386</v>
      </c>
      <c r="F366" s="269" t="s">
        <v>387</v>
      </c>
      <c r="G366" s="270" t="s">
        <v>135</v>
      </c>
      <c r="H366" s="271">
        <v>102.6</v>
      </c>
      <c r="I366" s="272"/>
      <c r="J366" s="273">
        <f>ROUND(I366*H366,2)</f>
        <v>0</v>
      </c>
      <c r="K366" s="274"/>
      <c r="L366" s="275"/>
      <c r="M366" s="276" t="s">
        <v>1</v>
      </c>
      <c r="N366" s="277" t="s">
        <v>42</v>
      </c>
      <c r="O366" s="92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2" t="s">
        <v>265</v>
      </c>
      <c r="AT366" s="232" t="s">
        <v>261</v>
      </c>
      <c r="AU366" s="232" t="s">
        <v>87</v>
      </c>
      <c r="AY366" s="18" t="s">
        <v>130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8" t="s">
        <v>85</v>
      </c>
      <c r="BK366" s="233">
        <f>ROUND(I366*H366,2)</f>
        <v>0</v>
      </c>
      <c r="BL366" s="18" t="s">
        <v>136</v>
      </c>
      <c r="BM366" s="232" t="s">
        <v>388</v>
      </c>
    </row>
    <row r="367" spans="1:65" s="2" customFormat="1" ht="16.5" customHeight="1">
      <c r="A367" s="39"/>
      <c r="B367" s="40"/>
      <c r="C367" s="267" t="s">
        <v>389</v>
      </c>
      <c r="D367" s="267" t="s">
        <v>261</v>
      </c>
      <c r="E367" s="268" t="s">
        <v>390</v>
      </c>
      <c r="F367" s="269" t="s">
        <v>391</v>
      </c>
      <c r="G367" s="270" t="s">
        <v>135</v>
      </c>
      <c r="H367" s="271">
        <v>3.24</v>
      </c>
      <c r="I367" s="272"/>
      <c r="J367" s="273">
        <f>ROUND(I367*H367,2)</f>
        <v>0</v>
      </c>
      <c r="K367" s="274"/>
      <c r="L367" s="275"/>
      <c r="M367" s="276" t="s">
        <v>1</v>
      </c>
      <c r="N367" s="277" t="s">
        <v>42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265</v>
      </c>
      <c r="AT367" s="232" t="s">
        <v>261</v>
      </c>
      <c r="AU367" s="232" t="s">
        <v>87</v>
      </c>
      <c r="AY367" s="18" t="s">
        <v>130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85</v>
      </c>
      <c r="BK367" s="233">
        <f>ROUND(I367*H367,2)</f>
        <v>0</v>
      </c>
      <c r="BL367" s="18" t="s">
        <v>136</v>
      </c>
      <c r="BM367" s="232" t="s">
        <v>392</v>
      </c>
    </row>
    <row r="368" spans="1:65" s="2" customFormat="1" ht="33" customHeight="1">
      <c r="A368" s="39"/>
      <c r="B368" s="40"/>
      <c r="C368" s="220" t="s">
        <v>393</v>
      </c>
      <c r="D368" s="220" t="s">
        <v>132</v>
      </c>
      <c r="E368" s="221" t="s">
        <v>394</v>
      </c>
      <c r="F368" s="222" t="s">
        <v>395</v>
      </c>
      <c r="G368" s="223" t="s">
        <v>135</v>
      </c>
      <c r="H368" s="224">
        <v>736</v>
      </c>
      <c r="I368" s="225"/>
      <c r="J368" s="226">
        <f>ROUND(I368*H368,2)</f>
        <v>0</v>
      </c>
      <c r="K368" s="227"/>
      <c r="L368" s="45"/>
      <c r="M368" s="228" t="s">
        <v>1</v>
      </c>
      <c r="N368" s="229" t="s">
        <v>42</v>
      </c>
      <c r="O368" s="92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2" t="s">
        <v>136</v>
      </c>
      <c r="AT368" s="232" t="s">
        <v>132</v>
      </c>
      <c r="AU368" s="232" t="s">
        <v>87</v>
      </c>
      <c r="AY368" s="18" t="s">
        <v>130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8" t="s">
        <v>85</v>
      </c>
      <c r="BK368" s="233">
        <f>ROUND(I368*H368,2)</f>
        <v>0</v>
      </c>
      <c r="BL368" s="18" t="s">
        <v>136</v>
      </c>
      <c r="BM368" s="232" t="s">
        <v>396</v>
      </c>
    </row>
    <row r="369" spans="1:51" s="13" customFormat="1" ht="12">
      <c r="A369" s="13"/>
      <c r="B369" s="234"/>
      <c r="C369" s="235"/>
      <c r="D369" s="236" t="s">
        <v>138</v>
      </c>
      <c r="E369" s="237" t="s">
        <v>1</v>
      </c>
      <c r="F369" s="238" t="s">
        <v>271</v>
      </c>
      <c r="G369" s="235"/>
      <c r="H369" s="239">
        <v>638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138</v>
      </c>
      <c r="AU369" s="245" t="s">
        <v>87</v>
      </c>
      <c r="AV369" s="13" t="s">
        <v>87</v>
      </c>
      <c r="AW369" s="13" t="s">
        <v>33</v>
      </c>
      <c r="AX369" s="13" t="s">
        <v>77</v>
      </c>
      <c r="AY369" s="245" t="s">
        <v>130</v>
      </c>
    </row>
    <row r="370" spans="1:51" s="13" customFormat="1" ht="12">
      <c r="A370" s="13"/>
      <c r="B370" s="234"/>
      <c r="C370" s="235"/>
      <c r="D370" s="236" t="s">
        <v>138</v>
      </c>
      <c r="E370" s="237" t="s">
        <v>1</v>
      </c>
      <c r="F370" s="238" t="s">
        <v>272</v>
      </c>
      <c r="G370" s="235"/>
      <c r="H370" s="239">
        <v>95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138</v>
      </c>
      <c r="AU370" s="245" t="s">
        <v>87</v>
      </c>
      <c r="AV370" s="13" t="s">
        <v>87</v>
      </c>
      <c r="AW370" s="13" t="s">
        <v>33</v>
      </c>
      <c r="AX370" s="13" t="s">
        <v>77</v>
      </c>
      <c r="AY370" s="245" t="s">
        <v>130</v>
      </c>
    </row>
    <row r="371" spans="1:51" s="13" customFormat="1" ht="12">
      <c r="A371" s="13"/>
      <c r="B371" s="234"/>
      <c r="C371" s="235"/>
      <c r="D371" s="236" t="s">
        <v>138</v>
      </c>
      <c r="E371" s="237" t="s">
        <v>1</v>
      </c>
      <c r="F371" s="238" t="s">
        <v>273</v>
      </c>
      <c r="G371" s="235"/>
      <c r="H371" s="239">
        <v>3</v>
      </c>
      <c r="I371" s="240"/>
      <c r="J371" s="235"/>
      <c r="K371" s="235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138</v>
      </c>
      <c r="AU371" s="245" t="s">
        <v>87</v>
      </c>
      <c r="AV371" s="13" t="s">
        <v>87</v>
      </c>
      <c r="AW371" s="13" t="s">
        <v>33</v>
      </c>
      <c r="AX371" s="13" t="s">
        <v>77</v>
      </c>
      <c r="AY371" s="245" t="s">
        <v>130</v>
      </c>
    </row>
    <row r="372" spans="1:51" s="14" customFormat="1" ht="12">
      <c r="A372" s="14"/>
      <c r="B372" s="246"/>
      <c r="C372" s="247"/>
      <c r="D372" s="236" t="s">
        <v>138</v>
      </c>
      <c r="E372" s="248" t="s">
        <v>1</v>
      </c>
      <c r="F372" s="249" t="s">
        <v>140</v>
      </c>
      <c r="G372" s="247"/>
      <c r="H372" s="250">
        <v>736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6" t="s">
        <v>138</v>
      </c>
      <c r="AU372" s="256" t="s">
        <v>87</v>
      </c>
      <c r="AV372" s="14" t="s">
        <v>136</v>
      </c>
      <c r="AW372" s="14" t="s">
        <v>33</v>
      </c>
      <c r="AX372" s="14" t="s">
        <v>85</v>
      </c>
      <c r="AY372" s="256" t="s">
        <v>130</v>
      </c>
    </row>
    <row r="373" spans="1:63" s="12" customFormat="1" ht="22.8" customHeight="1">
      <c r="A373" s="12"/>
      <c r="B373" s="204"/>
      <c r="C373" s="205"/>
      <c r="D373" s="206" t="s">
        <v>76</v>
      </c>
      <c r="E373" s="218" t="s">
        <v>265</v>
      </c>
      <c r="F373" s="218" t="s">
        <v>397</v>
      </c>
      <c r="G373" s="205"/>
      <c r="H373" s="205"/>
      <c r="I373" s="208"/>
      <c r="J373" s="219">
        <f>BK373</f>
        <v>0</v>
      </c>
      <c r="K373" s="205"/>
      <c r="L373" s="210"/>
      <c r="M373" s="211"/>
      <c r="N373" s="212"/>
      <c r="O373" s="212"/>
      <c r="P373" s="213">
        <f>SUM(P374:P388)</f>
        <v>0</v>
      </c>
      <c r="Q373" s="212"/>
      <c r="R373" s="213">
        <f>SUM(R374:R388)</f>
        <v>0</v>
      </c>
      <c r="S373" s="212"/>
      <c r="T373" s="214">
        <f>SUM(T374:T388)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5" t="s">
        <v>85</v>
      </c>
      <c r="AT373" s="216" t="s">
        <v>76</v>
      </c>
      <c r="AU373" s="216" t="s">
        <v>85</v>
      </c>
      <c r="AY373" s="215" t="s">
        <v>130</v>
      </c>
      <c r="BK373" s="217">
        <f>SUM(BK374:BK388)</f>
        <v>0</v>
      </c>
    </row>
    <row r="374" spans="1:65" s="2" customFormat="1" ht="37.8" customHeight="1">
      <c r="A374" s="39"/>
      <c r="B374" s="40"/>
      <c r="C374" s="220" t="s">
        <v>398</v>
      </c>
      <c r="D374" s="220" t="s">
        <v>132</v>
      </c>
      <c r="E374" s="221" t="s">
        <v>399</v>
      </c>
      <c r="F374" s="222" t="s">
        <v>400</v>
      </c>
      <c r="G374" s="223" t="s">
        <v>172</v>
      </c>
      <c r="H374" s="224">
        <v>35</v>
      </c>
      <c r="I374" s="225"/>
      <c r="J374" s="226">
        <f>ROUND(I374*H374,2)</f>
        <v>0</v>
      </c>
      <c r="K374" s="227"/>
      <c r="L374" s="45"/>
      <c r="M374" s="228" t="s">
        <v>1</v>
      </c>
      <c r="N374" s="229" t="s">
        <v>42</v>
      </c>
      <c r="O374" s="92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2" t="s">
        <v>136</v>
      </c>
      <c r="AT374" s="232" t="s">
        <v>132</v>
      </c>
      <c r="AU374" s="232" t="s">
        <v>87</v>
      </c>
      <c r="AY374" s="18" t="s">
        <v>130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8" t="s">
        <v>85</v>
      </c>
      <c r="BK374" s="233">
        <f>ROUND(I374*H374,2)</f>
        <v>0</v>
      </c>
      <c r="BL374" s="18" t="s">
        <v>136</v>
      </c>
      <c r="BM374" s="232" t="s">
        <v>401</v>
      </c>
    </row>
    <row r="375" spans="1:51" s="13" customFormat="1" ht="12">
      <c r="A375" s="13"/>
      <c r="B375" s="234"/>
      <c r="C375" s="235"/>
      <c r="D375" s="236" t="s">
        <v>138</v>
      </c>
      <c r="E375" s="237" t="s">
        <v>1</v>
      </c>
      <c r="F375" s="238" t="s">
        <v>402</v>
      </c>
      <c r="G375" s="235"/>
      <c r="H375" s="239">
        <v>35</v>
      </c>
      <c r="I375" s="240"/>
      <c r="J375" s="235"/>
      <c r="K375" s="235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138</v>
      </c>
      <c r="AU375" s="245" t="s">
        <v>87</v>
      </c>
      <c r="AV375" s="13" t="s">
        <v>87</v>
      </c>
      <c r="AW375" s="13" t="s">
        <v>33</v>
      </c>
      <c r="AX375" s="13" t="s">
        <v>77</v>
      </c>
      <c r="AY375" s="245" t="s">
        <v>130</v>
      </c>
    </row>
    <row r="376" spans="1:51" s="14" customFormat="1" ht="12">
      <c r="A376" s="14"/>
      <c r="B376" s="246"/>
      <c r="C376" s="247"/>
      <c r="D376" s="236" t="s">
        <v>138</v>
      </c>
      <c r="E376" s="248" t="s">
        <v>1</v>
      </c>
      <c r="F376" s="249" t="s">
        <v>140</v>
      </c>
      <c r="G376" s="247"/>
      <c r="H376" s="250">
        <v>35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6" t="s">
        <v>138</v>
      </c>
      <c r="AU376" s="256" t="s">
        <v>87</v>
      </c>
      <c r="AV376" s="14" t="s">
        <v>136</v>
      </c>
      <c r="AW376" s="14" t="s">
        <v>33</v>
      </c>
      <c r="AX376" s="14" t="s">
        <v>85</v>
      </c>
      <c r="AY376" s="256" t="s">
        <v>130</v>
      </c>
    </row>
    <row r="377" spans="1:65" s="2" customFormat="1" ht="24.15" customHeight="1">
      <c r="A377" s="39"/>
      <c r="B377" s="40"/>
      <c r="C377" s="220" t="s">
        <v>403</v>
      </c>
      <c r="D377" s="220" t="s">
        <v>132</v>
      </c>
      <c r="E377" s="221" t="s">
        <v>404</v>
      </c>
      <c r="F377" s="222" t="s">
        <v>405</v>
      </c>
      <c r="G377" s="223" t="s">
        <v>172</v>
      </c>
      <c r="H377" s="224">
        <v>35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42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136</v>
      </c>
      <c r="AT377" s="232" t="s">
        <v>132</v>
      </c>
      <c r="AU377" s="232" t="s">
        <v>87</v>
      </c>
      <c r="AY377" s="18" t="s">
        <v>130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85</v>
      </c>
      <c r="BK377" s="233">
        <f>ROUND(I377*H377,2)</f>
        <v>0</v>
      </c>
      <c r="BL377" s="18" t="s">
        <v>136</v>
      </c>
      <c r="BM377" s="232" t="s">
        <v>406</v>
      </c>
    </row>
    <row r="378" spans="1:51" s="13" customFormat="1" ht="12">
      <c r="A378" s="13"/>
      <c r="B378" s="234"/>
      <c r="C378" s="235"/>
      <c r="D378" s="236" t="s">
        <v>138</v>
      </c>
      <c r="E378" s="237" t="s">
        <v>1</v>
      </c>
      <c r="F378" s="238" t="s">
        <v>402</v>
      </c>
      <c r="G378" s="235"/>
      <c r="H378" s="239">
        <v>35</v>
      </c>
      <c r="I378" s="240"/>
      <c r="J378" s="235"/>
      <c r="K378" s="235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138</v>
      </c>
      <c r="AU378" s="245" t="s">
        <v>87</v>
      </c>
      <c r="AV378" s="13" t="s">
        <v>87</v>
      </c>
      <c r="AW378" s="13" t="s">
        <v>33</v>
      </c>
      <c r="AX378" s="13" t="s">
        <v>77</v>
      </c>
      <c r="AY378" s="245" t="s">
        <v>130</v>
      </c>
    </row>
    <row r="379" spans="1:51" s="14" customFormat="1" ht="12">
      <c r="A379" s="14"/>
      <c r="B379" s="246"/>
      <c r="C379" s="247"/>
      <c r="D379" s="236" t="s">
        <v>138</v>
      </c>
      <c r="E379" s="248" t="s">
        <v>1</v>
      </c>
      <c r="F379" s="249" t="s">
        <v>140</v>
      </c>
      <c r="G379" s="247"/>
      <c r="H379" s="250">
        <v>35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138</v>
      </c>
      <c r="AU379" s="256" t="s">
        <v>87</v>
      </c>
      <c r="AV379" s="14" t="s">
        <v>136</v>
      </c>
      <c r="AW379" s="14" t="s">
        <v>33</v>
      </c>
      <c r="AX379" s="14" t="s">
        <v>85</v>
      </c>
      <c r="AY379" s="256" t="s">
        <v>130</v>
      </c>
    </row>
    <row r="380" spans="1:65" s="2" customFormat="1" ht="24.15" customHeight="1">
      <c r="A380" s="39"/>
      <c r="B380" s="40"/>
      <c r="C380" s="220" t="s">
        <v>407</v>
      </c>
      <c r="D380" s="220" t="s">
        <v>132</v>
      </c>
      <c r="E380" s="221" t="s">
        <v>408</v>
      </c>
      <c r="F380" s="222" t="s">
        <v>409</v>
      </c>
      <c r="G380" s="223" t="s">
        <v>172</v>
      </c>
      <c r="H380" s="224">
        <v>6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42</v>
      </c>
      <c r="O380" s="92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136</v>
      </c>
      <c r="AT380" s="232" t="s">
        <v>132</v>
      </c>
      <c r="AU380" s="232" t="s">
        <v>87</v>
      </c>
      <c r="AY380" s="18" t="s">
        <v>130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85</v>
      </c>
      <c r="BK380" s="233">
        <f>ROUND(I380*H380,2)</f>
        <v>0</v>
      </c>
      <c r="BL380" s="18" t="s">
        <v>136</v>
      </c>
      <c r="BM380" s="232" t="s">
        <v>410</v>
      </c>
    </row>
    <row r="381" spans="1:51" s="13" customFormat="1" ht="12">
      <c r="A381" s="13"/>
      <c r="B381" s="234"/>
      <c r="C381" s="235"/>
      <c r="D381" s="236" t="s">
        <v>138</v>
      </c>
      <c r="E381" s="237" t="s">
        <v>1</v>
      </c>
      <c r="F381" s="238" t="s">
        <v>164</v>
      </c>
      <c r="G381" s="235"/>
      <c r="H381" s="239">
        <v>6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138</v>
      </c>
      <c r="AU381" s="245" t="s">
        <v>87</v>
      </c>
      <c r="AV381" s="13" t="s">
        <v>87</v>
      </c>
      <c r="AW381" s="13" t="s">
        <v>33</v>
      </c>
      <c r="AX381" s="13" t="s">
        <v>77</v>
      </c>
      <c r="AY381" s="245" t="s">
        <v>130</v>
      </c>
    </row>
    <row r="382" spans="1:51" s="14" customFormat="1" ht="12">
      <c r="A382" s="14"/>
      <c r="B382" s="246"/>
      <c r="C382" s="247"/>
      <c r="D382" s="236" t="s">
        <v>138</v>
      </c>
      <c r="E382" s="248" t="s">
        <v>1</v>
      </c>
      <c r="F382" s="249" t="s">
        <v>140</v>
      </c>
      <c r="G382" s="247"/>
      <c r="H382" s="250">
        <v>6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138</v>
      </c>
      <c r="AU382" s="256" t="s">
        <v>87</v>
      </c>
      <c r="AV382" s="14" t="s">
        <v>136</v>
      </c>
      <c r="AW382" s="14" t="s">
        <v>33</v>
      </c>
      <c r="AX382" s="14" t="s">
        <v>85</v>
      </c>
      <c r="AY382" s="256" t="s">
        <v>130</v>
      </c>
    </row>
    <row r="383" spans="1:65" s="2" customFormat="1" ht="24.15" customHeight="1">
      <c r="A383" s="39"/>
      <c r="B383" s="40"/>
      <c r="C383" s="220" t="s">
        <v>411</v>
      </c>
      <c r="D383" s="220" t="s">
        <v>132</v>
      </c>
      <c r="E383" s="221" t="s">
        <v>412</v>
      </c>
      <c r="F383" s="222" t="s">
        <v>413</v>
      </c>
      <c r="G383" s="223" t="s">
        <v>143</v>
      </c>
      <c r="H383" s="224">
        <v>1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42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136</v>
      </c>
      <c r="AT383" s="232" t="s">
        <v>132</v>
      </c>
      <c r="AU383" s="232" t="s">
        <v>87</v>
      </c>
      <c r="AY383" s="18" t="s">
        <v>130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85</v>
      </c>
      <c r="BK383" s="233">
        <f>ROUND(I383*H383,2)</f>
        <v>0</v>
      </c>
      <c r="BL383" s="18" t="s">
        <v>136</v>
      </c>
      <c r="BM383" s="232" t="s">
        <v>414</v>
      </c>
    </row>
    <row r="384" spans="1:51" s="13" customFormat="1" ht="12">
      <c r="A384" s="13"/>
      <c r="B384" s="234"/>
      <c r="C384" s="235"/>
      <c r="D384" s="236" t="s">
        <v>138</v>
      </c>
      <c r="E384" s="237" t="s">
        <v>1</v>
      </c>
      <c r="F384" s="238" t="s">
        <v>85</v>
      </c>
      <c r="G384" s="235"/>
      <c r="H384" s="239">
        <v>1</v>
      </c>
      <c r="I384" s="240"/>
      <c r="J384" s="235"/>
      <c r="K384" s="235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138</v>
      </c>
      <c r="AU384" s="245" t="s">
        <v>87</v>
      </c>
      <c r="AV384" s="13" t="s">
        <v>87</v>
      </c>
      <c r="AW384" s="13" t="s">
        <v>33</v>
      </c>
      <c r="AX384" s="13" t="s">
        <v>77</v>
      </c>
      <c r="AY384" s="245" t="s">
        <v>130</v>
      </c>
    </row>
    <row r="385" spans="1:51" s="14" customFormat="1" ht="12">
      <c r="A385" s="14"/>
      <c r="B385" s="246"/>
      <c r="C385" s="247"/>
      <c r="D385" s="236" t="s">
        <v>138</v>
      </c>
      <c r="E385" s="248" t="s">
        <v>1</v>
      </c>
      <c r="F385" s="249" t="s">
        <v>140</v>
      </c>
      <c r="G385" s="247"/>
      <c r="H385" s="250">
        <v>1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6" t="s">
        <v>138</v>
      </c>
      <c r="AU385" s="256" t="s">
        <v>87</v>
      </c>
      <c r="AV385" s="14" t="s">
        <v>136</v>
      </c>
      <c r="AW385" s="14" t="s">
        <v>33</v>
      </c>
      <c r="AX385" s="14" t="s">
        <v>85</v>
      </c>
      <c r="AY385" s="256" t="s">
        <v>130</v>
      </c>
    </row>
    <row r="386" spans="1:65" s="2" customFormat="1" ht="16.5" customHeight="1">
      <c r="A386" s="39"/>
      <c r="B386" s="40"/>
      <c r="C386" s="220" t="s">
        <v>415</v>
      </c>
      <c r="D386" s="220" t="s">
        <v>132</v>
      </c>
      <c r="E386" s="221" t="s">
        <v>416</v>
      </c>
      <c r="F386" s="222" t="s">
        <v>417</v>
      </c>
      <c r="G386" s="223" t="s">
        <v>143</v>
      </c>
      <c r="H386" s="224">
        <v>2</v>
      </c>
      <c r="I386" s="225"/>
      <c r="J386" s="226">
        <f>ROUND(I386*H386,2)</f>
        <v>0</v>
      </c>
      <c r="K386" s="227"/>
      <c r="L386" s="45"/>
      <c r="M386" s="228" t="s">
        <v>1</v>
      </c>
      <c r="N386" s="229" t="s">
        <v>42</v>
      </c>
      <c r="O386" s="92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2" t="s">
        <v>136</v>
      </c>
      <c r="AT386" s="232" t="s">
        <v>132</v>
      </c>
      <c r="AU386" s="232" t="s">
        <v>87</v>
      </c>
      <c r="AY386" s="18" t="s">
        <v>130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8" t="s">
        <v>85</v>
      </c>
      <c r="BK386" s="233">
        <f>ROUND(I386*H386,2)</f>
        <v>0</v>
      </c>
      <c r="BL386" s="18" t="s">
        <v>136</v>
      </c>
      <c r="BM386" s="232" t="s">
        <v>418</v>
      </c>
    </row>
    <row r="387" spans="1:51" s="13" customFormat="1" ht="12">
      <c r="A387" s="13"/>
      <c r="B387" s="234"/>
      <c r="C387" s="235"/>
      <c r="D387" s="236" t="s">
        <v>138</v>
      </c>
      <c r="E387" s="237" t="s">
        <v>1</v>
      </c>
      <c r="F387" s="238" t="s">
        <v>87</v>
      </c>
      <c r="G387" s="235"/>
      <c r="H387" s="239">
        <v>2</v>
      </c>
      <c r="I387" s="240"/>
      <c r="J387" s="235"/>
      <c r="K387" s="235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138</v>
      </c>
      <c r="AU387" s="245" t="s">
        <v>87</v>
      </c>
      <c r="AV387" s="13" t="s">
        <v>87</v>
      </c>
      <c r="AW387" s="13" t="s">
        <v>33</v>
      </c>
      <c r="AX387" s="13" t="s">
        <v>77</v>
      </c>
      <c r="AY387" s="245" t="s">
        <v>130</v>
      </c>
    </row>
    <row r="388" spans="1:51" s="14" customFormat="1" ht="12">
      <c r="A388" s="14"/>
      <c r="B388" s="246"/>
      <c r="C388" s="247"/>
      <c r="D388" s="236" t="s">
        <v>138</v>
      </c>
      <c r="E388" s="248" t="s">
        <v>1</v>
      </c>
      <c r="F388" s="249" t="s">
        <v>140</v>
      </c>
      <c r="G388" s="247"/>
      <c r="H388" s="250">
        <v>2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6" t="s">
        <v>138</v>
      </c>
      <c r="AU388" s="256" t="s">
        <v>87</v>
      </c>
      <c r="AV388" s="14" t="s">
        <v>136</v>
      </c>
      <c r="AW388" s="14" t="s">
        <v>33</v>
      </c>
      <c r="AX388" s="14" t="s">
        <v>85</v>
      </c>
      <c r="AY388" s="256" t="s">
        <v>130</v>
      </c>
    </row>
    <row r="389" spans="1:63" s="12" customFormat="1" ht="22.8" customHeight="1">
      <c r="A389" s="12"/>
      <c r="B389" s="204"/>
      <c r="C389" s="205"/>
      <c r="D389" s="206" t="s">
        <v>76</v>
      </c>
      <c r="E389" s="218" t="s">
        <v>419</v>
      </c>
      <c r="F389" s="218" t="s">
        <v>420</v>
      </c>
      <c r="G389" s="205"/>
      <c r="H389" s="205"/>
      <c r="I389" s="208"/>
      <c r="J389" s="219">
        <f>BK389</f>
        <v>0</v>
      </c>
      <c r="K389" s="205"/>
      <c r="L389" s="210"/>
      <c r="M389" s="211"/>
      <c r="N389" s="212"/>
      <c r="O389" s="212"/>
      <c r="P389" s="213">
        <f>SUM(P390:P460)</f>
        <v>0</v>
      </c>
      <c r="Q389" s="212"/>
      <c r="R389" s="213">
        <f>SUM(R390:R460)</f>
        <v>0</v>
      </c>
      <c r="S389" s="212"/>
      <c r="T389" s="214">
        <f>SUM(T390:T460)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15" t="s">
        <v>85</v>
      </c>
      <c r="AT389" s="216" t="s">
        <v>76</v>
      </c>
      <c r="AU389" s="216" t="s">
        <v>85</v>
      </c>
      <c r="AY389" s="215" t="s">
        <v>130</v>
      </c>
      <c r="BK389" s="217">
        <f>SUM(BK390:BK460)</f>
        <v>0</v>
      </c>
    </row>
    <row r="390" spans="1:65" s="2" customFormat="1" ht="16.5" customHeight="1">
      <c r="A390" s="39"/>
      <c r="B390" s="40"/>
      <c r="C390" s="220" t="s">
        <v>421</v>
      </c>
      <c r="D390" s="220" t="s">
        <v>132</v>
      </c>
      <c r="E390" s="221" t="s">
        <v>422</v>
      </c>
      <c r="F390" s="222" t="s">
        <v>423</v>
      </c>
      <c r="G390" s="223" t="s">
        <v>143</v>
      </c>
      <c r="H390" s="224">
        <v>1</v>
      </c>
      <c r="I390" s="225"/>
      <c r="J390" s="226">
        <f>ROUND(I390*H390,2)</f>
        <v>0</v>
      </c>
      <c r="K390" s="227"/>
      <c r="L390" s="45"/>
      <c r="M390" s="228" t="s">
        <v>1</v>
      </c>
      <c r="N390" s="229" t="s">
        <v>42</v>
      </c>
      <c r="O390" s="92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2" t="s">
        <v>136</v>
      </c>
      <c r="AT390" s="232" t="s">
        <v>132</v>
      </c>
      <c r="AU390" s="232" t="s">
        <v>87</v>
      </c>
      <c r="AY390" s="18" t="s">
        <v>130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8" t="s">
        <v>85</v>
      </c>
      <c r="BK390" s="233">
        <f>ROUND(I390*H390,2)</f>
        <v>0</v>
      </c>
      <c r="BL390" s="18" t="s">
        <v>136</v>
      </c>
      <c r="BM390" s="232" t="s">
        <v>424</v>
      </c>
    </row>
    <row r="391" spans="1:51" s="13" customFormat="1" ht="12">
      <c r="A391" s="13"/>
      <c r="B391" s="234"/>
      <c r="C391" s="235"/>
      <c r="D391" s="236" t="s">
        <v>138</v>
      </c>
      <c r="E391" s="237" t="s">
        <v>1</v>
      </c>
      <c r="F391" s="238" t="s">
        <v>425</v>
      </c>
      <c r="G391" s="235"/>
      <c r="H391" s="239">
        <v>1</v>
      </c>
      <c r="I391" s="240"/>
      <c r="J391" s="235"/>
      <c r="K391" s="235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138</v>
      </c>
      <c r="AU391" s="245" t="s">
        <v>87</v>
      </c>
      <c r="AV391" s="13" t="s">
        <v>87</v>
      </c>
      <c r="AW391" s="13" t="s">
        <v>33</v>
      </c>
      <c r="AX391" s="13" t="s">
        <v>77</v>
      </c>
      <c r="AY391" s="245" t="s">
        <v>130</v>
      </c>
    </row>
    <row r="392" spans="1:51" s="14" customFormat="1" ht="12">
      <c r="A392" s="14"/>
      <c r="B392" s="246"/>
      <c r="C392" s="247"/>
      <c r="D392" s="236" t="s">
        <v>138</v>
      </c>
      <c r="E392" s="248" t="s">
        <v>1</v>
      </c>
      <c r="F392" s="249" t="s">
        <v>140</v>
      </c>
      <c r="G392" s="247"/>
      <c r="H392" s="250">
        <v>1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6" t="s">
        <v>138</v>
      </c>
      <c r="AU392" s="256" t="s">
        <v>87</v>
      </c>
      <c r="AV392" s="14" t="s">
        <v>136</v>
      </c>
      <c r="AW392" s="14" t="s">
        <v>33</v>
      </c>
      <c r="AX392" s="14" t="s">
        <v>85</v>
      </c>
      <c r="AY392" s="256" t="s">
        <v>130</v>
      </c>
    </row>
    <row r="393" spans="1:65" s="2" customFormat="1" ht="24.15" customHeight="1">
      <c r="A393" s="39"/>
      <c r="B393" s="40"/>
      <c r="C393" s="267" t="s">
        <v>426</v>
      </c>
      <c r="D393" s="267" t="s">
        <v>261</v>
      </c>
      <c r="E393" s="268" t="s">
        <v>427</v>
      </c>
      <c r="F393" s="269" t="s">
        <v>428</v>
      </c>
      <c r="G393" s="270" t="s">
        <v>143</v>
      </c>
      <c r="H393" s="271">
        <v>1</v>
      </c>
      <c r="I393" s="272"/>
      <c r="J393" s="273">
        <f>ROUND(I393*H393,2)</f>
        <v>0</v>
      </c>
      <c r="K393" s="274"/>
      <c r="L393" s="275"/>
      <c r="M393" s="276" t="s">
        <v>1</v>
      </c>
      <c r="N393" s="277" t="s">
        <v>42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265</v>
      </c>
      <c r="AT393" s="232" t="s">
        <v>261</v>
      </c>
      <c r="AU393" s="232" t="s">
        <v>87</v>
      </c>
      <c r="AY393" s="18" t="s">
        <v>130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85</v>
      </c>
      <c r="BK393" s="233">
        <f>ROUND(I393*H393,2)</f>
        <v>0</v>
      </c>
      <c r="BL393" s="18" t="s">
        <v>136</v>
      </c>
      <c r="BM393" s="232" t="s">
        <v>429</v>
      </c>
    </row>
    <row r="394" spans="1:51" s="13" customFormat="1" ht="12">
      <c r="A394" s="13"/>
      <c r="B394" s="234"/>
      <c r="C394" s="235"/>
      <c r="D394" s="236" t="s">
        <v>138</v>
      </c>
      <c r="E394" s="237" t="s">
        <v>1</v>
      </c>
      <c r="F394" s="238" t="s">
        <v>85</v>
      </c>
      <c r="G394" s="235"/>
      <c r="H394" s="239">
        <v>1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138</v>
      </c>
      <c r="AU394" s="245" t="s">
        <v>87</v>
      </c>
      <c r="AV394" s="13" t="s">
        <v>87</v>
      </c>
      <c r="AW394" s="13" t="s">
        <v>33</v>
      </c>
      <c r="AX394" s="13" t="s">
        <v>77</v>
      </c>
      <c r="AY394" s="245" t="s">
        <v>130</v>
      </c>
    </row>
    <row r="395" spans="1:51" s="14" customFormat="1" ht="12">
      <c r="A395" s="14"/>
      <c r="B395" s="246"/>
      <c r="C395" s="247"/>
      <c r="D395" s="236" t="s">
        <v>138</v>
      </c>
      <c r="E395" s="248" t="s">
        <v>1</v>
      </c>
      <c r="F395" s="249" t="s">
        <v>140</v>
      </c>
      <c r="G395" s="247"/>
      <c r="H395" s="250">
        <v>1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6" t="s">
        <v>138</v>
      </c>
      <c r="AU395" s="256" t="s">
        <v>87</v>
      </c>
      <c r="AV395" s="14" t="s">
        <v>136</v>
      </c>
      <c r="AW395" s="14" t="s">
        <v>33</v>
      </c>
      <c r="AX395" s="14" t="s">
        <v>85</v>
      </c>
      <c r="AY395" s="256" t="s">
        <v>130</v>
      </c>
    </row>
    <row r="396" spans="1:65" s="2" customFormat="1" ht="24.15" customHeight="1">
      <c r="A396" s="39"/>
      <c r="B396" s="40"/>
      <c r="C396" s="220" t="s">
        <v>430</v>
      </c>
      <c r="D396" s="220" t="s">
        <v>132</v>
      </c>
      <c r="E396" s="221" t="s">
        <v>431</v>
      </c>
      <c r="F396" s="222" t="s">
        <v>432</v>
      </c>
      <c r="G396" s="223" t="s">
        <v>143</v>
      </c>
      <c r="H396" s="224">
        <v>13</v>
      </c>
      <c r="I396" s="225"/>
      <c r="J396" s="226">
        <f>ROUND(I396*H396,2)</f>
        <v>0</v>
      </c>
      <c r="K396" s="227"/>
      <c r="L396" s="45"/>
      <c r="M396" s="228" t="s">
        <v>1</v>
      </c>
      <c r="N396" s="229" t="s">
        <v>42</v>
      </c>
      <c r="O396" s="92"/>
      <c r="P396" s="230">
        <f>O396*H396</f>
        <v>0</v>
      </c>
      <c r="Q396" s="230">
        <v>0</v>
      </c>
      <c r="R396" s="230">
        <f>Q396*H396</f>
        <v>0</v>
      </c>
      <c r="S396" s="230">
        <v>0</v>
      </c>
      <c r="T396" s="23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2" t="s">
        <v>136</v>
      </c>
      <c r="AT396" s="232" t="s">
        <v>132</v>
      </c>
      <c r="AU396" s="232" t="s">
        <v>87</v>
      </c>
      <c r="AY396" s="18" t="s">
        <v>130</v>
      </c>
      <c r="BE396" s="233">
        <f>IF(N396="základní",J396,0)</f>
        <v>0</v>
      </c>
      <c r="BF396" s="233">
        <f>IF(N396="snížená",J396,0)</f>
        <v>0</v>
      </c>
      <c r="BG396" s="233">
        <f>IF(N396="zákl. přenesená",J396,0)</f>
        <v>0</v>
      </c>
      <c r="BH396" s="233">
        <f>IF(N396="sníž. přenesená",J396,0)</f>
        <v>0</v>
      </c>
      <c r="BI396" s="233">
        <f>IF(N396="nulová",J396,0)</f>
        <v>0</v>
      </c>
      <c r="BJ396" s="18" t="s">
        <v>85</v>
      </c>
      <c r="BK396" s="233">
        <f>ROUND(I396*H396,2)</f>
        <v>0</v>
      </c>
      <c r="BL396" s="18" t="s">
        <v>136</v>
      </c>
      <c r="BM396" s="232" t="s">
        <v>433</v>
      </c>
    </row>
    <row r="397" spans="1:51" s="13" customFormat="1" ht="12">
      <c r="A397" s="13"/>
      <c r="B397" s="234"/>
      <c r="C397" s="235"/>
      <c r="D397" s="236" t="s">
        <v>138</v>
      </c>
      <c r="E397" s="237" t="s">
        <v>1</v>
      </c>
      <c r="F397" s="238" t="s">
        <v>434</v>
      </c>
      <c r="G397" s="235"/>
      <c r="H397" s="239">
        <v>5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138</v>
      </c>
      <c r="AU397" s="245" t="s">
        <v>87</v>
      </c>
      <c r="AV397" s="13" t="s">
        <v>87</v>
      </c>
      <c r="AW397" s="13" t="s">
        <v>33</v>
      </c>
      <c r="AX397" s="13" t="s">
        <v>77</v>
      </c>
      <c r="AY397" s="245" t="s">
        <v>130</v>
      </c>
    </row>
    <row r="398" spans="1:51" s="13" customFormat="1" ht="12">
      <c r="A398" s="13"/>
      <c r="B398" s="234"/>
      <c r="C398" s="235"/>
      <c r="D398" s="236" t="s">
        <v>138</v>
      </c>
      <c r="E398" s="237" t="s">
        <v>1</v>
      </c>
      <c r="F398" s="238" t="s">
        <v>435</v>
      </c>
      <c r="G398" s="235"/>
      <c r="H398" s="239">
        <v>5</v>
      </c>
      <c r="I398" s="240"/>
      <c r="J398" s="235"/>
      <c r="K398" s="235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138</v>
      </c>
      <c r="AU398" s="245" t="s">
        <v>87</v>
      </c>
      <c r="AV398" s="13" t="s">
        <v>87</v>
      </c>
      <c r="AW398" s="13" t="s">
        <v>33</v>
      </c>
      <c r="AX398" s="13" t="s">
        <v>77</v>
      </c>
      <c r="AY398" s="245" t="s">
        <v>130</v>
      </c>
    </row>
    <row r="399" spans="1:51" s="13" customFormat="1" ht="12">
      <c r="A399" s="13"/>
      <c r="B399" s="234"/>
      <c r="C399" s="235"/>
      <c r="D399" s="236" t="s">
        <v>138</v>
      </c>
      <c r="E399" s="237" t="s">
        <v>1</v>
      </c>
      <c r="F399" s="238" t="s">
        <v>436</v>
      </c>
      <c r="G399" s="235"/>
      <c r="H399" s="239">
        <v>3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138</v>
      </c>
      <c r="AU399" s="245" t="s">
        <v>87</v>
      </c>
      <c r="AV399" s="13" t="s">
        <v>87</v>
      </c>
      <c r="AW399" s="13" t="s">
        <v>33</v>
      </c>
      <c r="AX399" s="13" t="s">
        <v>77</v>
      </c>
      <c r="AY399" s="245" t="s">
        <v>130</v>
      </c>
    </row>
    <row r="400" spans="1:51" s="14" customFormat="1" ht="12">
      <c r="A400" s="14"/>
      <c r="B400" s="246"/>
      <c r="C400" s="247"/>
      <c r="D400" s="236" t="s">
        <v>138</v>
      </c>
      <c r="E400" s="248" t="s">
        <v>1</v>
      </c>
      <c r="F400" s="249" t="s">
        <v>140</v>
      </c>
      <c r="G400" s="247"/>
      <c r="H400" s="250">
        <v>13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6" t="s">
        <v>138</v>
      </c>
      <c r="AU400" s="256" t="s">
        <v>87</v>
      </c>
      <c r="AV400" s="14" t="s">
        <v>136</v>
      </c>
      <c r="AW400" s="14" t="s">
        <v>33</v>
      </c>
      <c r="AX400" s="14" t="s">
        <v>85</v>
      </c>
      <c r="AY400" s="256" t="s">
        <v>130</v>
      </c>
    </row>
    <row r="401" spans="1:65" s="2" customFormat="1" ht="21.75" customHeight="1">
      <c r="A401" s="39"/>
      <c r="B401" s="40"/>
      <c r="C401" s="267" t="s">
        <v>437</v>
      </c>
      <c r="D401" s="267" t="s">
        <v>261</v>
      </c>
      <c r="E401" s="268" t="s">
        <v>438</v>
      </c>
      <c r="F401" s="269" t="s">
        <v>439</v>
      </c>
      <c r="G401" s="270" t="s">
        <v>143</v>
      </c>
      <c r="H401" s="271">
        <v>5</v>
      </c>
      <c r="I401" s="272"/>
      <c r="J401" s="273">
        <f>ROUND(I401*H401,2)</f>
        <v>0</v>
      </c>
      <c r="K401" s="274"/>
      <c r="L401" s="275"/>
      <c r="M401" s="276" t="s">
        <v>1</v>
      </c>
      <c r="N401" s="277" t="s">
        <v>42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265</v>
      </c>
      <c r="AT401" s="232" t="s">
        <v>261</v>
      </c>
      <c r="AU401" s="232" t="s">
        <v>87</v>
      </c>
      <c r="AY401" s="18" t="s">
        <v>130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85</v>
      </c>
      <c r="BK401" s="233">
        <f>ROUND(I401*H401,2)</f>
        <v>0</v>
      </c>
      <c r="BL401" s="18" t="s">
        <v>136</v>
      </c>
      <c r="BM401" s="232" t="s">
        <v>440</v>
      </c>
    </row>
    <row r="402" spans="1:51" s="13" customFormat="1" ht="12">
      <c r="A402" s="13"/>
      <c r="B402" s="234"/>
      <c r="C402" s="235"/>
      <c r="D402" s="236" t="s">
        <v>138</v>
      </c>
      <c r="E402" s="237" t="s">
        <v>1</v>
      </c>
      <c r="F402" s="238" t="s">
        <v>435</v>
      </c>
      <c r="G402" s="235"/>
      <c r="H402" s="239">
        <v>5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138</v>
      </c>
      <c r="AU402" s="245" t="s">
        <v>87</v>
      </c>
      <c r="AV402" s="13" t="s">
        <v>87</v>
      </c>
      <c r="AW402" s="13" t="s">
        <v>33</v>
      </c>
      <c r="AX402" s="13" t="s">
        <v>77</v>
      </c>
      <c r="AY402" s="245" t="s">
        <v>130</v>
      </c>
    </row>
    <row r="403" spans="1:51" s="14" customFormat="1" ht="12">
      <c r="A403" s="14"/>
      <c r="B403" s="246"/>
      <c r="C403" s="247"/>
      <c r="D403" s="236" t="s">
        <v>138</v>
      </c>
      <c r="E403" s="248" t="s">
        <v>1</v>
      </c>
      <c r="F403" s="249" t="s">
        <v>140</v>
      </c>
      <c r="G403" s="247"/>
      <c r="H403" s="250">
        <v>5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6" t="s">
        <v>138</v>
      </c>
      <c r="AU403" s="256" t="s">
        <v>87</v>
      </c>
      <c r="AV403" s="14" t="s">
        <v>136</v>
      </c>
      <c r="AW403" s="14" t="s">
        <v>33</v>
      </c>
      <c r="AX403" s="14" t="s">
        <v>85</v>
      </c>
      <c r="AY403" s="256" t="s">
        <v>130</v>
      </c>
    </row>
    <row r="404" spans="1:65" s="2" customFormat="1" ht="21.75" customHeight="1">
      <c r="A404" s="39"/>
      <c r="B404" s="40"/>
      <c r="C404" s="267" t="s">
        <v>441</v>
      </c>
      <c r="D404" s="267" t="s">
        <v>261</v>
      </c>
      <c r="E404" s="268" t="s">
        <v>442</v>
      </c>
      <c r="F404" s="269" t="s">
        <v>443</v>
      </c>
      <c r="G404" s="270" t="s">
        <v>143</v>
      </c>
      <c r="H404" s="271">
        <v>3</v>
      </c>
      <c r="I404" s="272"/>
      <c r="J404" s="273">
        <f>ROUND(I404*H404,2)</f>
        <v>0</v>
      </c>
      <c r="K404" s="274"/>
      <c r="L404" s="275"/>
      <c r="M404" s="276" t="s">
        <v>1</v>
      </c>
      <c r="N404" s="277" t="s">
        <v>42</v>
      </c>
      <c r="O404" s="92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2" t="s">
        <v>265</v>
      </c>
      <c r="AT404" s="232" t="s">
        <v>261</v>
      </c>
      <c r="AU404" s="232" t="s">
        <v>87</v>
      </c>
      <c r="AY404" s="18" t="s">
        <v>130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8" t="s">
        <v>85</v>
      </c>
      <c r="BK404" s="233">
        <f>ROUND(I404*H404,2)</f>
        <v>0</v>
      </c>
      <c r="BL404" s="18" t="s">
        <v>136</v>
      </c>
      <c r="BM404" s="232" t="s">
        <v>444</v>
      </c>
    </row>
    <row r="405" spans="1:51" s="13" customFormat="1" ht="12">
      <c r="A405" s="13"/>
      <c r="B405" s="234"/>
      <c r="C405" s="235"/>
      <c r="D405" s="236" t="s">
        <v>138</v>
      </c>
      <c r="E405" s="237" t="s">
        <v>1</v>
      </c>
      <c r="F405" s="238" t="s">
        <v>436</v>
      </c>
      <c r="G405" s="235"/>
      <c r="H405" s="239">
        <v>3</v>
      </c>
      <c r="I405" s="240"/>
      <c r="J405" s="235"/>
      <c r="K405" s="235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138</v>
      </c>
      <c r="AU405" s="245" t="s">
        <v>87</v>
      </c>
      <c r="AV405" s="13" t="s">
        <v>87</v>
      </c>
      <c r="AW405" s="13" t="s">
        <v>33</v>
      </c>
      <c r="AX405" s="13" t="s">
        <v>77</v>
      </c>
      <c r="AY405" s="245" t="s">
        <v>130</v>
      </c>
    </row>
    <row r="406" spans="1:51" s="14" customFormat="1" ht="12">
      <c r="A406" s="14"/>
      <c r="B406" s="246"/>
      <c r="C406" s="247"/>
      <c r="D406" s="236" t="s">
        <v>138</v>
      </c>
      <c r="E406" s="248" t="s">
        <v>1</v>
      </c>
      <c r="F406" s="249" t="s">
        <v>140</v>
      </c>
      <c r="G406" s="247"/>
      <c r="H406" s="250">
        <v>3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6" t="s">
        <v>138</v>
      </c>
      <c r="AU406" s="256" t="s">
        <v>87</v>
      </c>
      <c r="AV406" s="14" t="s">
        <v>136</v>
      </c>
      <c r="AW406" s="14" t="s">
        <v>33</v>
      </c>
      <c r="AX406" s="14" t="s">
        <v>85</v>
      </c>
      <c r="AY406" s="256" t="s">
        <v>130</v>
      </c>
    </row>
    <row r="407" spans="1:65" s="2" customFormat="1" ht="16.5" customHeight="1">
      <c r="A407" s="39"/>
      <c r="B407" s="40"/>
      <c r="C407" s="267" t="s">
        <v>445</v>
      </c>
      <c r="D407" s="267" t="s">
        <v>261</v>
      </c>
      <c r="E407" s="268" t="s">
        <v>446</v>
      </c>
      <c r="F407" s="269" t="s">
        <v>447</v>
      </c>
      <c r="G407" s="270" t="s">
        <v>143</v>
      </c>
      <c r="H407" s="271">
        <v>5</v>
      </c>
      <c r="I407" s="272"/>
      <c r="J407" s="273">
        <f>ROUND(I407*H407,2)</f>
        <v>0</v>
      </c>
      <c r="K407" s="274"/>
      <c r="L407" s="275"/>
      <c r="M407" s="276" t="s">
        <v>1</v>
      </c>
      <c r="N407" s="277" t="s">
        <v>42</v>
      </c>
      <c r="O407" s="92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2" t="s">
        <v>265</v>
      </c>
      <c r="AT407" s="232" t="s">
        <v>261</v>
      </c>
      <c r="AU407" s="232" t="s">
        <v>87</v>
      </c>
      <c r="AY407" s="18" t="s">
        <v>130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8" t="s">
        <v>85</v>
      </c>
      <c r="BK407" s="233">
        <f>ROUND(I407*H407,2)</f>
        <v>0</v>
      </c>
      <c r="BL407" s="18" t="s">
        <v>136</v>
      </c>
      <c r="BM407" s="232" t="s">
        <v>448</v>
      </c>
    </row>
    <row r="408" spans="1:51" s="13" customFormat="1" ht="12">
      <c r="A408" s="13"/>
      <c r="B408" s="234"/>
      <c r="C408" s="235"/>
      <c r="D408" s="236" t="s">
        <v>138</v>
      </c>
      <c r="E408" s="237" t="s">
        <v>1</v>
      </c>
      <c r="F408" s="238" t="s">
        <v>434</v>
      </c>
      <c r="G408" s="235"/>
      <c r="H408" s="239">
        <v>5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138</v>
      </c>
      <c r="AU408" s="245" t="s">
        <v>87</v>
      </c>
      <c r="AV408" s="13" t="s">
        <v>87</v>
      </c>
      <c r="AW408" s="13" t="s">
        <v>33</v>
      </c>
      <c r="AX408" s="13" t="s">
        <v>77</v>
      </c>
      <c r="AY408" s="245" t="s">
        <v>130</v>
      </c>
    </row>
    <row r="409" spans="1:51" s="14" customFormat="1" ht="12">
      <c r="A409" s="14"/>
      <c r="B409" s="246"/>
      <c r="C409" s="247"/>
      <c r="D409" s="236" t="s">
        <v>138</v>
      </c>
      <c r="E409" s="248" t="s">
        <v>1</v>
      </c>
      <c r="F409" s="249" t="s">
        <v>140</v>
      </c>
      <c r="G409" s="247"/>
      <c r="H409" s="250">
        <v>5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138</v>
      </c>
      <c r="AU409" s="256" t="s">
        <v>87</v>
      </c>
      <c r="AV409" s="14" t="s">
        <v>136</v>
      </c>
      <c r="AW409" s="14" t="s">
        <v>33</v>
      </c>
      <c r="AX409" s="14" t="s">
        <v>85</v>
      </c>
      <c r="AY409" s="256" t="s">
        <v>130</v>
      </c>
    </row>
    <row r="410" spans="1:65" s="2" customFormat="1" ht="24.15" customHeight="1">
      <c r="A410" s="39"/>
      <c r="B410" s="40"/>
      <c r="C410" s="267" t="s">
        <v>449</v>
      </c>
      <c r="D410" s="267" t="s">
        <v>261</v>
      </c>
      <c r="E410" s="268" t="s">
        <v>450</v>
      </c>
      <c r="F410" s="269" t="s">
        <v>451</v>
      </c>
      <c r="G410" s="270" t="s">
        <v>143</v>
      </c>
      <c r="H410" s="271">
        <v>5</v>
      </c>
      <c r="I410" s="272"/>
      <c r="J410" s="273">
        <f>ROUND(I410*H410,2)</f>
        <v>0</v>
      </c>
      <c r="K410" s="274"/>
      <c r="L410" s="275"/>
      <c r="M410" s="276" t="s">
        <v>1</v>
      </c>
      <c r="N410" s="277" t="s">
        <v>42</v>
      </c>
      <c r="O410" s="92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265</v>
      </c>
      <c r="AT410" s="232" t="s">
        <v>261</v>
      </c>
      <c r="AU410" s="232" t="s">
        <v>87</v>
      </c>
      <c r="AY410" s="18" t="s">
        <v>130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85</v>
      </c>
      <c r="BK410" s="233">
        <f>ROUND(I410*H410,2)</f>
        <v>0</v>
      </c>
      <c r="BL410" s="18" t="s">
        <v>136</v>
      </c>
      <c r="BM410" s="232" t="s">
        <v>452</v>
      </c>
    </row>
    <row r="411" spans="1:51" s="13" customFormat="1" ht="12">
      <c r="A411" s="13"/>
      <c r="B411" s="234"/>
      <c r="C411" s="235"/>
      <c r="D411" s="236" t="s">
        <v>138</v>
      </c>
      <c r="E411" s="237" t="s">
        <v>1</v>
      </c>
      <c r="F411" s="238" t="s">
        <v>434</v>
      </c>
      <c r="G411" s="235"/>
      <c r="H411" s="239">
        <v>5</v>
      </c>
      <c r="I411" s="240"/>
      <c r="J411" s="235"/>
      <c r="K411" s="235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138</v>
      </c>
      <c r="AU411" s="245" t="s">
        <v>87</v>
      </c>
      <c r="AV411" s="13" t="s">
        <v>87</v>
      </c>
      <c r="AW411" s="13" t="s">
        <v>33</v>
      </c>
      <c r="AX411" s="13" t="s">
        <v>77</v>
      </c>
      <c r="AY411" s="245" t="s">
        <v>130</v>
      </c>
    </row>
    <row r="412" spans="1:51" s="14" customFormat="1" ht="12">
      <c r="A412" s="14"/>
      <c r="B412" s="246"/>
      <c r="C412" s="247"/>
      <c r="D412" s="236" t="s">
        <v>138</v>
      </c>
      <c r="E412" s="248" t="s">
        <v>1</v>
      </c>
      <c r="F412" s="249" t="s">
        <v>140</v>
      </c>
      <c r="G412" s="247"/>
      <c r="H412" s="250">
        <v>5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138</v>
      </c>
      <c r="AU412" s="256" t="s">
        <v>87</v>
      </c>
      <c r="AV412" s="14" t="s">
        <v>136</v>
      </c>
      <c r="AW412" s="14" t="s">
        <v>33</v>
      </c>
      <c r="AX412" s="14" t="s">
        <v>85</v>
      </c>
      <c r="AY412" s="256" t="s">
        <v>130</v>
      </c>
    </row>
    <row r="413" spans="1:65" s="2" customFormat="1" ht="24.15" customHeight="1">
      <c r="A413" s="39"/>
      <c r="B413" s="40"/>
      <c r="C413" s="267" t="s">
        <v>453</v>
      </c>
      <c r="D413" s="267" t="s">
        <v>261</v>
      </c>
      <c r="E413" s="268" t="s">
        <v>454</v>
      </c>
      <c r="F413" s="269" t="s">
        <v>455</v>
      </c>
      <c r="G413" s="270" t="s">
        <v>143</v>
      </c>
      <c r="H413" s="271">
        <v>5</v>
      </c>
      <c r="I413" s="272"/>
      <c r="J413" s="273">
        <f>ROUND(I413*H413,2)</f>
        <v>0</v>
      </c>
      <c r="K413" s="274"/>
      <c r="L413" s="275"/>
      <c r="M413" s="276" t="s">
        <v>1</v>
      </c>
      <c r="N413" s="277" t="s">
        <v>42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265</v>
      </c>
      <c r="AT413" s="232" t="s">
        <v>261</v>
      </c>
      <c r="AU413" s="232" t="s">
        <v>87</v>
      </c>
      <c r="AY413" s="18" t="s">
        <v>130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85</v>
      </c>
      <c r="BK413" s="233">
        <f>ROUND(I413*H413,2)</f>
        <v>0</v>
      </c>
      <c r="BL413" s="18" t="s">
        <v>136</v>
      </c>
      <c r="BM413" s="232" t="s">
        <v>456</v>
      </c>
    </row>
    <row r="414" spans="1:51" s="13" customFormat="1" ht="12">
      <c r="A414" s="13"/>
      <c r="B414" s="234"/>
      <c r="C414" s="235"/>
      <c r="D414" s="236" t="s">
        <v>138</v>
      </c>
      <c r="E414" s="237" t="s">
        <v>1</v>
      </c>
      <c r="F414" s="238" t="s">
        <v>434</v>
      </c>
      <c r="G414" s="235"/>
      <c r="H414" s="239">
        <v>5</v>
      </c>
      <c r="I414" s="240"/>
      <c r="J414" s="235"/>
      <c r="K414" s="235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138</v>
      </c>
      <c r="AU414" s="245" t="s">
        <v>87</v>
      </c>
      <c r="AV414" s="13" t="s">
        <v>87</v>
      </c>
      <c r="AW414" s="13" t="s">
        <v>33</v>
      </c>
      <c r="AX414" s="13" t="s">
        <v>77</v>
      </c>
      <c r="AY414" s="245" t="s">
        <v>130</v>
      </c>
    </row>
    <row r="415" spans="1:51" s="14" customFormat="1" ht="12">
      <c r="A415" s="14"/>
      <c r="B415" s="246"/>
      <c r="C415" s="247"/>
      <c r="D415" s="236" t="s">
        <v>138</v>
      </c>
      <c r="E415" s="248" t="s">
        <v>1</v>
      </c>
      <c r="F415" s="249" t="s">
        <v>140</v>
      </c>
      <c r="G415" s="247"/>
      <c r="H415" s="250">
        <v>5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6" t="s">
        <v>138</v>
      </c>
      <c r="AU415" s="256" t="s">
        <v>87</v>
      </c>
      <c r="AV415" s="14" t="s">
        <v>136</v>
      </c>
      <c r="AW415" s="14" t="s">
        <v>33</v>
      </c>
      <c r="AX415" s="14" t="s">
        <v>85</v>
      </c>
      <c r="AY415" s="256" t="s">
        <v>130</v>
      </c>
    </row>
    <row r="416" spans="1:65" s="2" customFormat="1" ht="24.15" customHeight="1">
      <c r="A416" s="39"/>
      <c r="B416" s="40"/>
      <c r="C416" s="220" t="s">
        <v>457</v>
      </c>
      <c r="D416" s="220" t="s">
        <v>132</v>
      </c>
      <c r="E416" s="221" t="s">
        <v>458</v>
      </c>
      <c r="F416" s="222" t="s">
        <v>459</v>
      </c>
      <c r="G416" s="223" t="s">
        <v>143</v>
      </c>
      <c r="H416" s="224">
        <v>3</v>
      </c>
      <c r="I416" s="225"/>
      <c r="J416" s="226">
        <f>ROUND(I416*H416,2)</f>
        <v>0</v>
      </c>
      <c r="K416" s="227"/>
      <c r="L416" s="45"/>
      <c r="M416" s="228" t="s">
        <v>1</v>
      </c>
      <c r="N416" s="229" t="s">
        <v>42</v>
      </c>
      <c r="O416" s="92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2" t="s">
        <v>136</v>
      </c>
      <c r="AT416" s="232" t="s">
        <v>132</v>
      </c>
      <c r="AU416" s="232" t="s">
        <v>87</v>
      </c>
      <c r="AY416" s="18" t="s">
        <v>130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8" t="s">
        <v>85</v>
      </c>
      <c r="BK416" s="233">
        <f>ROUND(I416*H416,2)</f>
        <v>0</v>
      </c>
      <c r="BL416" s="18" t="s">
        <v>136</v>
      </c>
      <c r="BM416" s="232" t="s">
        <v>460</v>
      </c>
    </row>
    <row r="417" spans="1:51" s="13" customFormat="1" ht="12">
      <c r="A417" s="13"/>
      <c r="B417" s="234"/>
      <c r="C417" s="235"/>
      <c r="D417" s="236" t="s">
        <v>138</v>
      </c>
      <c r="E417" s="237" t="s">
        <v>1</v>
      </c>
      <c r="F417" s="238" t="s">
        <v>461</v>
      </c>
      <c r="G417" s="235"/>
      <c r="H417" s="239">
        <v>2</v>
      </c>
      <c r="I417" s="240"/>
      <c r="J417" s="235"/>
      <c r="K417" s="235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138</v>
      </c>
      <c r="AU417" s="245" t="s">
        <v>87</v>
      </c>
      <c r="AV417" s="13" t="s">
        <v>87</v>
      </c>
      <c r="AW417" s="13" t="s">
        <v>33</v>
      </c>
      <c r="AX417" s="13" t="s">
        <v>77</v>
      </c>
      <c r="AY417" s="245" t="s">
        <v>130</v>
      </c>
    </row>
    <row r="418" spans="1:51" s="13" customFormat="1" ht="12">
      <c r="A418" s="13"/>
      <c r="B418" s="234"/>
      <c r="C418" s="235"/>
      <c r="D418" s="236" t="s">
        <v>138</v>
      </c>
      <c r="E418" s="237" t="s">
        <v>1</v>
      </c>
      <c r="F418" s="238" t="s">
        <v>462</v>
      </c>
      <c r="G418" s="235"/>
      <c r="H418" s="239">
        <v>1</v>
      </c>
      <c r="I418" s="240"/>
      <c r="J418" s="235"/>
      <c r="K418" s="235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138</v>
      </c>
      <c r="AU418" s="245" t="s">
        <v>87</v>
      </c>
      <c r="AV418" s="13" t="s">
        <v>87</v>
      </c>
      <c r="AW418" s="13" t="s">
        <v>33</v>
      </c>
      <c r="AX418" s="13" t="s">
        <v>77</v>
      </c>
      <c r="AY418" s="245" t="s">
        <v>130</v>
      </c>
    </row>
    <row r="419" spans="1:51" s="14" customFormat="1" ht="12">
      <c r="A419" s="14"/>
      <c r="B419" s="246"/>
      <c r="C419" s="247"/>
      <c r="D419" s="236" t="s">
        <v>138</v>
      </c>
      <c r="E419" s="248" t="s">
        <v>1</v>
      </c>
      <c r="F419" s="249" t="s">
        <v>140</v>
      </c>
      <c r="G419" s="247"/>
      <c r="H419" s="250">
        <v>3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138</v>
      </c>
      <c r="AU419" s="256" t="s">
        <v>87</v>
      </c>
      <c r="AV419" s="14" t="s">
        <v>136</v>
      </c>
      <c r="AW419" s="14" t="s">
        <v>33</v>
      </c>
      <c r="AX419" s="14" t="s">
        <v>85</v>
      </c>
      <c r="AY419" s="256" t="s">
        <v>130</v>
      </c>
    </row>
    <row r="420" spans="1:65" s="2" customFormat="1" ht="24.15" customHeight="1">
      <c r="A420" s="39"/>
      <c r="B420" s="40"/>
      <c r="C420" s="220" t="s">
        <v>463</v>
      </c>
      <c r="D420" s="220" t="s">
        <v>132</v>
      </c>
      <c r="E420" s="221" t="s">
        <v>464</v>
      </c>
      <c r="F420" s="222" t="s">
        <v>465</v>
      </c>
      <c r="G420" s="223" t="s">
        <v>172</v>
      </c>
      <c r="H420" s="224">
        <v>22</v>
      </c>
      <c r="I420" s="225"/>
      <c r="J420" s="226">
        <f>ROUND(I420*H420,2)</f>
        <v>0</v>
      </c>
      <c r="K420" s="227"/>
      <c r="L420" s="45"/>
      <c r="M420" s="228" t="s">
        <v>1</v>
      </c>
      <c r="N420" s="229" t="s">
        <v>42</v>
      </c>
      <c r="O420" s="92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136</v>
      </c>
      <c r="AT420" s="232" t="s">
        <v>132</v>
      </c>
      <c r="AU420" s="232" t="s">
        <v>87</v>
      </c>
      <c r="AY420" s="18" t="s">
        <v>130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85</v>
      </c>
      <c r="BK420" s="233">
        <f>ROUND(I420*H420,2)</f>
        <v>0</v>
      </c>
      <c r="BL420" s="18" t="s">
        <v>136</v>
      </c>
      <c r="BM420" s="232" t="s">
        <v>466</v>
      </c>
    </row>
    <row r="421" spans="1:51" s="13" customFormat="1" ht="12">
      <c r="A421" s="13"/>
      <c r="B421" s="234"/>
      <c r="C421" s="235"/>
      <c r="D421" s="236" t="s">
        <v>138</v>
      </c>
      <c r="E421" s="237" t="s">
        <v>1</v>
      </c>
      <c r="F421" s="238" t="s">
        <v>467</v>
      </c>
      <c r="G421" s="235"/>
      <c r="H421" s="239">
        <v>22</v>
      </c>
      <c r="I421" s="240"/>
      <c r="J421" s="235"/>
      <c r="K421" s="235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138</v>
      </c>
      <c r="AU421" s="245" t="s">
        <v>87</v>
      </c>
      <c r="AV421" s="13" t="s">
        <v>87</v>
      </c>
      <c r="AW421" s="13" t="s">
        <v>33</v>
      </c>
      <c r="AX421" s="13" t="s">
        <v>77</v>
      </c>
      <c r="AY421" s="245" t="s">
        <v>130</v>
      </c>
    </row>
    <row r="422" spans="1:51" s="14" customFormat="1" ht="12">
      <c r="A422" s="14"/>
      <c r="B422" s="246"/>
      <c r="C422" s="247"/>
      <c r="D422" s="236" t="s">
        <v>138</v>
      </c>
      <c r="E422" s="248" t="s">
        <v>1</v>
      </c>
      <c r="F422" s="249" t="s">
        <v>140</v>
      </c>
      <c r="G422" s="247"/>
      <c r="H422" s="250">
        <v>22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6" t="s">
        <v>138</v>
      </c>
      <c r="AU422" s="256" t="s">
        <v>87</v>
      </c>
      <c r="AV422" s="14" t="s">
        <v>136</v>
      </c>
      <c r="AW422" s="14" t="s">
        <v>33</v>
      </c>
      <c r="AX422" s="14" t="s">
        <v>85</v>
      </c>
      <c r="AY422" s="256" t="s">
        <v>130</v>
      </c>
    </row>
    <row r="423" spans="1:65" s="2" customFormat="1" ht="24.15" customHeight="1">
      <c r="A423" s="39"/>
      <c r="B423" s="40"/>
      <c r="C423" s="267" t="s">
        <v>468</v>
      </c>
      <c r="D423" s="267" t="s">
        <v>261</v>
      </c>
      <c r="E423" s="268" t="s">
        <v>469</v>
      </c>
      <c r="F423" s="269" t="s">
        <v>470</v>
      </c>
      <c r="G423" s="270" t="s">
        <v>143</v>
      </c>
      <c r="H423" s="271">
        <v>22</v>
      </c>
      <c r="I423" s="272"/>
      <c r="J423" s="273">
        <f>ROUND(I423*H423,2)</f>
        <v>0</v>
      </c>
      <c r="K423" s="274"/>
      <c r="L423" s="275"/>
      <c r="M423" s="276" t="s">
        <v>1</v>
      </c>
      <c r="N423" s="277" t="s">
        <v>42</v>
      </c>
      <c r="O423" s="92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2" t="s">
        <v>265</v>
      </c>
      <c r="AT423" s="232" t="s">
        <v>261</v>
      </c>
      <c r="AU423" s="232" t="s">
        <v>87</v>
      </c>
      <c r="AY423" s="18" t="s">
        <v>130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85</v>
      </c>
      <c r="BK423" s="233">
        <f>ROUND(I423*H423,2)</f>
        <v>0</v>
      </c>
      <c r="BL423" s="18" t="s">
        <v>136</v>
      </c>
      <c r="BM423" s="232" t="s">
        <v>471</v>
      </c>
    </row>
    <row r="424" spans="1:65" s="2" customFormat="1" ht="33" customHeight="1">
      <c r="A424" s="39"/>
      <c r="B424" s="40"/>
      <c r="C424" s="220" t="s">
        <v>472</v>
      </c>
      <c r="D424" s="220" t="s">
        <v>132</v>
      </c>
      <c r="E424" s="221" t="s">
        <v>473</v>
      </c>
      <c r="F424" s="222" t="s">
        <v>474</v>
      </c>
      <c r="G424" s="223" t="s">
        <v>172</v>
      </c>
      <c r="H424" s="224">
        <v>140</v>
      </c>
      <c r="I424" s="225"/>
      <c r="J424" s="226">
        <f>ROUND(I424*H424,2)</f>
        <v>0</v>
      </c>
      <c r="K424" s="227"/>
      <c r="L424" s="45"/>
      <c r="M424" s="228" t="s">
        <v>1</v>
      </c>
      <c r="N424" s="229" t="s">
        <v>42</v>
      </c>
      <c r="O424" s="92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2" t="s">
        <v>136</v>
      </c>
      <c r="AT424" s="232" t="s">
        <v>132</v>
      </c>
      <c r="AU424" s="232" t="s">
        <v>87</v>
      </c>
      <c r="AY424" s="18" t="s">
        <v>130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85</v>
      </c>
      <c r="BK424" s="233">
        <f>ROUND(I424*H424,2)</f>
        <v>0</v>
      </c>
      <c r="BL424" s="18" t="s">
        <v>136</v>
      </c>
      <c r="BM424" s="232" t="s">
        <v>475</v>
      </c>
    </row>
    <row r="425" spans="1:51" s="13" customFormat="1" ht="12">
      <c r="A425" s="13"/>
      <c r="B425" s="234"/>
      <c r="C425" s="235"/>
      <c r="D425" s="236" t="s">
        <v>138</v>
      </c>
      <c r="E425" s="237" t="s">
        <v>1</v>
      </c>
      <c r="F425" s="238" t="s">
        <v>476</v>
      </c>
      <c r="G425" s="235"/>
      <c r="H425" s="239">
        <v>140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138</v>
      </c>
      <c r="AU425" s="245" t="s">
        <v>87</v>
      </c>
      <c r="AV425" s="13" t="s">
        <v>87</v>
      </c>
      <c r="AW425" s="13" t="s">
        <v>33</v>
      </c>
      <c r="AX425" s="13" t="s">
        <v>77</v>
      </c>
      <c r="AY425" s="245" t="s">
        <v>130</v>
      </c>
    </row>
    <row r="426" spans="1:51" s="14" customFormat="1" ht="12">
      <c r="A426" s="14"/>
      <c r="B426" s="246"/>
      <c r="C426" s="247"/>
      <c r="D426" s="236" t="s">
        <v>138</v>
      </c>
      <c r="E426" s="248" t="s">
        <v>1</v>
      </c>
      <c r="F426" s="249" t="s">
        <v>140</v>
      </c>
      <c r="G426" s="247"/>
      <c r="H426" s="250">
        <v>140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6" t="s">
        <v>138</v>
      </c>
      <c r="AU426" s="256" t="s">
        <v>87</v>
      </c>
      <c r="AV426" s="14" t="s">
        <v>136</v>
      </c>
      <c r="AW426" s="14" t="s">
        <v>33</v>
      </c>
      <c r="AX426" s="14" t="s">
        <v>85</v>
      </c>
      <c r="AY426" s="256" t="s">
        <v>130</v>
      </c>
    </row>
    <row r="427" spans="1:65" s="2" customFormat="1" ht="21.75" customHeight="1">
      <c r="A427" s="39"/>
      <c r="B427" s="40"/>
      <c r="C427" s="267" t="s">
        <v>477</v>
      </c>
      <c r="D427" s="267" t="s">
        <v>261</v>
      </c>
      <c r="E427" s="268" t="s">
        <v>478</v>
      </c>
      <c r="F427" s="269" t="s">
        <v>479</v>
      </c>
      <c r="G427" s="270" t="s">
        <v>143</v>
      </c>
      <c r="H427" s="271">
        <v>140</v>
      </c>
      <c r="I427" s="272"/>
      <c r="J427" s="273">
        <f>ROUND(I427*H427,2)</f>
        <v>0</v>
      </c>
      <c r="K427" s="274"/>
      <c r="L427" s="275"/>
      <c r="M427" s="276" t="s">
        <v>1</v>
      </c>
      <c r="N427" s="277" t="s">
        <v>42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265</v>
      </c>
      <c r="AT427" s="232" t="s">
        <v>261</v>
      </c>
      <c r="AU427" s="232" t="s">
        <v>87</v>
      </c>
      <c r="AY427" s="18" t="s">
        <v>130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85</v>
      </c>
      <c r="BK427" s="233">
        <f>ROUND(I427*H427,2)</f>
        <v>0</v>
      </c>
      <c r="BL427" s="18" t="s">
        <v>136</v>
      </c>
      <c r="BM427" s="232" t="s">
        <v>480</v>
      </c>
    </row>
    <row r="428" spans="1:65" s="2" customFormat="1" ht="37.8" customHeight="1">
      <c r="A428" s="39"/>
      <c r="B428" s="40"/>
      <c r="C428" s="220" t="s">
        <v>481</v>
      </c>
      <c r="D428" s="220" t="s">
        <v>132</v>
      </c>
      <c r="E428" s="221" t="s">
        <v>482</v>
      </c>
      <c r="F428" s="222" t="s">
        <v>483</v>
      </c>
      <c r="G428" s="223" t="s">
        <v>172</v>
      </c>
      <c r="H428" s="224">
        <v>2</v>
      </c>
      <c r="I428" s="225"/>
      <c r="J428" s="226">
        <f>ROUND(I428*H428,2)</f>
        <v>0</v>
      </c>
      <c r="K428" s="227"/>
      <c r="L428" s="45"/>
      <c r="M428" s="228" t="s">
        <v>1</v>
      </c>
      <c r="N428" s="229" t="s">
        <v>42</v>
      </c>
      <c r="O428" s="92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2" t="s">
        <v>136</v>
      </c>
      <c r="AT428" s="232" t="s">
        <v>132</v>
      </c>
      <c r="AU428" s="232" t="s">
        <v>87</v>
      </c>
      <c r="AY428" s="18" t="s">
        <v>130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85</v>
      </c>
      <c r="BK428" s="233">
        <f>ROUND(I428*H428,2)</f>
        <v>0</v>
      </c>
      <c r="BL428" s="18" t="s">
        <v>136</v>
      </c>
      <c r="BM428" s="232" t="s">
        <v>484</v>
      </c>
    </row>
    <row r="429" spans="1:51" s="13" customFormat="1" ht="12">
      <c r="A429" s="13"/>
      <c r="B429" s="234"/>
      <c r="C429" s="235"/>
      <c r="D429" s="236" t="s">
        <v>138</v>
      </c>
      <c r="E429" s="237" t="s">
        <v>1</v>
      </c>
      <c r="F429" s="238" t="s">
        <v>485</v>
      </c>
      <c r="G429" s="235"/>
      <c r="H429" s="239">
        <v>1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138</v>
      </c>
      <c r="AU429" s="245" t="s">
        <v>87</v>
      </c>
      <c r="AV429" s="13" t="s">
        <v>87</v>
      </c>
      <c r="AW429" s="13" t="s">
        <v>33</v>
      </c>
      <c r="AX429" s="13" t="s">
        <v>77</v>
      </c>
      <c r="AY429" s="245" t="s">
        <v>130</v>
      </c>
    </row>
    <row r="430" spans="1:51" s="13" customFormat="1" ht="12">
      <c r="A430" s="13"/>
      <c r="B430" s="234"/>
      <c r="C430" s="235"/>
      <c r="D430" s="236" t="s">
        <v>138</v>
      </c>
      <c r="E430" s="237" t="s">
        <v>1</v>
      </c>
      <c r="F430" s="238" t="s">
        <v>486</v>
      </c>
      <c r="G430" s="235"/>
      <c r="H430" s="239">
        <v>1</v>
      </c>
      <c r="I430" s="240"/>
      <c r="J430" s="235"/>
      <c r="K430" s="235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138</v>
      </c>
      <c r="AU430" s="245" t="s">
        <v>87</v>
      </c>
      <c r="AV430" s="13" t="s">
        <v>87</v>
      </c>
      <c r="AW430" s="13" t="s">
        <v>33</v>
      </c>
      <c r="AX430" s="13" t="s">
        <v>77</v>
      </c>
      <c r="AY430" s="245" t="s">
        <v>130</v>
      </c>
    </row>
    <row r="431" spans="1:51" s="14" customFormat="1" ht="12">
      <c r="A431" s="14"/>
      <c r="B431" s="246"/>
      <c r="C431" s="247"/>
      <c r="D431" s="236" t="s">
        <v>138</v>
      </c>
      <c r="E431" s="248" t="s">
        <v>1</v>
      </c>
      <c r="F431" s="249" t="s">
        <v>140</v>
      </c>
      <c r="G431" s="247"/>
      <c r="H431" s="250">
        <v>2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6" t="s">
        <v>138</v>
      </c>
      <c r="AU431" s="256" t="s">
        <v>87</v>
      </c>
      <c r="AV431" s="14" t="s">
        <v>136</v>
      </c>
      <c r="AW431" s="14" t="s">
        <v>33</v>
      </c>
      <c r="AX431" s="14" t="s">
        <v>85</v>
      </c>
      <c r="AY431" s="256" t="s">
        <v>130</v>
      </c>
    </row>
    <row r="432" spans="1:65" s="2" customFormat="1" ht="24.15" customHeight="1">
      <c r="A432" s="39"/>
      <c r="B432" s="40"/>
      <c r="C432" s="267" t="s">
        <v>487</v>
      </c>
      <c r="D432" s="267" t="s">
        <v>261</v>
      </c>
      <c r="E432" s="268" t="s">
        <v>488</v>
      </c>
      <c r="F432" s="269" t="s">
        <v>489</v>
      </c>
      <c r="G432" s="270" t="s">
        <v>143</v>
      </c>
      <c r="H432" s="271">
        <v>2</v>
      </c>
      <c r="I432" s="272"/>
      <c r="J432" s="273">
        <f>ROUND(I432*H432,2)</f>
        <v>0</v>
      </c>
      <c r="K432" s="274"/>
      <c r="L432" s="275"/>
      <c r="M432" s="276" t="s">
        <v>1</v>
      </c>
      <c r="N432" s="277" t="s">
        <v>42</v>
      </c>
      <c r="O432" s="92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2" t="s">
        <v>265</v>
      </c>
      <c r="AT432" s="232" t="s">
        <v>261</v>
      </c>
      <c r="AU432" s="232" t="s">
        <v>87</v>
      </c>
      <c r="AY432" s="18" t="s">
        <v>130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85</v>
      </c>
      <c r="BK432" s="233">
        <f>ROUND(I432*H432,2)</f>
        <v>0</v>
      </c>
      <c r="BL432" s="18" t="s">
        <v>136</v>
      </c>
      <c r="BM432" s="232" t="s">
        <v>490</v>
      </c>
    </row>
    <row r="433" spans="1:65" s="2" customFormat="1" ht="24.15" customHeight="1">
      <c r="A433" s="39"/>
      <c r="B433" s="40"/>
      <c r="C433" s="220" t="s">
        <v>491</v>
      </c>
      <c r="D433" s="220" t="s">
        <v>132</v>
      </c>
      <c r="E433" s="221" t="s">
        <v>492</v>
      </c>
      <c r="F433" s="222" t="s">
        <v>493</v>
      </c>
      <c r="G433" s="223" t="s">
        <v>172</v>
      </c>
      <c r="H433" s="224">
        <v>7.5</v>
      </c>
      <c r="I433" s="225"/>
      <c r="J433" s="226">
        <f>ROUND(I433*H433,2)</f>
        <v>0</v>
      </c>
      <c r="K433" s="227"/>
      <c r="L433" s="45"/>
      <c r="M433" s="228" t="s">
        <v>1</v>
      </c>
      <c r="N433" s="229" t="s">
        <v>42</v>
      </c>
      <c r="O433" s="92"/>
      <c r="P433" s="230">
        <f>O433*H433</f>
        <v>0</v>
      </c>
      <c r="Q433" s="230">
        <v>0</v>
      </c>
      <c r="R433" s="230">
        <f>Q433*H433</f>
        <v>0</v>
      </c>
      <c r="S433" s="230">
        <v>0</v>
      </c>
      <c r="T433" s="23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2" t="s">
        <v>136</v>
      </c>
      <c r="AT433" s="232" t="s">
        <v>132</v>
      </c>
      <c r="AU433" s="232" t="s">
        <v>87</v>
      </c>
      <c r="AY433" s="18" t="s">
        <v>130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8" t="s">
        <v>85</v>
      </c>
      <c r="BK433" s="233">
        <f>ROUND(I433*H433,2)</f>
        <v>0</v>
      </c>
      <c r="BL433" s="18" t="s">
        <v>136</v>
      </c>
      <c r="BM433" s="232" t="s">
        <v>494</v>
      </c>
    </row>
    <row r="434" spans="1:51" s="13" customFormat="1" ht="12">
      <c r="A434" s="13"/>
      <c r="B434" s="234"/>
      <c r="C434" s="235"/>
      <c r="D434" s="236" t="s">
        <v>138</v>
      </c>
      <c r="E434" s="237" t="s">
        <v>1</v>
      </c>
      <c r="F434" s="238" t="s">
        <v>495</v>
      </c>
      <c r="G434" s="235"/>
      <c r="H434" s="239">
        <v>7.5</v>
      </c>
      <c r="I434" s="240"/>
      <c r="J434" s="235"/>
      <c r="K434" s="235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138</v>
      </c>
      <c r="AU434" s="245" t="s">
        <v>87</v>
      </c>
      <c r="AV434" s="13" t="s">
        <v>87</v>
      </c>
      <c r="AW434" s="13" t="s">
        <v>33</v>
      </c>
      <c r="AX434" s="13" t="s">
        <v>77</v>
      </c>
      <c r="AY434" s="245" t="s">
        <v>130</v>
      </c>
    </row>
    <row r="435" spans="1:51" s="14" customFormat="1" ht="12">
      <c r="A435" s="14"/>
      <c r="B435" s="246"/>
      <c r="C435" s="247"/>
      <c r="D435" s="236" t="s">
        <v>138</v>
      </c>
      <c r="E435" s="248" t="s">
        <v>1</v>
      </c>
      <c r="F435" s="249" t="s">
        <v>140</v>
      </c>
      <c r="G435" s="247"/>
      <c r="H435" s="250">
        <v>7.5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6" t="s">
        <v>138</v>
      </c>
      <c r="AU435" s="256" t="s">
        <v>87</v>
      </c>
      <c r="AV435" s="14" t="s">
        <v>136</v>
      </c>
      <c r="AW435" s="14" t="s">
        <v>33</v>
      </c>
      <c r="AX435" s="14" t="s">
        <v>85</v>
      </c>
      <c r="AY435" s="256" t="s">
        <v>130</v>
      </c>
    </row>
    <row r="436" spans="1:65" s="2" customFormat="1" ht="24.15" customHeight="1">
      <c r="A436" s="39"/>
      <c r="B436" s="40"/>
      <c r="C436" s="267" t="s">
        <v>496</v>
      </c>
      <c r="D436" s="267" t="s">
        <v>261</v>
      </c>
      <c r="E436" s="268" t="s">
        <v>497</v>
      </c>
      <c r="F436" s="269" t="s">
        <v>498</v>
      </c>
      <c r="G436" s="270" t="s">
        <v>143</v>
      </c>
      <c r="H436" s="271">
        <v>15</v>
      </c>
      <c r="I436" s="272"/>
      <c r="J436" s="273">
        <f>ROUND(I436*H436,2)</f>
        <v>0</v>
      </c>
      <c r="K436" s="274"/>
      <c r="L436" s="275"/>
      <c r="M436" s="276" t="s">
        <v>1</v>
      </c>
      <c r="N436" s="277" t="s">
        <v>42</v>
      </c>
      <c r="O436" s="92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2" t="s">
        <v>265</v>
      </c>
      <c r="AT436" s="232" t="s">
        <v>261</v>
      </c>
      <c r="AU436" s="232" t="s">
        <v>87</v>
      </c>
      <c r="AY436" s="18" t="s">
        <v>130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8" t="s">
        <v>85</v>
      </c>
      <c r="BK436" s="233">
        <f>ROUND(I436*H436,2)</f>
        <v>0</v>
      </c>
      <c r="BL436" s="18" t="s">
        <v>136</v>
      </c>
      <c r="BM436" s="232" t="s">
        <v>499</v>
      </c>
    </row>
    <row r="437" spans="1:65" s="2" customFormat="1" ht="33" customHeight="1">
      <c r="A437" s="39"/>
      <c r="B437" s="40"/>
      <c r="C437" s="220" t="s">
        <v>500</v>
      </c>
      <c r="D437" s="220" t="s">
        <v>132</v>
      </c>
      <c r="E437" s="221" t="s">
        <v>501</v>
      </c>
      <c r="F437" s="222" t="s">
        <v>502</v>
      </c>
      <c r="G437" s="223" t="s">
        <v>172</v>
      </c>
      <c r="H437" s="224">
        <v>79.6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42</v>
      </c>
      <c r="O437" s="92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136</v>
      </c>
      <c r="AT437" s="232" t="s">
        <v>132</v>
      </c>
      <c r="AU437" s="232" t="s">
        <v>87</v>
      </c>
      <c r="AY437" s="18" t="s">
        <v>130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85</v>
      </c>
      <c r="BK437" s="233">
        <f>ROUND(I437*H437,2)</f>
        <v>0</v>
      </c>
      <c r="BL437" s="18" t="s">
        <v>136</v>
      </c>
      <c r="BM437" s="232" t="s">
        <v>503</v>
      </c>
    </row>
    <row r="438" spans="1:51" s="13" customFormat="1" ht="12">
      <c r="A438" s="13"/>
      <c r="B438" s="234"/>
      <c r="C438" s="235"/>
      <c r="D438" s="236" t="s">
        <v>138</v>
      </c>
      <c r="E438" s="237" t="s">
        <v>1</v>
      </c>
      <c r="F438" s="238" t="s">
        <v>504</v>
      </c>
      <c r="G438" s="235"/>
      <c r="H438" s="239">
        <v>79.6</v>
      </c>
      <c r="I438" s="240"/>
      <c r="J438" s="235"/>
      <c r="K438" s="235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138</v>
      </c>
      <c r="AU438" s="245" t="s">
        <v>87</v>
      </c>
      <c r="AV438" s="13" t="s">
        <v>87</v>
      </c>
      <c r="AW438" s="13" t="s">
        <v>33</v>
      </c>
      <c r="AX438" s="13" t="s">
        <v>77</v>
      </c>
      <c r="AY438" s="245" t="s">
        <v>130</v>
      </c>
    </row>
    <row r="439" spans="1:51" s="14" customFormat="1" ht="12">
      <c r="A439" s="14"/>
      <c r="B439" s="246"/>
      <c r="C439" s="247"/>
      <c r="D439" s="236" t="s">
        <v>138</v>
      </c>
      <c r="E439" s="248" t="s">
        <v>1</v>
      </c>
      <c r="F439" s="249" t="s">
        <v>140</v>
      </c>
      <c r="G439" s="247"/>
      <c r="H439" s="250">
        <v>79.6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6" t="s">
        <v>138</v>
      </c>
      <c r="AU439" s="256" t="s">
        <v>87</v>
      </c>
      <c r="AV439" s="14" t="s">
        <v>136</v>
      </c>
      <c r="AW439" s="14" t="s">
        <v>33</v>
      </c>
      <c r="AX439" s="14" t="s">
        <v>85</v>
      </c>
      <c r="AY439" s="256" t="s">
        <v>130</v>
      </c>
    </row>
    <row r="440" spans="1:65" s="2" customFormat="1" ht="16.5" customHeight="1">
      <c r="A440" s="39"/>
      <c r="B440" s="40"/>
      <c r="C440" s="267" t="s">
        <v>505</v>
      </c>
      <c r="D440" s="267" t="s">
        <v>261</v>
      </c>
      <c r="E440" s="268" t="s">
        <v>506</v>
      </c>
      <c r="F440" s="269" t="s">
        <v>507</v>
      </c>
      <c r="G440" s="270" t="s">
        <v>143</v>
      </c>
      <c r="H440" s="271">
        <v>79.6</v>
      </c>
      <c r="I440" s="272"/>
      <c r="J440" s="273">
        <f>ROUND(I440*H440,2)</f>
        <v>0</v>
      </c>
      <c r="K440" s="274"/>
      <c r="L440" s="275"/>
      <c r="M440" s="276" t="s">
        <v>1</v>
      </c>
      <c r="N440" s="277" t="s">
        <v>42</v>
      </c>
      <c r="O440" s="92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2" t="s">
        <v>265</v>
      </c>
      <c r="AT440" s="232" t="s">
        <v>261</v>
      </c>
      <c r="AU440" s="232" t="s">
        <v>87</v>
      </c>
      <c r="AY440" s="18" t="s">
        <v>130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8" t="s">
        <v>85</v>
      </c>
      <c r="BK440" s="233">
        <f>ROUND(I440*H440,2)</f>
        <v>0</v>
      </c>
      <c r="BL440" s="18" t="s">
        <v>136</v>
      </c>
      <c r="BM440" s="232" t="s">
        <v>508</v>
      </c>
    </row>
    <row r="441" spans="1:65" s="2" customFormat="1" ht="21.75" customHeight="1">
      <c r="A441" s="39"/>
      <c r="B441" s="40"/>
      <c r="C441" s="220" t="s">
        <v>509</v>
      </c>
      <c r="D441" s="220" t="s">
        <v>132</v>
      </c>
      <c r="E441" s="221" t="s">
        <v>510</v>
      </c>
      <c r="F441" s="222" t="s">
        <v>511</v>
      </c>
      <c r="G441" s="223" t="s">
        <v>172</v>
      </c>
      <c r="H441" s="224">
        <v>64.03</v>
      </c>
      <c r="I441" s="225"/>
      <c r="J441" s="226">
        <f>ROUND(I441*H441,2)</f>
        <v>0</v>
      </c>
      <c r="K441" s="227"/>
      <c r="L441" s="45"/>
      <c r="M441" s="228" t="s">
        <v>1</v>
      </c>
      <c r="N441" s="229" t="s">
        <v>42</v>
      </c>
      <c r="O441" s="92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136</v>
      </c>
      <c r="AT441" s="232" t="s">
        <v>132</v>
      </c>
      <c r="AU441" s="232" t="s">
        <v>87</v>
      </c>
      <c r="AY441" s="18" t="s">
        <v>130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85</v>
      </c>
      <c r="BK441" s="233">
        <f>ROUND(I441*H441,2)</f>
        <v>0</v>
      </c>
      <c r="BL441" s="18" t="s">
        <v>136</v>
      </c>
      <c r="BM441" s="232" t="s">
        <v>512</v>
      </c>
    </row>
    <row r="442" spans="1:51" s="13" customFormat="1" ht="12">
      <c r="A442" s="13"/>
      <c r="B442" s="234"/>
      <c r="C442" s="235"/>
      <c r="D442" s="236" t="s">
        <v>138</v>
      </c>
      <c r="E442" s="237" t="s">
        <v>1</v>
      </c>
      <c r="F442" s="238" t="s">
        <v>513</v>
      </c>
      <c r="G442" s="235"/>
      <c r="H442" s="239">
        <v>64.03</v>
      </c>
      <c r="I442" s="240"/>
      <c r="J442" s="235"/>
      <c r="K442" s="235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138</v>
      </c>
      <c r="AU442" s="245" t="s">
        <v>87</v>
      </c>
      <c r="AV442" s="13" t="s">
        <v>87</v>
      </c>
      <c r="AW442" s="13" t="s">
        <v>33</v>
      </c>
      <c r="AX442" s="13" t="s">
        <v>77</v>
      </c>
      <c r="AY442" s="245" t="s">
        <v>130</v>
      </c>
    </row>
    <row r="443" spans="1:51" s="14" customFormat="1" ht="12">
      <c r="A443" s="14"/>
      <c r="B443" s="246"/>
      <c r="C443" s="247"/>
      <c r="D443" s="236" t="s">
        <v>138</v>
      </c>
      <c r="E443" s="248" t="s">
        <v>1</v>
      </c>
      <c r="F443" s="249" t="s">
        <v>140</v>
      </c>
      <c r="G443" s="247"/>
      <c r="H443" s="250">
        <v>64.03</v>
      </c>
      <c r="I443" s="251"/>
      <c r="J443" s="247"/>
      <c r="K443" s="247"/>
      <c r="L443" s="252"/>
      <c r="M443" s="253"/>
      <c r="N443" s="254"/>
      <c r="O443" s="254"/>
      <c r="P443" s="254"/>
      <c r="Q443" s="254"/>
      <c r="R443" s="254"/>
      <c r="S443" s="254"/>
      <c r="T443" s="25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6" t="s">
        <v>138</v>
      </c>
      <c r="AU443" s="256" t="s">
        <v>87</v>
      </c>
      <c r="AV443" s="14" t="s">
        <v>136</v>
      </c>
      <c r="AW443" s="14" t="s">
        <v>33</v>
      </c>
      <c r="AX443" s="14" t="s">
        <v>85</v>
      </c>
      <c r="AY443" s="256" t="s">
        <v>130</v>
      </c>
    </row>
    <row r="444" spans="1:65" s="2" customFormat="1" ht="24.15" customHeight="1">
      <c r="A444" s="39"/>
      <c r="B444" s="40"/>
      <c r="C444" s="220" t="s">
        <v>514</v>
      </c>
      <c r="D444" s="220" t="s">
        <v>132</v>
      </c>
      <c r="E444" s="221" t="s">
        <v>515</v>
      </c>
      <c r="F444" s="222" t="s">
        <v>516</v>
      </c>
      <c r="G444" s="223" t="s">
        <v>135</v>
      </c>
      <c r="H444" s="224">
        <v>20</v>
      </c>
      <c r="I444" s="225"/>
      <c r="J444" s="226">
        <f>ROUND(I444*H444,2)</f>
        <v>0</v>
      </c>
      <c r="K444" s="227"/>
      <c r="L444" s="45"/>
      <c r="M444" s="228" t="s">
        <v>1</v>
      </c>
      <c r="N444" s="229" t="s">
        <v>42</v>
      </c>
      <c r="O444" s="92"/>
      <c r="P444" s="230">
        <f>O444*H444</f>
        <v>0</v>
      </c>
      <c r="Q444" s="230">
        <v>0</v>
      </c>
      <c r="R444" s="230">
        <f>Q444*H444</f>
        <v>0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136</v>
      </c>
      <c r="AT444" s="232" t="s">
        <v>132</v>
      </c>
      <c r="AU444" s="232" t="s">
        <v>87</v>
      </c>
      <c r="AY444" s="18" t="s">
        <v>130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85</v>
      </c>
      <c r="BK444" s="233">
        <f>ROUND(I444*H444,2)</f>
        <v>0</v>
      </c>
      <c r="BL444" s="18" t="s">
        <v>136</v>
      </c>
      <c r="BM444" s="232" t="s">
        <v>517</v>
      </c>
    </row>
    <row r="445" spans="1:51" s="13" customFormat="1" ht="12">
      <c r="A445" s="13"/>
      <c r="B445" s="234"/>
      <c r="C445" s="235"/>
      <c r="D445" s="236" t="s">
        <v>138</v>
      </c>
      <c r="E445" s="237" t="s">
        <v>1</v>
      </c>
      <c r="F445" s="238" t="s">
        <v>338</v>
      </c>
      <c r="G445" s="235"/>
      <c r="H445" s="239">
        <v>20</v>
      </c>
      <c r="I445" s="240"/>
      <c r="J445" s="235"/>
      <c r="K445" s="235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138</v>
      </c>
      <c r="AU445" s="245" t="s">
        <v>87</v>
      </c>
      <c r="AV445" s="13" t="s">
        <v>87</v>
      </c>
      <c r="AW445" s="13" t="s">
        <v>33</v>
      </c>
      <c r="AX445" s="13" t="s">
        <v>77</v>
      </c>
      <c r="AY445" s="245" t="s">
        <v>130</v>
      </c>
    </row>
    <row r="446" spans="1:51" s="14" customFormat="1" ht="12">
      <c r="A446" s="14"/>
      <c r="B446" s="246"/>
      <c r="C446" s="247"/>
      <c r="D446" s="236" t="s">
        <v>138</v>
      </c>
      <c r="E446" s="248" t="s">
        <v>1</v>
      </c>
      <c r="F446" s="249" t="s">
        <v>140</v>
      </c>
      <c r="G446" s="247"/>
      <c r="H446" s="250">
        <v>20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138</v>
      </c>
      <c r="AU446" s="256" t="s">
        <v>87</v>
      </c>
      <c r="AV446" s="14" t="s">
        <v>136</v>
      </c>
      <c r="AW446" s="14" t="s">
        <v>33</v>
      </c>
      <c r="AX446" s="14" t="s">
        <v>85</v>
      </c>
      <c r="AY446" s="256" t="s">
        <v>130</v>
      </c>
    </row>
    <row r="447" spans="1:65" s="2" customFormat="1" ht="16.5" customHeight="1">
      <c r="A447" s="39"/>
      <c r="B447" s="40"/>
      <c r="C447" s="220" t="s">
        <v>518</v>
      </c>
      <c r="D447" s="220" t="s">
        <v>132</v>
      </c>
      <c r="E447" s="221" t="s">
        <v>519</v>
      </c>
      <c r="F447" s="222" t="s">
        <v>520</v>
      </c>
      <c r="G447" s="223" t="s">
        <v>172</v>
      </c>
      <c r="H447" s="224">
        <v>64.03</v>
      </c>
      <c r="I447" s="225"/>
      <c r="J447" s="226">
        <f>ROUND(I447*H447,2)</f>
        <v>0</v>
      </c>
      <c r="K447" s="227"/>
      <c r="L447" s="45"/>
      <c r="M447" s="228" t="s">
        <v>1</v>
      </c>
      <c r="N447" s="229" t="s">
        <v>42</v>
      </c>
      <c r="O447" s="92"/>
      <c r="P447" s="230">
        <f>O447*H447</f>
        <v>0</v>
      </c>
      <c r="Q447" s="230">
        <v>0</v>
      </c>
      <c r="R447" s="230">
        <f>Q447*H447</f>
        <v>0</v>
      </c>
      <c r="S447" s="230">
        <v>0</v>
      </c>
      <c r="T447" s="23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2" t="s">
        <v>136</v>
      </c>
      <c r="AT447" s="232" t="s">
        <v>132</v>
      </c>
      <c r="AU447" s="232" t="s">
        <v>87</v>
      </c>
      <c r="AY447" s="18" t="s">
        <v>130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85</v>
      </c>
      <c r="BK447" s="233">
        <f>ROUND(I447*H447,2)</f>
        <v>0</v>
      </c>
      <c r="BL447" s="18" t="s">
        <v>136</v>
      </c>
      <c r="BM447" s="232" t="s">
        <v>521</v>
      </c>
    </row>
    <row r="448" spans="1:51" s="13" customFormat="1" ht="12">
      <c r="A448" s="13"/>
      <c r="B448" s="234"/>
      <c r="C448" s="235"/>
      <c r="D448" s="236" t="s">
        <v>138</v>
      </c>
      <c r="E448" s="237" t="s">
        <v>1</v>
      </c>
      <c r="F448" s="238" t="s">
        <v>513</v>
      </c>
      <c r="G448" s="235"/>
      <c r="H448" s="239">
        <v>64.03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138</v>
      </c>
      <c r="AU448" s="245" t="s">
        <v>87</v>
      </c>
      <c r="AV448" s="13" t="s">
        <v>87</v>
      </c>
      <c r="AW448" s="13" t="s">
        <v>33</v>
      </c>
      <c r="AX448" s="13" t="s">
        <v>77</v>
      </c>
      <c r="AY448" s="245" t="s">
        <v>130</v>
      </c>
    </row>
    <row r="449" spans="1:51" s="14" customFormat="1" ht="12">
      <c r="A449" s="14"/>
      <c r="B449" s="246"/>
      <c r="C449" s="247"/>
      <c r="D449" s="236" t="s">
        <v>138</v>
      </c>
      <c r="E449" s="248" t="s">
        <v>1</v>
      </c>
      <c r="F449" s="249" t="s">
        <v>140</v>
      </c>
      <c r="G449" s="247"/>
      <c r="H449" s="250">
        <v>64.03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138</v>
      </c>
      <c r="AU449" s="256" t="s">
        <v>87</v>
      </c>
      <c r="AV449" s="14" t="s">
        <v>136</v>
      </c>
      <c r="AW449" s="14" t="s">
        <v>33</v>
      </c>
      <c r="AX449" s="14" t="s">
        <v>85</v>
      </c>
      <c r="AY449" s="256" t="s">
        <v>130</v>
      </c>
    </row>
    <row r="450" spans="1:65" s="2" customFormat="1" ht="16.5" customHeight="1">
      <c r="A450" s="39"/>
      <c r="B450" s="40"/>
      <c r="C450" s="220" t="s">
        <v>522</v>
      </c>
      <c r="D450" s="220" t="s">
        <v>132</v>
      </c>
      <c r="E450" s="221" t="s">
        <v>523</v>
      </c>
      <c r="F450" s="222" t="s">
        <v>524</v>
      </c>
      <c r="G450" s="223" t="s">
        <v>179</v>
      </c>
      <c r="H450" s="224">
        <v>33.563</v>
      </c>
      <c r="I450" s="225"/>
      <c r="J450" s="226">
        <f>ROUND(I450*H450,2)</f>
        <v>0</v>
      </c>
      <c r="K450" s="227"/>
      <c r="L450" s="45"/>
      <c r="M450" s="228" t="s">
        <v>1</v>
      </c>
      <c r="N450" s="229" t="s">
        <v>42</v>
      </c>
      <c r="O450" s="92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2" t="s">
        <v>136</v>
      </c>
      <c r="AT450" s="232" t="s">
        <v>132</v>
      </c>
      <c r="AU450" s="232" t="s">
        <v>87</v>
      </c>
      <c r="AY450" s="18" t="s">
        <v>130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8" t="s">
        <v>85</v>
      </c>
      <c r="BK450" s="233">
        <f>ROUND(I450*H450,2)</f>
        <v>0</v>
      </c>
      <c r="BL450" s="18" t="s">
        <v>136</v>
      </c>
      <c r="BM450" s="232" t="s">
        <v>525</v>
      </c>
    </row>
    <row r="451" spans="1:51" s="13" customFormat="1" ht="12">
      <c r="A451" s="13"/>
      <c r="B451" s="234"/>
      <c r="C451" s="235"/>
      <c r="D451" s="236" t="s">
        <v>138</v>
      </c>
      <c r="E451" s="237" t="s">
        <v>1</v>
      </c>
      <c r="F451" s="238" t="s">
        <v>249</v>
      </c>
      <c r="G451" s="235"/>
      <c r="H451" s="239">
        <v>14.03</v>
      </c>
      <c r="I451" s="240"/>
      <c r="J451" s="235"/>
      <c r="K451" s="235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138</v>
      </c>
      <c r="AU451" s="245" t="s">
        <v>87</v>
      </c>
      <c r="AV451" s="13" t="s">
        <v>87</v>
      </c>
      <c r="AW451" s="13" t="s">
        <v>33</v>
      </c>
      <c r="AX451" s="13" t="s">
        <v>77</v>
      </c>
      <c r="AY451" s="245" t="s">
        <v>130</v>
      </c>
    </row>
    <row r="452" spans="1:51" s="13" customFormat="1" ht="12">
      <c r="A452" s="13"/>
      <c r="B452" s="234"/>
      <c r="C452" s="235"/>
      <c r="D452" s="236" t="s">
        <v>138</v>
      </c>
      <c r="E452" s="237" t="s">
        <v>1</v>
      </c>
      <c r="F452" s="238" t="s">
        <v>250</v>
      </c>
      <c r="G452" s="235"/>
      <c r="H452" s="239">
        <v>19.533</v>
      </c>
      <c r="I452" s="240"/>
      <c r="J452" s="235"/>
      <c r="K452" s="235"/>
      <c r="L452" s="241"/>
      <c r="M452" s="242"/>
      <c r="N452" s="243"/>
      <c r="O452" s="243"/>
      <c r="P452" s="243"/>
      <c r="Q452" s="243"/>
      <c r="R452" s="243"/>
      <c r="S452" s="243"/>
      <c r="T452" s="24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5" t="s">
        <v>138</v>
      </c>
      <c r="AU452" s="245" t="s">
        <v>87</v>
      </c>
      <c r="AV452" s="13" t="s">
        <v>87</v>
      </c>
      <c r="AW452" s="13" t="s">
        <v>33</v>
      </c>
      <c r="AX452" s="13" t="s">
        <v>77</v>
      </c>
      <c r="AY452" s="245" t="s">
        <v>130</v>
      </c>
    </row>
    <row r="453" spans="1:51" s="14" customFormat="1" ht="12">
      <c r="A453" s="14"/>
      <c r="B453" s="246"/>
      <c r="C453" s="247"/>
      <c r="D453" s="236" t="s">
        <v>138</v>
      </c>
      <c r="E453" s="248" t="s">
        <v>1</v>
      </c>
      <c r="F453" s="249" t="s">
        <v>140</v>
      </c>
      <c r="G453" s="247"/>
      <c r="H453" s="250">
        <v>33.563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6" t="s">
        <v>138</v>
      </c>
      <c r="AU453" s="256" t="s">
        <v>87</v>
      </c>
      <c r="AV453" s="14" t="s">
        <v>136</v>
      </c>
      <c r="AW453" s="14" t="s">
        <v>33</v>
      </c>
      <c r="AX453" s="14" t="s">
        <v>85</v>
      </c>
      <c r="AY453" s="256" t="s">
        <v>130</v>
      </c>
    </row>
    <row r="454" spans="1:65" s="2" customFormat="1" ht="16.5" customHeight="1">
      <c r="A454" s="39"/>
      <c r="B454" s="40"/>
      <c r="C454" s="220" t="s">
        <v>526</v>
      </c>
      <c r="D454" s="220" t="s">
        <v>132</v>
      </c>
      <c r="E454" s="221" t="s">
        <v>527</v>
      </c>
      <c r="F454" s="222" t="s">
        <v>528</v>
      </c>
      <c r="G454" s="223" t="s">
        <v>179</v>
      </c>
      <c r="H454" s="224">
        <v>6.041</v>
      </c>
      <c r="I454" s="225"/>
      <c r="J454" s="226">
        <f>ROUND(I454*H454,2)</f>
        <v>0</v>
      </c>
      <c r="K454" s="227"/>
      <c r="L454" s="45"/>
      <c r="M454" s="228" t="s">
        <v>1</v>
      </c>
      <c r="N454" s="229" t="s">
        <v>42</v>
      </c>
      <c r="O454" s="92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2" t="s">
        <v>136</v>
      </c>
      <c r="AT454" s="232" t="s">
        <v>132</v>
      </c>
      <c r="AU454" s="232" t="s">
        <v>87</v>
      </c>
      <c r="AY454" s="18" t="s">
        <v>130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8" t="s">
        <v>85</v>
      </c>
      <c r="BK454" s="233">
        <f>ROUND(I454*H454,2)</f>
        <v>0</v>
      </c>
      <c r="BL454" s="18" t="s">
        <v>136</v>
      </c>
      <c r="BM454" s="232" t="s">
        <v>529</v>
      </c>
    </row>
    <row r="455" spans="1:51" s="13" customFormat="1" ht="12">
      <c r="A455" s="13"/>
      <c r="B455" s="234"/>
      <c r="C455" s="235"/>
      <c r="D455" s="236" t="s">
        <v>138</v>
      </c>
      <c r="E455" s="237" t="s">
        <v>1</v>
      </c>
      <c r="F455" s="238" t="s">
        <v>530</v>
      </c>
      <c r="G455" s="235"/>
      <c r="H455" s="239">
        <v>2.525</v>
      </c>
      <c r="I455" s="240"/>
      <c r="J455" s="235"/>
      <c r="K455" s="235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138</v>
      </c>
      <c r="AU455" s="245" t="s">
        <v>87</v>
      </c>
      <c r="AV455" s="13" t="s">
        <v>87</v>
      </c>
      <c r="AW455" s="13" t="s">
        <v>33</v>
      </c>
      <c r="AX455" s="13" t="s">
        <v>77</v>
      </c>
      <c r="AY455" s="245" t="s">
        <v>130</v>
      </c>
    </row>
    <row r="456" spans="1:51" s="13" customFormat="1" ht="12">
      <c r="A456" s="13"/>
      <c r="B456" s="234"/>
      <c r="C456" s="235"/>
      <c r="D456" s="236" t="s">
        <v>138</v>
      </c>
      <c r="E456" s="237" t="s">
        <v>1</v>
      </c>
      <c r="F456" s="238" t="s">
        <v>531</v>
      </c>
      <c r="G456" s="235"/>
      <c r="H456" s="239">
        <v>3.516</v>
      </c>
      <c r="I456" s="240"/>
      <c r="J456" s="235"/>
      <c r="K456" s="235"/>
      <c r="L456" s="241"/>
      <c r="M456" s="242"/>
      <c r="N456" s="243"/>
      <c r="O456" s="243"/>
      <c r="P456" s="243"/>
      <c r="Q456" s="243"/>
      <c r="R456" s="243"/>
      <c r="S456" s="243"/>
      <c r="T456" s="24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5" t="s">
        <v>138</v>
      </c>
      <c r="AU456" s="245" t="s">
        <v>87</v>
      </c>
      <c r="AV456" s="13" t="s">
        <v>87</v>
      </c>
      <c r="AW456" s="13" t="s">
        <v>33</v>
      </c>
      <c r="AX456" s="13" t="s">
        <v>77</v>
      </c>
      <c r="AY456" s="245" t="s">
        <v>130</v>
      </c>
    </row>
    <row r="457" spans="1:51" s="14" customFormat="1" ht="12">
      <c r="A457" s="14"/>
      <c r="B457" s="246"/>
      <c r="C457" s="247"/>
      <c r="D457" s="236" t="s">
        <v>138</v>
      </c>
      <c r="E457" s="248" t="s">
        <v>1</v>
      </c>
      <c r="F457" s="249" t="s">
        <v>140</v>
      </c>
      <c r="G457" s="247"/>
      <c r="H457" s="250">
        <v>6.041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6" t="s">
        <v>138</v>
      </c>
      <c r="AU457" s="256" t="s">
        <v>87</v>
      </c>
      <c r="AV457" s="14" t="s">
        <v>136</v>
      </c>
      <c r="AW457" s="14" t="s">
        <v>33</v>
      </c>
      <c r="AX457" s="14" t="s">
        <v>85</v>
      </c>
      <c r="AY457" s="256" t="s">
        <v>130</v>
      </c>
    </row>
    <row r="458" spans="1:65" s="2" customFormat="1" ht="16.5" customHeight="1">
      <c r="A458" s="39"/>
      <c r="B458" s="40"/>
      <c r="C458" s="220" t="s">
        <v>532</v>
      </c>
      <c r="D458" s="220" t="s">
        <v>132</v>
      </c>
      <c r="E458" s="221" t="s">
        <v>533</v>
      </c>
      <c r="F458" s="222" t="s">
        <v>534</v>
      </c>
      <c r="G458" s="223" t="s">
        <v>179</v>
      </c>
      <c r="H458" s="224">
        <v>1</v>
      </c>
      <c r="I458" s="225"/>
      <c r="J458" s="226">
        <f>ROUND(I458*H458,2)</f>
        <v>0</v>
      </c>
      <c r="K458" s="227"/>
      <c r="L458" s="45"/>
      <c r="M458" s="228" t="s">
        <v>1</v>
      </c>
      <c r="N458" s="229" t="s">
        <v>42</v>
      </c>
      <c r="O458" s="92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2" t="s">
        <v>136</v>
      </c>
      <c r="AT458" s="232" t="s">
        <v>132</v>
      </c>
      <c r="AU458" s="232" t="s">
        <v>87</v>
      </c>
      <c r="AY458" s="18" t="s">
        <v>130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85</v>
      </c>
      <c r="BK458" s="233">
        <f>ROUND(I458*H458,2)</f>
        <v>0</v>
      </c>
      <c r="BL458" s="18" t="s">
        <v>136</v>
      </c>
      <c r="BM458" s="232" t="s">
        <v>535</v>
      </c>
    </row>
    <row r="459" spans="1:51" s="13" customFormat="1" ht="12">
      <c r="A459" s="13"/>
      <c r="B459" s="234"/>
      <c r="C459" s="235"/>
      <c r="D459" s="236" t="s">
        <v>138</v>
      </c>
      <c r="E459" s="237" t="s">
        <v>1</v>
      </c>
      <c r="F459" s="238" t="s">
        <v>536</v>
      </c>
      <c r="G459" s="235"/>
      <c r="H459" s="239">
        <v>1</v>
      </c>
      <c r="I459" s="240"/>
      <c r="J459" s="235"/>
      <c r="K459" s="235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138</v>
      </c>
      <c r="AU459" s="245" t="s">
        <v>87</v>
      </c>
      <c r="AV459" s="13" t="s">
        <v>87</v>
      </c>
      <c r="AW459" s="13" t="s">
        <v>33</v>
      </c>
      <c r="AX459" s="13" t="s">
        <v>77</v>
      </c>
      <c r="AY459" s="245" t="s">
        <v>130</v>
      </c>
    </row>
    <row r="460" spans="1:51" s="14" customFormat="1" ht="12">
      <c r="A460" s="14"/>
      <c r="B460" s="246"/>
      <c r="C460" s="247"/>
      <c r="D460" s="236" t="s">
        <v>138</v>
      </c>
      <c r="E460" s="248" t="s">
        <v>1</v>
      </c>
      <c r="F460" s="249" t="s">
        <v>140</v>
      </c>
      <c r="G460" s="247"/>
      <c r="H460" s="250">
        <v>1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6" t="s">
        <v>138</v>
      </c>
      <c r="AU460" s="256" t="s">
        <v>87</v>
      </c>
      <c r="AV460" s="14" t="s">
        <v>136</v>
      </c>
      <c r="AW460" s="14" t="s">
        <v>33</v>
      </c>
      <c r="AX460" s="14" t="s">
        <v>85</v>
      </c>
      <c r="AY460" s="256" t="s">
        <v>130</v>
      </c>
    </row>
    <row r="461" spans="1:63" s="12" customFormat="1" ht="22.8" customHeight="1">
      <c r="A461" s="12"/>
      <c r="B461" s="204"/>
      <c r="C461" s="205"/>
      <c r="D461" s="206" t="s">
        <v>76</v>
      </c>
      <c r="E461" s="218" t="s">
        <v>537</v>
      </c>
      <c r="F461" s="218" t="s">
        <v>538</v>
      </c>
      <c r="G461" s="205"/>
      <c r="H461" s="205"/>
      <c r="I461" s="208"/>
      <c r="J461" s="219">
        <f>BK461</f>
        <v>0</v>
      </c>
      <c r="K461" s="205"/>
      <c r="L461" s="210"/>
      <c r="M461" s="211"/>
      <c r="N461" s="212"/>
      <c r="O461" s="212"/>
      <c r="P461" s="213">
        <f>SUM(P462:P469)</f>
        <v>0</v>
      </c>
      <c r="Q461" s="212"/>
      <c r="R461" s="213">
        <f>SUM(R462:R469)</f>
        <v>0</v>
      </c>
      <c r="S461" s="212"/>
      <c r="T461" s="214">
        <f>SUM(T462:T469)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5" t="s">
        <v>85</v>
      </c>
      <c r="AT461" s="216" t="s">
        <v>76</v>
      </c>
      <c r="AU461" s="216" t="s">
        <v>85</v>
      </c>
      <c r="AY461" s="215" t="s">
        <v>130</v>
      </c>
      <c r="BK461" s="217">
        <f>SUM(BK462:BK469)</f>
        <v>0</v>
      </c>
    </row>
    <row r="462" spans="1:65" s="2" customFormat="1" ht="16.5" customHeight="1">
      <c r="A462" s="39"/>
      <c r="B462" s="40"/>
      <c r="C462" s="220" t="s">
        <v>539</v>
      </c>
      <c r="D462" s="220" t="s">
        <v>132</v>
      </c>
      <c r="E462" s="221" t="s">
        <v>540</v>
      </c>
      <c r="F462" s="222" t="s">
        <v>541</v>
      </c>
      <c r="G462" s="223" t="s">
        <v>243</v>
      </c>
      <c r="H462" s="224">
        <v>311.234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42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136</v>
      </c>
      <c r="AT462" s="232" t="s">
        <v>132</v>
      </c>
      <c r="AU462" s="232" t="s">
        <v>87</v>
      </c>
      <c r="AY462" s="18" t="s">
        <v>130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85</v>
      </c>
      <c r="BK462" s="233">
        <f>ROUND(I462*H462,2)</f>
        <v>0</v>
      </c>
      <c r="BL462" s="18" t="s">
        <v>136</v>
      </c>
      <c r="BM462" s="232" t="s">
        <v>542</v>
      </c>
    </row>
    <row r="463" spans="1:51" s="13" customFormat="1" ht="12">
      <c r="A463" s="13"/>
      <c r="B463" s="234"/>
      <c r="C463" s="235"/>
      <c r="D463" s="236" t="s">
        <v>138</v>
      </c>
      <c r="E463" s="237" t="s">
        <v>1</v>
      </c>
      <c r="F463" s="238" t="s">
        <v>543</v>
      </c>
      <c r="G463" s="235"/>
      <c r="H463" s="239">
        <v>311.234</v>
      </c>
      <c r="I463" s="240"/>
      <c r="J463" s="235"/>
      <c r="K463" s="235"/>
      <c r="L463" s="241"/>
      <c r="M463" s="242"/>
      <c r="N463" s="243"/>
      <c r="O463" s="243"/>
      <c r="P463" s="243"/>
      <c r="Q463" s="243"/>
      <c r="R463" s="243"/>
      <c r="S463" s="243"/>
      <c r="T463" s="24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5" t="s">
        <v>138</v>
      </c>
      <c r="AU463" s="245" t="s">
        <v>87</v>
      </c>
      <c r="AV463" s="13" t="s">
        <v>87</v>
      </c>
      <c r="AW463" s="13" t="s">
        <v>33</v>
      </c>
      <c r="AX463" s="13" t="s">
        <v>77</v>
      </c>
      <c r="AY463" s="245" t="s">
        <v>130</v>
      </c>
    </row>
    <row r="464" spans="1:51" s="14" customFormat="1" ht="12">
      <c r="A464" s="14"/>
      <c r="B464" s="246"/>
      <c r="C464" s="247"/>
      <c r="D464" s="236" t="s">
        <v>138</v>
      </c>
      <c r="E464" s="248" t="s">
        <v>1</v>
      </c>
      <c r="F464" s="249" t="s">
        <v>140</v>
      </c>
      <c r="G464" s="247"/>
      <c r="H464" s="250">
        <v>311.234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6" t="s">
        <v>138</v>
      </c>
      <c r="AU464" s="256" t="s">
        <v>87</v>
      </c>
      <c r="AV464" s="14" t="s">
        <v>136</v>
      </c>
      <c r="AW464" s="14" t="s">
        <v>33</v>
      </c>
      <c r="AX464" s="14" t="s">
        <v>85</v>
      </c>
      <c r="AY464" s="256" t="s">
        <v>130</v>
      </c>
    </row>
    <row r="465" spans="1:65" s="2" customFormat="1" ht="16.5" customHeight="1">
      <c r="A465" s="39"/>
      <c r="B465" s="40"/>
      <c r="C465" s="220" t="s">
        <v>544</v>
      </c>
      <c r="D465" s="220" t="s">
        <v>132</v>
      </c>
      <c r="E465" s="221" t="s">
        <v>545</v>
      </c>
      <c r="F465" s="222" t="s">
        <v>546</v>
      </c>
      <c r="G465" s="223" t="s">
        <v>243</v>
      </c>
      <c r="H465" s="224">
        <v>316.334</v>
      </c>
      <c r="I465" s="225"/>
      <c r="J465" s="226">
        <f>ROUND(I465*H465,2)</f>
        <v>0</v>
      </c>
      <c r="K465" s="227"/>
      <c r="L465" s="45"/>
      <c r="M465" s="228" t="s">
        <v>1</v>
      </c>
      <c r="N465" s="229" t="s">
        <v>42</v>
      </c>
      <c r="O465" s="92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2" t="s">
        <v>136</v>
      </c>
      <c r="AT465" s="232" t="s">
        <v>132</v>
      </c>
      <c r="AU465" s="232" t="s">
        <v>87</v>
      </c>
      <c r="AY465" s="18" t="s">
        <v>130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85</v>
      </c>
      <c r="BK465" s="233">
        <f>ROUND(I465*H465,2)</f>
        <v>0</v>
      </c>
      <c r="BL465" s="18" t="s">
        <v>136</v>
      </c>
      <c r="BM465" s="232" t="s">
        <v>547</v>
      </c>
    </row>
    <row r="466" spans="1:65" s="2" customFormat="1" ht="24.15" customHeight="1">
      <c r="A466" s="39"/>
      <c r="B466" s="40"/>
      <c r="C466" s="220" t="s">
        <v>548</v>
      </c>
      <c r="D466" s="220" t="s">
        <v>132</v>
      </c>
      <c r="E466" s="221" t="s">
        <v>549</v>
      </c>
      <c r="F466" s="222" t="s">
        <v>550</v>
      </c>
      <c r="G466" s="223" t="s">
        <v>243</v>
      </c>
      <c r="H466" s="224">
        <v>316.334</v>
      </c>
      <c r="I466" s="225"/>
      <c r="J466" s="226">
        <f>ROUND(I466*H466,2)</f>
        <v>0</v>
      </c>
      <c r="K466" s="227"/>
      <c r="L466" s="45"/>
      <c r="M466" s="228" t="s">
        <v>1</v>
      </c>
      <c r="N466" s="229" t="s">
        <v>42</v>
      </c>
      <c r="O466" s="92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136</v>
      </c>
      <c r="AT466" s="232" t="s">
        <v>132</v>
      </c>
      <c r="AU466" s="232" t="s">
        <v>87</v>
      </c>
      <c r="AY466" s="18" t="s">
        <v>130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85</v>
      </c>
      <c r="BK466" s="233">
        <f>ROUND(I466*H466,2)</f>
        <v>0</v>
      </c>
      <c r="BL466" s="18" t="s">
        <v>136</v>
      </c>
      <c r="BM466" s="232" t="s">
        <v>551</v>
      </c>
    </row>
    <row r="467" spans="1:65" s="2" customFormat="1" ht="24.15" customHeight="1">
      <c r="A467" s="39"/>
      <c r="B467" s="40"/>
      <c r="C467" s="220" t="s">
        <v>552</v>
      </c>
      <c r="D467" s="220" t="s">
        <v>132</v>
      </c>
      <c r="E467" s="221" t="s">
        <v>553</v>
      </c>
      <c r="F467" s="222" t="s">
        <v>554</v>
      </c>
      <c r="G467" s="223" t="s">
        <v>243</v>
      </c>
      <c r="H467" s="224">
        <v>316.334</v>
      </c>
      <c r="I467" s="225"/>
      <c r="J467" s="226">
        <f>ROUND(I467*H467,2)</f>
        <v>0</v>
      </c>
      <c r="K467" s="227"/>
      <c r="L467" s="45"/>
      <c r="M467" s="228" t="s">
        <v>1</v>
      </c>
      <c r="N467" s="229" t="s">
        <v>42</v>
      </c>
      <c r="O467" s="92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2" t="s">
        <v>136</v>
      </c>
      <c r="AT467" s="232" t="s">
        <v>132</v>
      </c>
      <c r="AU467" s="232" t="s">
        <v>87</v>
      </c>
      <c r="AY467" s="18" t="s">
        <v>130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85</v>
      </c>
      <c r="BK467" s="233">
        <f>ROUND(I467*H467,2)</f>
        <v>0</v>
      </c>
      <c r="BL467" s="18" t="s">
        <v>136</v>
      </c>
      <c r="BM467" s="232" t="s">
        <v>555</v>
      </c>
    </row>
    <row r="468" spans="1:65" s="2" customFormat="1" ht="24.15" customHeight="1">
      <c r="A468" s="39"/>
      <c r="B468" s="40"/>
      <c r="C468" s="220" t="s">
        <v>556</v>
      </c>
      <c r="D468" s="220" t="s">
        <v>132</v>
      </c>
      <c r="E468" s="221" t="s">
        <v>557</v>
      </c>
      <c r="F468" s="222" t="s">
        <v>558</v>
      </c>
      <c r="G468" s="223" t="s">
        <v>243</v>
      </c>
      <c r="H468" s="224">
        <v>3163.34</v>
      </c>
      <c r="I468" s="225"/>
      <c r="J468" s="226">
        <f>ROUND(I468*H468,2)</f>
        <v>0</v>
      </c>
      <c r="K468" s="227"/>
      <c r="L468" s="45"/>
      <c r="M468" s="228" t="s">
        <v>1</v>
      </c>
      <c r="N468" s="229" t="s">
        <v>42</v>
      </c>
      <c r="O468" s="92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2" t="s">
        <v>136</v>
      </c>
      <c r="AT468" s="232" t="s">
        <v>132</v>
      </c>
      <c r="AU468" s="232" t="s">
        <v>87</v>
      </c>
      <c r="AY468" s="18" t="s">
        <v>130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8" t="s">
        <v>85</v>
      </c>
      <c r="BK468" s="233">
        <f>ROUND(I468*H468,2)</f>
        <v>0</v>
      </c>
      <c r="BL468" s="18" t="s">
        <v>136</v>
      </c>
      <c r="BM468" s="232" t="s">
        <v>559</v>
      </c>
    </row>
    <row r="469" spans="1:65" s="2" customFormat="1" ht="24.15" customHeight="1">
      <c r="A469" s="39"/>
      <c r="B469" s="40"/>
      <c r="C469" s="220" t="s">
        <v>560</v>
      </c>
      <c r="D469" s="220" t="s">
        <v>132</v>
      </c>
      <c r="E469" s="221" t="s">
        <v>561</v>
      </c>
      <c r="F469" s="222" t="s">
        <v>562</v>
      </c>
      <c r="G469" s="223" t="s">
        <v>243</v>
      </c>
      <c r="H469" s="224">
        <v>316.334</v>
      </c>
      <c r="I469" s="225"/>
      <c r="J469" s="226">
        <f>ROUND(I469*H469,2)</f>
        <v>0</v>
      </c>
      <c r="K469" s="227"/>
      <c r="L469" s="45"/>
      <c r="M469" s="228" t="s">
        <v>1</v>
      </c>
      <c r="N469" s="229" t="s">
        <v>42</v>
      </c>
      <c r="O469" s="92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2" t="s">
        <v>136</v>
      </c>
      <c r="AT469" s="232" t="s">
        <v>132</v>
      </c>
      <c r="AU469" s="232" t="s">
        <v>87</v>
      </c>
      <c r="AY469" s="18" t="s">
        <v>130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8" t="s">
        <v>85</v>
      </c>
      <c r="BK469" s="233">
        <f>ROUND(I469*H469,2)</f>
        <v>0</v>
      </c>
      <c r="BL469" s="18" t="s">
        <v>136</v>
      </c>
      <c r="BM469" s="232" t="s">
        <v>563</v>
      </c>
    </row>
    <row r="470" spans="1:63" s="12" customFormat="1" ht="22.8" customHeight="1">
      <c r="A470" s="12"/>
      <c r="B470" s="204"/>
      <c r="C470" s="205"/>
      <c r="D470" s="206" t="s">
        <v>76</v>
      </c>
      <c r="E470" s="218" t="s">
        <v>564</v>
      </c>
      <c r="F470" s="218" t="s">
        <v>565</v>
      </c>
      <c r="G470" s="205"/>
      <c r="H470" s="205"/>
      <c r="I470" s="208"/>
      <c r="J470" s="219">
        <f>BK470</f>
        <v>0</v>
      </c>
      <c r="K470" s="205"/>
      <c r="L470" s="210"/>
      <c r="M470" s="211"/>
      <c r="N470" s="212"/>
      <c r="O470" s="212"/>
      <c r="P470" s="213">
        <f>P471</f>
        <v>0</v>
      </c>
      <c r="Q470" s="212"/>
      <c r="R470" s="213">
        <f>R471</f>
        <v>0</v>
      </c>
      <c r="S470" s="212"/>
      <c r="T470" s="214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5" t="s">
        <v>85</v>
      </c>
      <c r="AT470" s="216" t="s">
        <v>76</v>
      </c>
      <c r="AU470" s="216" t="s">
        <v>85</v>
      </c>
      <c r="AY470" s="215" t="s">
        <v>130</v>
      </c>
      <c r="BK470" s="217">
        <f>BK471</f>
        <v>0</v>
      </c>
    </row>
    <row r="471" spans="1:65" s="2" customFormat="1" ht="24.15" customHeight="1">
      <c r="A471" s="39"/>
      <c r="B471" s="40"/>
      <c r="C471" s="220" t="s">
        <v>566</v>
      </c>
      <c r="D471" s="220" t="s">
        <v>132</v>
      </c>
      <c r="E471" s="221" t="s">
        <v>567</v>
      </c>
      <c r="F471" s="222" t="s">
        <v>568</v>
      </c>
      <c r="G471" s="223" t="s">
        <v>243</v>
      </c>
      <c r="H471" s="224">
        <v>465.023</v>
      </c>
      <c r="I471" s="225"/>
      <c r="J471" s="226">
        <f>ROUND(I471*H471,2)</f>
        <v>0</v>
      </c>
      <c r="K471" s="227"/>
      <c r="L471" s="45"/>
      <c r="M471" s="228" t="s">
        <v>1</v>
      </c>
      <c r="N471" s="229" t="s">
        <v>42</v>
      </c>
      <c r="O471" s="92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2" t="s">
        <v>136</v>
      </c>
      <c r="AT471" s="232" t="s">
        <v>132</v>
      </c>
      <c r="AU471" s="232" t="s">
        <v>87</v>
      </c>
      <c r="AY471" s="18" t="s">
        <v>130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8" t="s">
        <v>85</v>
      </c>
      <c r="BK471" s="233">
        <f>ROUND(I471*H471,2)</f>
        <v>0</v>
      </c>
      <c r="BL471" s="18" t="s">
        <v>136</v>
      </c>
      <c r="BM471" s="232" t="s">
        <v>569</v>
      </c>
    </row>
    <row r="472" spans="1:63" s="12" customFormat="1" ht="25.9" customHeight="1">
      <c r="A472" s="12"/>
      <c r="B472" s="204"/>
      <c r="C472" s="205"/>
      <c r="D472" s="206" t="s">
        <v>76</v>
      </c>
      <c r="E472" s="207" t="s">
        <v>570</v>
      </c>
      <c r="F472" s="207" t="s">
        <v>571</v>
      </c>
      <c r="G472" s="205"/>
      <c r="H472" s="205"/>
      <c r="I472" s="208"/>
      <c r="J472" s="209">
        <f>BK472</f>
        <v>0</v>
      </c>
      <c r="K472" s="205"/>
      <c r="L472" s="210"/>
      <c r="M472" s="211"/>
      <c r="N472" s="212"/>
      <c r="O472" s="212"/>
      <c r="P472" s="213">
        <f>P473+P506+P538+P543</f>
        <v>0</v>
      </c>
      <c r="Q472" s="212"/>
      <c r="R472" s="213">
        <f>R473+R506+R538+R543</f>
        <v>0</v>
      </c>
      <c r="S472" s="212"/>
      <c r="T472" s="214">
        <f>T473+T506+T538+T543</f>
        <v>0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15" t="s">
        <v>87</v>
      </c>
      <c r="AT472" s="216" t="s">
        <v>76</v>
      </c>
      <c r="AU472" s="216" t="s">
        <v>77</v>
      </c>
      <c r="AY472" s="215" t="s">
        <v>130</v>
      </c>
      <c r="BK472" s="217">
        <f>BK473+BK506+BK538+BK543</f>
        <v>0</v>
      </c>
    </row>
    <row r="473" spans="1:63" s="12" customFormat="1" ht="22.8" customHeight="1">
      <c r="A473" s="12"/>
      <c r="B473" s="204"/>
      <c r="C473" s="205"/>
      <c r="D473" s="206" t="s">
        <v>76</v>
      </c>
      <c r="E473" s="218" t="s">
        <v>572</v>
      </c>
      <c r="F473" s="218" t="s">
        <v>573</v>
      </c>
      <c r="G473" s="205"/>
      <c r="H473" s="205"/>
      <c r="I473" s="208"/>
      <c r="J473" s="219">
        <f>BK473</f>
        <v>0</v>
      </c>
      <c r="K473" s="205"/>
      <c r="L473" s="210"/>
      <c r="M473" s="211"/>
      <c r="N473" s="212"/>
      <c r="O473" s="212"/>
      <c r="P473" s="213">
        <f>SUM(P474:P505)</f>
        <v>0</v>
      </c>
      <c r="Q473" s="212"/>
      <c r="R473" s="213">
        <f>SUM(R474:R505)</f>
        <v>0</v>
      </c>
      <c r="S473" s="212"/>
      <c r="T473" s="214">
        <f>SUM(T474:T505)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5" t="s">
        <v>87</v>
      </c>
      <c r="AT473" s="216" t="s">
        <v>76</v>
      </c>
      <c r="AU473" s="216" t="s">
        <v>85</v>
      </c>
      <c r="AY473" s="215" t="s">
        <v>130</v>
      </c>
      <c r="BK473" s="217">
        <f>SUM(BK474:BK505)</f>
        <v>0</v>
      </c>
    </row>
    <row r="474" spans="1:65" s="2" customFormat="1" ht="16.5" customHeight="1">
      <c r="A474" s="39"/>
      <c r="B474" s="40"/>
      <c r="C474" s="220" t="s">
        <v>574</v>
      </c>
      <c r="D474" s="220" t="s">
        <v>132</v>
      </c>
      <c r="E474" s="221" t="s">
        <v>575</v>
      </c>
      <c r="F474" s="222" t="s">
        <v>576</v>
      </c>
      <c r="G474" s="223" t="s">
        <v>577</v>
      </c>
      <c r="H474" s="224">
        <v>1</v>
      </c>
      <c r="I474" s="225"/>
      <c r="J474" s="226">
        <f>ROUND(I474*H474,2)</f>
        <v>0</v>
      </c>
      <c r="K474" s="227"/>
      <c r="L474" s="45"/>
      <c r="M474" s="228" t="s">
        <v>1</v>
      </c>
      <c r="N474" s="229" t="s">
        <v>42</v>
      </c>
      <c r="O474" s="92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2" t="s">
        <v>136</v>
      </c>
      <c r="AT474" s="232" t="s">
        <v>132</v>
      </c>
      <c r="AU474" s="232" t="s">
        <v>87</v>
      </c>
      <c r="AY474" s="18" t="s">
        <v>130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85</v>
      </c>
      <c r="BK474" s="233">
        <f>ROUND(I474*H474,2)</f>
        <v>0</v>
      </c>
      <c r="BL474" s="18" t="s">
        <v>136</v>
      </c>
      <c r="BM474" s="232" t="s">
        <v>578</v>
      </c>
    </row>
    <row r="475" spans="1:65" s="2" customFormat="1" ht="16.5" customHeight="1">
      <c r="A475" s="39"/>
      <c r="B475" s="40"/>
      <c r="C475" s="220" t="s">
        <v>579</v>
      </c>
      <c r="D475" s="220" t="s">
        <v>132</v>
      </c>
      <c r="E475" s="221" t="s">
        <v>580</v>
      </c>
      <c r="F475" s="222" t="s">
        <v>581</v>
      </c>
      <c r="G475" s="223" t="s">
        <v>264</v>
      </c>
      <c r="H475" s="224">
        <v>2</v>
      </c>
      <c r="I475" s="225"/>
      <c r="J475" s="226">
        <f>ROUND(I475*H475,2)</f>
        <v>0</v>
      </c>
      <c r="K475" s="227"/>
      <c r="L475" s="45"/>
      <c r="M475" s="228" t="s">
        <v>1</v>
      </c>
      <c r="N475" s="229" t="s">
        <v>42</v>
      </c>
      <c r="O475" s="92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2" t="s">
        <v>136</v>
      </c>
      <c r="AT475" s="232" t="s">
        <v>132</v>
      </c>
      <c r="AU475" s="232" t="s">
        <v>87</v>
      </c>
      <c r="AY475" s="18" t="s">
        <v>130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8" t="s">
        <v>85</v>
      </c>
      <c r="BK475" s="233">
        <f>ROUND(I475*H475,2)</f>
        <v>0</v>
      </c>
      <c r="BL475" s="18" t="s">
        <v>136</v>
      </c>
      <c r="BM475" s="232" t="s">
        <v>582</v>
      </c>
    </row>
    <row r="476" spans="1:65" s="2" customFormat="1" ht="16.5" customHeight="1">
      <c r="A476" s="39"/>
      <c r="B476" s="40"/>
      <c r="C476" s="220" t="s">
        <v>583</v>
      </c>
      <c r="D476" s="220" t="s">
        <v>132</v>
      </c>
      <c r="E476" s="221" t="s">
        <v>584</v>
      </c>
      <c r="F476" s="222" t="s">
        <v>585</v>
      </c>
      <c r="G476" s="223" t="s">
        <v>264</v>
      </c>
      <c r="H476" s="224">
        <v>10</v>
      </c>
      <c r="I476" s="225"/>
      <c r="J476" s="226">
        <f>ROUND(I476*H476,2)</f>
        <v>0</v>
      </c>
      <c r="K476" s="227"/>
      <c r="L476" s="45"/>
      <c r="M476" s="228" t="s">
        <v>1</v>
      </c>
      <c r="N476" s="229" t="s">
        <v>42</v>
      </c>
      <c r="O476" s="92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136</v>
      </c>
      <c r="AT476" s="232" t="s">
        <v>132</v>
      </c>
      <c r="AU476" s="232" t="s">
        <v>87</v>
      </c>
      <c r="AY476" s="18" t="s">
        <v>130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85</v>
      </c>
      <c r="BK476" s="233">
        <f>ROUND(I476*H476,2)</f>
        <v>0</v>
      </c>
      <c r="BL476" s="18" t="s">
        <v>136</v>
      </c>
      <c r="BM476" s="232" t="s">
        <v>586</v>
      </c>
    </row>
    <row r="477" spans="1:65" s="2" customFormat="1" ht="21.75" customHeight="1">
      <c r="A477" s="39"/>
      <c r="B477" s="40"/>
      <c r="C477" s="220" t="s">
        <v>587</v>
      </c>
      <c r="D477" s="220" t="s">
        <v>132</v>
      </c>
      <c r="E477" s="221" t="s">
        <v>588</v>
      </c>
      <c r="F477" s="222" t="s">
        <v>589</v>
      </c>
      <c r="G477" s="223" t="s">
        <v>172</v>
      </c>
      <c r="H477" s="224">
        <v>20</v>
      </c>
      <c r="I477" s="225"/>
      <c r="J477" s="226">
        <f>ROUND(I477*H477,2)</f>
        <v>0</v>
      </c>
      <c r="K477" s="227"/>
      <c r="L477" s="45"/>
      <c r="M477" s="228" t="s">
        <v>1</v>
      </c>
      <c r="N477" s="229" t="s">
        <v>42</v>
      </c>
      <c r="O477" s="92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2" t="s">
        <v>136</v>
      </c>
      <c r="AT477" s="232" t="s">
        <v>132</v>
      </c>
      <c r="AU477" s="232" t="s">
        <v>87</v>
      </c>
      <c r="AY477" s="18" t="s">
        <v>130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8" t="s">
        <v>85</v>
      </c>
      <c r="BK477" s="233">
        <f>ROUND(I477*H477,2)</f>
        <v>0</v>
      </c>
      <c r="BL477" s="18" t="s">
        <v>136</v>
      </c>
      <c r="BM477" s="232" t="s">
        <v>590</v>
      </c>
    </row>
    <row r="478" spans="1:65" s="2" customFormat="1" ht="16.5" customHeight="1">
      <c r="A478" s="39"/>
      <c r="B478" s="40"/>
      <c r="C478" s="220" t="s">
        <v>591</v>
      </c>
      <c r="D478" s="220" t="s">
        <v>132</v>
      </c>
      <c r="E478" s="221" t="s">
        <v>592</v>
      </c>
      <c r="F478" s="222" t="s">
        <v>593</v>
      </c>
      <c r="G478" s="223" t="s">
        <v>143</v>
      </c>
      <c r="H478" s="224">
        <v>5</v>
      </c>
      <c r="I478" s="225"/>
      <c r="J478" s="226">
        <f>ROUND(I478*H478,2)</f>
        <v>0</v>
      </c>
      <c r="K478" s="227"/>
      <c r="L478" s="45"/>
      <c r="M478" s="228" t="s">
        <v>1</v>
      </c>
      <c r="N478" s="229" t="s">
        <v>42</v>
      </c>
      <c r="O478" s="92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2" t="s">
        <v>136</v>
      </c>
      <c r="AT478" s="232" t="s">
        <v>132</v>
      </c>
      <c r="AU478" s="232" t="s">
        <v>87</v>
      </c>
      <c r="AY478" s="18" t="s">
        <v>130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8" t="s">
        <v>85</v>
      </c>
      <c r="BK478" s="233">
        <f>ROUND(I478*H478,2)</f>
        <v>0</v>
      </c>
      <c r="BL478" s="18" t="s">
        <v>136</v>
      </c>
      <c r="BM478" s="232" t="s">
        <v>594</v>
      </c>
    </row>
    <row r="479" spans="1:65" s="2" customFormat="1" ht="16.5" customHeight="1">
      <c r="A479" s="39"/>
      <c r="B479" s="40"/>
      <c r="C479" s="220" t="s">
        <v>595</v>
      </c>
      <c r="D479" s="220" t="s">
        <v>132</v>
      </c>
      <c r="E479" s="221" t="s">
        <v>596</v>
      </c>
      <c r="F479" s="222" t="s">
        <v>597</v>
      </c>
      <c r="G479" s="223" t="s">
        <v>172</v>
      </c>
      <c r="H479" s="224">
        <v>1</v>
      </c>
      <c r="I479" s="225"/>
      <c r="J479" s="226">
        <f>ROUND(I479*H479,2)</f>
        <v>0</v>
      </c>
      <c r="K479" s="227"/>
      <c r="L479" s="45"/>
      <c r="M479" s="228" t="s">
        <v>1</v>
      </c>
      <c r="N479" s="229" t="s">
        <v>42</v>
      </c>
      <c r="O479" s="92"/>
      <c r="P479" s="230">
        <f>O479*H479</f>
        <v>0</v>
      </c>
      <c r="Q479" s="230">
        <v>0</v>
      </c>
      <c r="R479" s="230">
        <f>Q479*H479</f>
        <v>0</v>
      </c>
      <c r="S479" s="230">
        <v>0</v>
      </c>
      <c r="T479" s="23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2" t="s">
        <v>136</v>
      </c>
      <c r="AT479" s="232" t="s">
        <v>132</v>
      </c>
      <c r="AU479" s="232" t="s">
        <v>87</v>
      </c>
      <c r="AY479" s="18" t="s">
        <v>130</v>
      </c>
      <c r="BE479" s="233">
        <f>IF(N479="základní",J479,0)</f>
        <v>0</v>
      </c>
      <c r="BF479" s="233">
        <f>IF(N479="snížená",J479,0)</f>
        <v>0</v>
      </c>
      <c r="BG479" s="233">
        <f>IF(N479="zákl. přenesená",J479,0)</f>
        <v>0</v>
      </c>
      <c r="BH479" s="233">
        <f>IF(N479="sníž. přenesená",J479,0)</f>
        <v>0</v>
      </c>
      <c r="BI479" s="233">
        <f>IF(N479="nulová",J479,0)</f>
        <v>0</v>
      </c>
      <c r="BJ479" s="18" t="s">
        <v>85</v>
      </c>
      <c r="BK479" s="233">
        <f>ROUND(I479*H479,2)</f>
        <v>0</v>
      </c>
      <c r="BL479" s="18" t="s">
        <v>136</v>
      </c>
      <c r="BM479" s="232" t="s">
        <v>598</v>
      </c>
    </row>
    <row r="480" spans="1:65" s="2" customFormat="1" ht="16.5" customHeight="1">
      <c r="A480" s="39"/>
      <c r="B480" s="40"/>
      <c r="C480" s="220" t="s">
        <v>599</v>
      </c>
      <c r="D480" s="220" t="s">
        <v>132</v>
      </c>
      <c r="E480" s="221" t="s">
        <v>600</v>
      </c>
      <c r="F480" s="222" t="s">
        <v>601</v>
      </c>
      <c r="G480" s="223" t="s">
        <v>172</v>
      </c>
      <c r="H480" s="224">
        <v>5</v>
      </c>
      <c r="I480" s="225"/>
      <c r="J480" s="226">
        <f>ROUND(I480*H480,2)</f>
        <v>0</v>
      </c>
      <c r="K480" s="227"/>
      <c r="L480" s="45"/>
      <c r="M480" s="228" t="s">
        <v>1</v>
      </c>
      <c r="N480" s="229" t="s">
        <v>42</v>
      </c>
      <c r="O480" s="92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2" t="s">
        <v>136</v>
      </c>
      <c r="AT480" s="232" t="s">
        <v>132</v>
      </c>
      <c r="AU480" s="232" t="s">
        <v>87</v>
      </c>
      <c r="AY480" s="18" t="s">
        <v>130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8" t="s">
        <v>85</v>
      </c>
      <c r="BK480" s="233">
        <f>ROUND(I480*H480,2)</f>
        <v>0</v>
      </c>
      <c r="BL480" s="18" t="s">
        <v>136</v>
      </c>
      <c r="BM480" s="232" t="s">
        <v>602</v>
      </c>
    </row>
    <row r="481" spans="1:65" s="2" customFormat="1" ht="21.75" customHeight="1">
      <c r="A481" s="39"/>
      <c r="B481" s="40"/>
      <c r="C481" s="220" t="s">
        <v>603</v>
      </c>
      <c r="D481" s="220" t="s">
        <v>132</v>
      </c>
      <c r="E481" s="221" t="s">
        <v>604</v>
      </c>
      <c r="F481" s="222" t="s">
        <v>605</v>
      </c>
      <c r="G481" s="223" t="s">
        <v>172</v>
      </c>
      <c r="H481" s="224">
        <v>125</v>
      </c>
      <c r="I481" s="225"/>
      <c r="J481" s="226">
        <f>ROUND(I481*H481,2)</f>
        <v>0</v>
      </c>
      <c r="K481" s="227"/>
      <c r="L481" s="45"/>
      <c r="M481" s="228" t="s">
        <v>1</v>
      </c>
      <c r="N481" s="229" t="s">
        <v>42</v>
      </c>
      <c r="O481" s="92"/>
      <c r="P481" s="230">
        <f>O481*H481</f>
        <v>0</v>
      </c>
      <c r="Q481" s="230">
        <v>0</v>
      </c>
      <c r="R481" s="230">
        <f>Q481*H481</f>
        <v>0</v>
      </c>
      <c r="S481" s="230">
        <v>0</v>
      </c>
      <c r="T481" s="23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2" t="s">
        <v>136</v>
      </c>
      <c r="AT481" s="232" t="s">
        <v>132</v>
      </c>
      <c r="AU481" s="232" t="s">
        <v>87</v>
      </c>
      <c r="AY481" s="18" t="s">
        <v>130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8" t="s">
        <v>85</v>
      </c>
      <c r="BK481" s="233">
        <f>ROUND(I481*H481,2)</f>
        <v>0</v>
      </c>
      <c r="BL481" s="18" t="s">
        <v>136</v>
      </c>
      <c r="BM481" s="232" t="s">
        <v>606</v>
      </c>
    </row>
    <row r="482" spans="1:65" s="2" customFormat="1" ht="21.75" customHeight="1">
      <c r="A482" s="39"/>
      <c r="B482" s="40"/>
      <c r="C482" s="220" t="s">
        <v>607</v>
      </c>
      <c r="D482" s="220" t="s">
        <v>132</v>
      </c>
      <c r="E482" s="221" t="s">
        <v>608</v>
      </c>
      <c r="F482" s="222" t="s">
        <v>609</v>
      </c>
      <c r="G482" s="223" t="s">
        <v>172</v>
      </c>
      <c r="H482" s="224">
        <v>14</v>
      </c>
      <c r="I482" s="225"/>
      <c r="J482" s="226">
        <f>ROUND(I482*H482,2)</f>
        <v>0</v>
      </c>
      <c r="K482" s="227"/>
      <c r="L482" s="45"/>
      <c r="M482" s="228" t="s">
        <v>1</v>
      </c>
      <c r="N482" s="229" t="s">
        <v>42</v>
      </c>
      <c r="O482" s="92"/>
      <c r="P482" s="230">
        <f>O482*H482</f>
        <v>0</v>
      </c>
      <c r="Q482" s="230">
        <v>0</v>
      </c>
      <c r="R482" s="230">
        <f>Q482*H482</f>
        <v>0</v>
      </c>
      <c r="S482" s="230">
        <v>0</v>
      </c>
      <c r="T482" s="23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2" t="s">
        <v>136</v>
      </c>
      <c r="AT482" s="232" t="s">
        <v>132</v>
      </c>
      <c r="AU482" s="232" t="s">
        <v>87</v>
      </c>
      <c r="AY482" s="18" t="s">
        <v>130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8" t="s">
        <v>85</v>
      </c>
      <c r="BK482" s="233">
        <f>ROUND(I482*H482,2)</f>
        <v>0</v>
      </c>
      <c r="BL482" s="18" t="s">
        <v>136</v>
      </c>
      <c r="BM482" s="232" t="s">
        <v>610</v>
      </c>
    </row>
    <row r="483" spans="1:65" s="2" customFormat="1" ht="21.75" customHeight="1">
      <c r="A483" s="39"/>
      <c r="B483" s="40"/>
      <c r="C483" s="220" t="s">
        <v>611</v>
      </c>
      <c r="D483" s="220" t="s">
        <v>132</v>
      </c>
      <c r="E483" s="221" t="s">
        <v>612</v>
      </c>
      <c r="F483" s="222" t="s">
        <v>613</v>
      </c>
      <c r="G483" s="223" t="s">
        <v>143</v>
      </c>
      <c r="H483" s="224">
        <v>32</v>
      </c>
      <c r="I483" s="225"/>
      <c r="J483" s="226">
        <f>ROUND(I483*H483,2)</f>
        <v>0</v>
      </c>
      <c r="K483" s="227"/>
      <c r="L483" s="45"/>
      <c r="M483" s="228" t="s">
        <v>1</v>
      </c>
      <c r="N483" s="229" t="s">
        <v>42</v>
      </c>
      <c r="O483" s="92"/>
      <c r="P483" s="230">
        <f>O483*H483</f>
        <v>0</v>
      </c>
      <c r="Q483" s="230">
        <v>0</v>
      </c>
      <c r="R483" s="230">
        <f>Q483*H483</f>
        <v>0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136</v>
      </c>
      <c r="AT483" s="232" t="s">
        <v>132</v>
      </c>
      <c r="AU483" s="232" t="s">
        <v>87</v>
      </c>
      <c r="AY483" s="18" t="s">
        <v>130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85</v>
      </c>
      <c r="BK483" s="233">
        <f>ROUND(I483*H483,2)</f>
        <v>0</v>
      </c>
      <c r="BL483" s="18" t="s">
        <v>136</v>
      </c>
      <c r="BM483" s="232" t="s">
        <v>614</v>
      </c>
    </row>
    <row r="484" spans="1:65" s="2" customFormat="1" ht="24.15" customHeight="1">
      <c r="A484" s="39"/>
      <c r="B484" s="40"/>
      <c r="C484" s="220" t="s">
        <v>615</v>
      </c>
      <c r="D484" s="220" t="s">
        <v>132</v>
      </c>
      <c r="E484" s="221" t="s">
        <v>616</v>
      </c>
      <c r="F484" s="222" t="s">
        <v>617</v>
      </c>
      <c r="G484" s="223" t="s">
        <v>143</v>
      </c>
      <c r="H484" s="224">
        <v>5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42</v>
      </c>
      <c r="O484" s="92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136</v>
      </c>
      <c r="AT484" s="232" t="s">
        <v>132</v>
      </c>
      <c r="AU484" s="232" t="s">
        <v>87</v>
      </c>
      <c r="AY484" s="18" t="s">
        <v>130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85</v>
      </c>
      <c r="BK484" s="233">
        <f>ROUND(I484*H484,2)</f>
        <v>0</v>
      </c>
      <c r="BL484" s="18" t="s">
        <v>136</v>
      </c>
      <c r="BM484" s="232" t="s">
        <v>618</v>
      </c>
    </row>
    <row r="485" spans="1:65" s="2" customFormat="1" ht="16.5" customHeight="1">
      <c r="A485" s="39"/>
      <c r="B485" s="40"/>
      <c r="C485" s="220" t="s">
        <v>619</v>
      </c>
      <c r="D485" s="220" t="s">
        <v>132</v>
      </c>
      <c r="E485" s="221" t="s">
        <v>620</v>
      </c>
      <c r="F485" s="222" t="s">
        <v>621</v>
      </c>
      <c r="G485" s="223" t="s">
        <v>172</v>
      </c>
      <c r="H485" s="224">
        <v>65</v>
      </c>
      <c r="I485" s="225"/>
      <c r="J485" s="226">
        <f>ROUND(I485*H485,2)</f>
        <v>0</v>
      </c>
      <c r="K485" s="227"/>
      <c r="L485" s="45"/>
      <c r="M485" s="228" t="s">
        <v>1</v>
      </c>
      <c r="N485" s="229" t="s">
        <v>42</v>
      </c>
      <c r="O485" s="92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2" t="s">
        <v>136</v>
      </c>
      <c r="AT485" s="232" t="s">
        <v>132</v>
      </c>
      <c r="AU485" s="232" t="s">
        <v>87</v>
      </c>
      <c r="AY485" s="18" t="s">
        <v>130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8" t="s">
        <v>85</v>
      </c>
      <c r="BK485" s="233">
        <f>ROUND(I485*H485,2)</f>
        <v>0</v>
      </c>
      <c r="BL485" s="18" t="s">
        <v>136</v>
      </c>
      <c r="BM485" s="232" t="s">
        <v>622</v>
      </c>
    </row>
    <row r="486" spans="1:65" s="2" customFormat="1" ht="21.75" customHeight="1">
      <c r="A486" s="39"/>
      <c r="B486" s="40"/>
      <c r="C486" s="220" t="s">
        <v>623</v>
      </c>
      <c r="D486" s="220" t="s">
        <v>132</v>
      </c>
      <c r="E486" s="221" t="s">
        <v>624</v>
      </c>
      <c r="F486" s="222" t="s">
        <v>625</v>
      </c>
      <c r="G486" s="223" t="s">
        <v>172</v>
      </c>
      <c r="H486" s="224">
        <v>65</v>
      </c>
      <c r="I486" s="225"/>
      <c r="J486" s="226">
        <f>ROUND(I486*H486,2)</f>
        <v>0</v>
      </c>
      <c r="K486" s="227"/>
      <c r="L486" s="45"/>
      <c r="M486" s="228" t="s">
        <v>1</v>
      </c>
      <c r="N486" s="229" t="s">
        <v>42</v>
      </c>
      <c r="O486" s="92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136</v>
      </c>
      <c r="AT486" s="232" t="s">
        <v>132</v>
      </c>
      <c r="AU486" s="232" t="s">
        <v>87</v>
      </c>
      <c r="AY486" s="18" t="s">
        <v>130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85</v>
      </c>
      <c r="BK486" s="233">
        <f>ROUND(I486*H486,2)</f>
        <v>0</v>
      </c>
      <c r="BL486" s="18" t="s">
        <v>136</v>
      </c>
      <c r="BM486" s="232" t="s">
        <v>626</v>
      </c>
    </row>
    <row r="487" spans="1:65" s="2" customFormat="1" ht="21.75" customHeight="1">
      <c r="A487" s="39"/>
      <c r="B487" s="40"/>
      <c r="C487" s="220" t="s">
        <v>627</v>
      </c>
      <c r="D487" s="220" t="s">
        <v>132</v>
      </c>
      <c r="E487" s="221" t="s">
        <v>628</v>
      </c>
      <c r="F487" s="222" t="s">
        <v>629</v>
      </c>
      <c r="G487" s="223" t="s">
        <v>172</v>
      </c>
      <c r="H487" s="224">
        <v>130</v>
      </c>
      <c r="I487" s="225"/>
      <c r="J487" s="226">
        <f>ROUND(I487*H487,2)</f>
        <v>0</v>
      </c>
      <c r="K487" s="227"/>
      <c r="L487" s="45"/>
      <c r="M487" s="228" t="s">
        <v>1</v>
      </c>
      <c r="N487" s="229" t="s">
        <v>42</v>
      </c>
      <c r="O487" s="92"/>
      <c r="P487" s="230">
        <f>O487*H487</f>
        <v>0</v>
      </c>
      <c r="Q487" s="230">
        <v>0</v>
      </c>
      <c r="R487" s="230">
        <f>Q487*H487</f>
        <v>0</v>
      </c>
      <c r="S487" s="230">
        <v>0</v>
      </c>
      <c r="T487" s="23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2" t="s">
        <v>136</v>
      </c>
      <c r="AT487" s="232" t="s">
        <v>132</v>
      </c>
      <c r="AU487" s="232" t="s">
        <v>87</v>
      </c>
      <c r="AY487" s="18" t="s">
        <v>130</v>
      </c>
      <c r="BE487" s="233">
        <f>IF(N487="základní",J487,0)</f>
        <v>0</v>
      </c>
      <c r="BF487" s="233">
        <f>IF(N487="snížená",J487,0)</f>
        <v>0</v>
      </c>
      <c r="BG487" s="233">
        <f>IF(N487="zákl. přenesená",J487,0)</f>
        <v>0</v>
      </c>
      <c r="BH487" s="233">
        <f>IF(N487="sníž. přenesená",J487,0)</f>
        <v>0</v>
      </c>
      <c r="BI487" s="233">
        <f>IF(N487="nulová",J487,0)</f>
        <v>0</v>
      </c>
      <c r="BJ487" s="18" t="s">
        <v>85</v>
      </c>
      <c r="BK487" s="233">
        <f>ROUND(I487*H487,2)</f>
        <v>0</v>
      </c>
      <c r="BL487" s="18" t="s">
        <v>136</v>
      </c>
      <c r="BM487" s="232" t="s">
        <v>630</v>
      </c>
    </row>
    <row r="488" spans="1:65" s="2" customFormat="1" ht="16.5" customHeight="1">
      <c r="A488" s="39"/>
      <c r="B488" s="40"/>
      <c r="C488" s="220" t="s">
        <v>631</v>
      </c>
      <c r="D488" s="220" t="s">
        <v>132</v>
      </c>
      <c r="E488" s="221" t="s">
        <v>632</v>
      </c>
      <c r="F488" s="222" t="s">
        <v>633</v>
      </c>
      <c r="G488" s="223" t="s">
        <v>172</v>
      </c>
      <c r="H488" s="224">
        <v>145</v>
      </c>
      <c r="I488" s="225"/>
      <c r="J488" s="226">
        <f>ROUND(I488*H488,2)</f>
        <v>0</v>
      </c>
      <c r="K488" s="227"/>
      <c r="L488" s="45"/>
      <c r="M488" s="228" t="s">
        <v>1</v>
      </c>
      <c r="N488" s="229" t="s">
        <v>42</v>
      </c>
      <c r="O488" s="92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2" t="s">
        <v>136</v>
      </c>
      <c r="AT488" s="232" t="s">
        <v>132</v>
      </c>
      <c r="AU488" s="232" t="s">
        <v>87</v>
      </c>
      <c r="AY488" s="18" t="s">
        <v>130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8" t="s">
        <v>85</v>
      </c>
      <c r="BK488" s="233">
        <f>ROUND(I488*H488,2)</f>
        <v>0</v>
      </c>
      <c r="BL488" s="18" t="s">
        <v>136</v>
      </c>
      <c r="BM488" s="232" t="s">
        <v>634</v>
      </c>
    </row>
    <row r="489" spans="1:65" s="2" customFormat="1" ht="16.5" customHeight="1">
      <c r="A489" s="39"/>
      <c r="B489" s="40"/>
      <c r="C489" s="220" t="s">
        <v>635</v>
      </c>
      <c r="D489" s="220" t="s">
        <v>132</v>
      </c>
      <c r="E489" s="221" t="s">
        <v>636</v>
      </c>
      <c r="F489" s="222" t="s">
        <v>637</v>
      </c>
      <c r="G489" s="223" t="s">
        <v>264</v>
      </c>
      <c r="H489" s="224">
        <v>125</v>
      </c>
      <c r="I489" s="225"/>
      <c r="J489" s="226">
        <f>ROUND(I489*H489,2)</f>
        <v>0</v>
      </c>
      <c r="K489" s="227"/>
      <c r="L489" s="45"/>
      <c r="M489" s="228" t="s">
        <v>1</v>
      </c>
      <c r="N489" s="229" t="s">
        <v>42</v>
      </c>
      <c r="O489" s="92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2" t="s">
        <v>136</v>
      </c>
      <c r="AT489" s="232" t="s">
        <v>132</v>
      </c>
      <c r="AU489" s="232" t="s">
        <v>87</v>
      </c>
      <c r="AY489" s="18" t="s">
        <v>130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8" t="s">
        <v>85</v>
      </c>
      <c r="BK489" s="233">
        <f>ROUND(I489*H489,2)</f>
        <v>0</v>
      </c>
      <c r="BL489" s="18" t="s">
        <v>136</v>
      </c>
      <c r="BM489" s="232" t="s">
        <v>638</v>
      </c>
    </row>
    <row r="490" spans="1:65" s="2" customFormat="1" ht="16.5" customHeight="1">
      <c r="A490" s="39"/>
      <c r="B490" s="40"/>
      <c r="C490" s="220" t="s">
        <v>639</v>
      </c>
      <c r="D490" s="220" t="s">
        <v>132</v>
      </c>
      <c r="E490" s="221" t="s">
        <v>640</v>
      </c>
      <c r="F490" s="222" t="s">
        <v>641</v>
      </c>
      <c r="G490" s="223" t="s">
        <v>143</v>
      </c>
      <c r="H490" s="224">
        <v>14</v>
      </c>
      <c r="I490" s="225"/>
      <c r="J490" s="226">
        <f>ROUND(I490*H490,2)</f>
        <v>0</v>
      </c>
      <c r="K490" s="227"/>
      <c r="L490" s="45"/>
      <c r="M490" s="228" t="s">
        <v>1</v>
      </c>
      <c r="N490" s="229" t="s">
        <v>42</v>
      </c>
      <c r="O490" s="92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136</v>
      </c>
      <c r="AT490" s="232" t="s">
        <v>132</v>
      </c>
      <c r="AU490" s="232" t="s">
        <v>87</v>
      </c>
      <c r="AY490" s="18" t="s">
        <v>130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85</v>
      </c>
      <c r="BK490" s="233">
        <f>ROUND(I490*H490,2)</f>
        <v>0</v>
      </c>
      <c r="BL490" s="18" t="s">
        <v>136</v>
      </c>
      <c r="BM490" s="232" t="s">
        <v>642</v>
      </c>
    </row>
    <row r="491" spans="1:65" s="2" customFormat="1" ht="16.5" customHeight="1">
      <c r="A491" s="39"/>
      <c r="B491" s="40"/>
      <c r="C491" s="220" t="s">
        <v>643</v>
      </c>
      <c r="D491" s="220" t="s">
        <v>132</v>
      </c>
      <c r="E491" s="221" t="s">
        <v>644</v>
      </c>
      <c r="F491" s="222" t="s">
        <v>645</v>
      </c>
      <c r="G491" s="223" t="s">
        <v>143</v>
      </c>
      <c r="H491" s="224">
        <v>18</v>
      </c>
      <c r="I491" s="225"/>
      <c r="J491" s="226">
        <f>ROUND(I491*H491,2)</f>
        <v>0</v>
      </c>
      <c r="K491" s="227"/>
      <c r="L491" s="45"/>
      <c r="M491" s="228" t="s">
        <v>1</v>
      </c>
      <c r="N491" s="229" t="s">
        <v>42</v>
      </c>
      <c r="O491" s="92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136</v>
      </c>
      <c r="AT491" s="232" t="s">
        <v>132</v>
      </c>
      <c r="AU491" s="232" t="s">
        <v>87</v>
      </c>
      <c r="AY491" s="18" t="s">
        <v>130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8" t="s">
        <v>85</v>
      </c>
      <c r="BK491" s="233">
        <f>ROUND(I491*H491,2)</f>
        <v>0</v>
      </c>
      <c r="BL491" s="18" t="s">
        <v>136</v>
      </c>
      <c r="BM491" s="232" t="s">
        <v>646</v>
      </c>
    </row>
    <row r="492" spans="1:65" s="2" customFormat="1" ht="21.75" customHeight="1">
      <c r="A492" s="39"/>
      <c r="B492" s="40"/>
      <c r="C492" s="220" t="s">
        <v>647</v>
      </c>
      <c r="D492" s="220" t="s">
        <v>132</v>
      </c>
      <c r="E492" s="221" t="s">
        <v>648</v>
      </c>
      <c r="F492" s="222" t="s">
        <v>649</v>
      </c>
      <c r="G492" s="223" t="s">
        <v>172</v>
      </c>
      <c r="H492" s="224">
        <v>145</v>
      </c>
      <c r="I492" s="225"/>
      <c r="J492" s="226">
        <f>ROUND(I492*H492,2)</f>
        <v>0</v>
      </c>
      <c r="K492" s="227"/>
      <c r="L492" s="45"/>
      <c r="M492" s="228" t="s">
        <v>1</v>
      </c>
      <c r="N492" s="229" t="s">
        <v>42</v>
      </c>
      <c r="O492" s="92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136</v>
      </c>
      <c r="AT492" s="232" t="s">
        <v>132</v>
      </c>
      <c r="AU492" s="232" t="s">
        <v>87</v>
      </c>
      <c r="AY492" s="18" t="s">
        <v>130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85</v>
      </c>
      <c r="BK492" s="233">
        <f>ROUND(I492*H492,2)</f>
        <v>0</v>
      </c>
      <c r="BL492" s="18" t="s">
        <v>136</v>
      </c>
      <c r="BM492" s="232" t="s">
        <v>650</v>
      </c>
    </row>
    <row r="493" spans="1:65" s="2" customFormat="1" ht="24.15" customHeight="1">
      <c r="A493" s="39"/>
      <c r="B493" s="40"/>
      <c r="C493" s="220" t="s">
        <v>651</v>
      </c>
      <c r="D493" s="220" t="s">
        <v>132</v>
      </c>
      <c r="E493" s="221" t="s">
        <v>652</v>
      </c>
      <c r="F493" s="222" t="s">
        <v>653</v>
      </c>
      <c r="G493" s="223" t="s">
        <v>172</v>
      </c>
      <c r="H493" s="224">
        <v>145</v>
      </c>
      <c r="I493" s="225"/>
      <c r="J493" s="226">
        <f>ROUND(I493*H493,2)</f>
        <v>0</v>
      </c>
      <c r="K493" s="227"/>
      <c r="L493" s="45"/>
      <c r="M493" s="228" t="s">
        <v>1</v>
      </c>
      <c r="N493" s="229" t="s">
        <v>42</v>
      </c>
      <c r="O493" s="92"/>
      <c r="P493" s="230">
        <f>O493*H493</f>
        <v>0</v>
      </c>
      <c r="Q493" s="230">
        <v>0</v>
      </c>
      <c r="R493" s="230">
        <f>Q493*H493</f>
        <v>0</v>
      </c>
      <c r="S493" s="230">
        <v>0</v>
      </c>
      <c r="T493" s="231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2" t="s">
        <v>136</v>
      </c>
      <c r="AT493" s="232" t="s">
        <v>132</v>
      </c>
      <c r="AU493" s="232" t="s">
        <v>87</v>
      </c>
      <c r="AY493" s="18" t="s">
        <v>130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8" t="s">
        <v>85</v>
      </c>
      <c r="BK493" s="233">
        <f>ROUND(I493*H493,2)</f>
        <v>0</v>
      </c>
      <c r="BL493" s="18" t="s">
        <v>136</v>
      </c>
      <c r="BM493" s="232" t="s">
        <v>654</v>
      </c>
    </row>
    <row r="494" spans="1:65" s="2" customFormat="1" ht="21.75" customHeight="1">
      <c r="A494" s="39"/>
      <c r="B494" s="40"/>
      <c r="C494" s="220" t="s">
        <v>655</v>
      </c>
      <c r="D494" s="220" t="s">
        <v>132</v>
      </c>
      <c r="E494" s="221" t="s">
        <v>656</v>
      </c>
      <c r="F494" s="222" t="s">
        <v>657</v>
      </c>
      <c r="G494" s="223" t="s">
        <v>172</v>
      </c>
      <c r="H494" s="224">
        <v>145</v>
      </c>
      <c r="I494" s="225"/>
      <c r="J494" s="226">
        <f>ROUND(I494*H494,2)</f>
        <v>0</v>
      </c>
      <c r="K494" s="227"/>
      <c r="L494" s="45"/>
      <c r="M494" s="228" t="s">
        <v>1</v>
      </c>
      <c r="N494" s="229" t="s">
        <v>42</v>
      </c>
      <c r="O494" s="92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136</v>
      </c>
      <c r="AT494" s="232" t="s">
        <v>132</v>
      </c>
      <c r="AU494" s="232" t="s">
        <v>87</v>
      </c>
      <c r="AY494" s="18" t="s">
        <v>130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85</v>
      </c>
      <c r="BK494" s="233">
        <f>ROUND(I494*H494,2)</f>
        <v>0</v>
      </c>
      <c r="BL494" s="18" t="s">
        <v>136</v>
      </c>
      <c r="BM494" s="232" t="s">
        <v>658</v>
      </c>
    </row>
    <row r="495" spans="1:65" s="2" customFormat="1" ht="16.5" customHeight="1">
      <c r="A495" s="39"/>
      <c r="B495" s="40"/>
      <c r="C495" s="220" t="s">
        <v>659</v>
      </c>
      <c r="D495" s="220" t="s">
        <v>132</v>
      </c>
      <c r="E495" s="221" t="s">
        <v>660</v>
      </c>
      <c r="F495" s="222" t="s">
        <v>661</v>
      </c>
      <c r="G495" s="223" t="s">
        <v>172</v>
      </c>
      <c r="H495" s="224">
        <v>125</v>
      </c>
      <c r="I495" s="225"/>
      <c r="J495" s="226">
        <f>ROUND(I495*H495,2)</f>
        <v>0</v>
      </c>
      <c r="K495" s="227"/>
      <c r="L495" s="45"/>
      <c r="M495" s="228" t="s">
        <v>1</v>
      </c>
      <c r="N495" s="229" t="s">
        <v>42</v>
      </c>
      <c r="O495" s="92"/>
      <c r="P495" s="230">
        <f>O495*H495</f>
        <v>0</v>
      </c>
      <c r="Q495" s="230">
        <v>0</v>
      </c>
      <c r="R495" s="230">
        <f>Q495*H495</f>
        <v>0</v>
      </c>
      <c r="S495" s="230">
        <v>0</v>
      </c>
      <c r="T495" s="23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2" t="s">
        <v>136</v>
      </c>
      <c r="AT495" s="232" t="s">
        <v>132</v>
      </c>
      <c r="AU495" s="232" t="s">
        <v>87</v>
      </c>
      <c r="AY495" s="18" t="s">
        <v>130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18" t="s">
        <v>85</v>
      </c>
      <c r="BK495" s="233">
        <f>ROUND(I495*H495,2)</f>
        <v>0</v>
      </c>
      <c r="BL495" s="18" t="s">
        <v>136</v>
      </c>
      <c r="BM495" s="232" t="s">
        <v>662</v>
      </c>
    </row>
    <row r="496" spans="1:65" s="2" customFormat="1" ht="37.8" customHeight="1">
      <c r="A496" s="39"/>
      <c r="B496" s="40"/>
      <c r="C496" s="220" t="s">
        <v>663</v>
      </c>
      <c r="D496" s="220" t="s">
        <v>132</v>
      </c>
      <c r="E496" s="221" t="s">
        <v>664</v>
      </c>
      <c r="F496" s="222" t="s">
        <v>665</v>
      </c>
      <c r="G496" s="223" t="s">
        <v>143</v>
      </c>
      <c r="H496" s="224">
        <v>1</v>
      </c>
      <c r="I496" s="225"/>
      <c r="J496" s="226">
        <f>ROUND(I496*H496,2)</f>
        <v>0</v>
      </c>
      <c r="K496" s="227"/>
      <c r="L496" s="45"/>
      <c r="M496" s="228" t="s">
        <v>1</v>
      </c>
      <c r="N496" s="229" t="s">
        <v>42</v>
      </c>
      <c r="O496" s="92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203</v>
      </c>
      <c r="AT496" s="232" t="s">
        <v>132</v>
      </c>
      <c r="AU496" s="232" t="s">
        <v>87</v>
      </c>
      <c r="AY496" s="18" t="s">
        <v>130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8" t="s">
        <v>85</v>
      </c>
      <c r="BK496" s="233">
        <f>ROUND(I496*H496,2)</f>
        <v>0</v>
      </c>
      <c r="BL496" s="18" t="s">
        <v>203</v>
      </c>
      <c r="BM496" s="232" t="s">
        <v>666</v>
      </c>
    </row>
    <row r="497" spans="1:51" s="13" customFormat="1" ht="12">
      <c r="A497" s="13"/>
      <c r="B497" s="234"/>
      <c r="C497" s="235"/>
      <c r="D497" s="236" t="s">
        <v>138</v>
      </c>
      <c r="E497" s="237" t="s">
        <v>1</v>
      </c>
      <c r="F497" s="238" t="s">
        <v>667</v>
      </c>
      <c r="G497" s="235"/>
      <c r="H497" s="239">
        <v>1</v>
      </c>
      <c r="I497" s="240"/>
      <c r="J497" s="235"/>
      <c r="K497" s="235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138</v>
      </c>
      <c r="AU497" s="245" t="s">
        <v>87</v>
      </c>
      <c r="AV497" s="13" t="s">
        <v>87</v>
      </c>
      <c r="AW497" s="13" t="s">
        <v>33</v>
      </c>
      <c r="AX497" s="13" t="s">
        <v>77</v>
      </c>
      <c r="AY497" s="245" t="s">
        <v>130</v>
      </c>
    </row>
    <row r="498" spans="1:51" s="14" customFormat="1" ht="12">
      <c r="A498" s="14"/>
      <c r="B498" s="246"/>
      <c r="C498" s="247"/>
      <c r="D498" s="236" t="s">
        <v>138</v>
      </c>
      <c r="E498" s="248" t="s">
        <v>1</v>
      </c>
      <c r="F498" s="249" t="s">
        <v>140</v>
      </c>
      <c r="G498" s="247"/>
      <c r="H498" s="250">
        <v>1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6" t="s">
        <v>138</v>
      </c>
      <c r="AU498" s="256" t="s">
        <v>87</v>
      </c>
      <c r="AV498" s="14" t="s">
        <v>136</v>
      </c>
      <c r="AW498" s="14" t="s">
        <v>33</v>
      </c>
      <c r="AX498" s="14" t="s">
        <v>85</v>
      </c>
      <c r="AY498" s="256" t="s">
        <v>130</v>
      </c>
    </row>
    <row r="499" spans="1:65" s="2" customFormat="1" ht="16.5" customHeight="1">
      <c r="A499" s="39"/>
      <c r="B499" s="40"/>
      <c r="C499" s="220" t="s">
        <v>668</v>
      </c>
      <c r="D499" s="220" t="s">
        <v>132</v>
      </c>
      <c r="E499" s="221" t="s">
        <v>669</v>
      </c>
      <c r="F499" s="222" t="s">
        <v>670</v>
      </c>
      <c r="G499" s="223" t="s">
        <v>179</v>
      </c>
      <c r="H499" s="224">
        <v>11</v>
      </c>
      <c r="I499" s="225"/>
      <c r="J499" s="226">
        <f>ROUND(I499*H499,2)</f>
        <v>0</v>
      </c>
      <c r="K499" s="227"/>
      <c r="L499" s="45"/>
      <c r="M499" s="228" t="s">
        <v>1</v>
      </c>
      <c r="N499" s="229" t="s">
        <v>42</v>
      </c>
      <c r="O499" s="92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2" t="s">
        <v>136</v>
      </c>
      <c r="AT499" s="232" t="s">
        <v>132</v>
      </c>
      <c r="AU499" s="232" t="s">
        <v>87</v>
      </c>
      <c r="AY499" s="18" t="s">
        <v>130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8" t="s">
        <v>85</v>
      </c>
      <c r="BK499" s="233">
        <f>ROUND(I499*H499,2)</f>
        <v>0</v>
      </c>
      <c r="BL499" s="18" t="s">
        <v>136</v>
      </c>
      <c r="BM499" s="232" t="s">
        <v>671</v>
      </c>
    </row>
    <row r="500" spans="1:65" s="2" customFormat="1" ht="16.5" customHeight="1">
      <c r="A500" s="39"/>
      <c r="B500" s="40"/>
      <c r="C500" s="220" t="s">
        <v>672</v>
      </c>
      <c r="D500" s="220" t="s">
        <v>132</v>
      </c>
      <c r="E500" s="221" t="s">
        <v>673</v>
      </c>
      <c r="F500" s="222" t="s">
        <v>674</v>
      </c>
      <c r="G500" s="223" t="s">
        <v>143</v>
      </c>
      <c r="H500" s="224">
        <v>4</v>
      </c>
      <c r="I500" s="225"/>
      <c r="J500" s="226">
        <f>ROUND(I500*H500,2)</f>
        <v>0</v>
      </c>
      <c r="K500" s="227"/>
      <c r="L500" s="45"/>
      <c r="M500" s="228" t="s">
        <v>1</v>
      </c>
      <c r="N500" s="229" t="s">
        <v>42</v>
      </c>
      <c r="O500" s="92"/>
      <c r="P500" s="230">
        <f>O500*H500</f>
        <v>0</v>
      </c>
      <c r="Q500" s="230">
        <v>0</v>
      </c>
      <c r="R500" s="230">
        <f>Q500*H500</f>
        <v>0</v>
      </c>
      <c r="S500" s="230">
        <v>0</v>
      </c>
      <c r="T500" s="23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2" t="s">
        <v>136</v>
      </c>
      <c r="AT500" s="232" t="s">
        <v>132</v>
      </c>
      <c r="AU500" s="232" t="s">
        <v>87</v>
      </c>
      <c r="AY500" s="18" t="s">
        <v>130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8" t="s">
        <v>85</v>
      </c>
      <c r="BK500" s="233">
        <f>ROUND(I500*H500,2)</f>
        <v>0</v>
      </c>
      <c r="BL500" s="18" t="s">
        <v>136</v>
      </c>
      <c r="BM500" s="232" t="s">
        <v>675</v>
      </c>
    </row>
    <row r="501" spans="1:65" s="2" customFormat="1" ht="33" customHeight="1">
      <c r="A501" s="39"/>
      <c r="B501" s="40"/>
      <c r="C501" s="220" t="s">
        <v>676</v>
      </c>
      <c r="D501" s="220" t="s">
        <v>132</v>
      </c>
      <c r="E501" s="221" t="s">
        <v>677</v>
      </c>
      <c r="F501" s="222" t="s">
        <v>678</v>
      </c>
      <c r="G501" s="223" t="s">
        <v>143</v>
      </c>
      <c r="H501" s="224">
        <v>4</v>
      </c>
      <c r="I501" s="225"/>
      <c r="J501" s="226">
        <f>ROUND(I501*H501,2)</f>
        <v>0</v>
      </c>
      <c r="K501" s="227"/>
      <c r="L501" s="45"/>
      <c r="M501" s="228" t="s">
        <v>1</v>
      </c>
      <c r="N501" s="229" t="s">
        <v>42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136</v>
      </c>
      <c r="AT501" s="232" t="s">
        <v>132</v>
      </c>
      <c r="AU501" s="232" t="s">
        <v>87</v>
      </c>
      <c r="AY501" s="18" t="s">
        <v>130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85</v>
      </c>
      <c r="BK501" s="233">
        <f>ROUND(I501*H501,2)</f>
        <v>0</v>
      </c>
      <c r="BL501" s="18" t="s">
        <v>136</v>
      </c>
      <c r="BM501" s="232" t="s">
        <v>679</v>
      </c>
    </row>
    <row r="502" spans="1:65" s="2" customFormat="1" ht="24.15" customHeight="1">
      <c r="A502" s="39"/>
      <c r="B502" s="40"/>
      <c r="C502" s="220" t="s">
        <v>680</v>
      </c>
      <c r="D502" s="220" t="s">
        <v>132</v>
      </c>
      <c r="E502" s="221" t="s">
        <v>681</v>
      </c>
      <c r="F502" s="222" t="s">
        <v>682</v>
      </c>
      <c r="G502" s="223" t="s">
        <v>143</v>
      </c>
      <c r="H502" s="224">
        <v>4</v>
      </c>
      <c r="I502" s="225"/>
      <c r="J502" s="226">
        <f>ROUND(I502*H502,2)</f>
        <v>0</v>
      </c>
      <c r="K502" s="227"/>
      <c r="L502" s="45"/>
      <c r="M502" s="228" t="s">
        <v>1</v>
      </c>
      <c r="N502" s="229" t="s">
        <v>42</v>
      </c>
      <c r="O502" s="92"/>
      <c r="P502" s="230">
        <f>O502*H502</f>
        <v>0</v>
      </c>
      <c r="Q502" s="230">
        <v>0</v>
      </c>
      <c r="R502" s="230">
        <f>Q502*H502</f>
        <v>0</v>
      </c>
      <c r="S502" s="230">
        <v>0</v>
      </c>
      <c r="T502" s="23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2" t="s">
        <v>136</v>
      </c>
      <c r="AT502" s="232" t="s">
        <v>132</v>
      </c>
      <c r="AU502" s="232" t="s">
        <v>87</v>
      </c>
      <c r="AY502" s="18" t="s">
        <v>130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8" t="s">
        <v>85</v>
      </c>
      <c r="BK502" s="233">
        <f>ROUND(I502*H502,2)</f>
        <v>0</v>
      </c>
      <c r="BL502" s="18" t="s">
        <v>136</v>
      </c>
      <c r="BM502" s="232" t="s">
        <v>683</v>
      </c>
    </row>
    <row r="503" spans="1:65" s="2" customFormat="1" ht="24.15" customHeight="1">
      <c r="A503" s="39"/>
      <c r="B503" s="40"/>
      <c r="C503" s="220" t="s">
        <v>684</v>
      </c>
      <c r="D503" s="220" t="s">
        <v>132</v>
      </c>
      <c r="E503" s="221" t="s">
        <v>685</v>
      </c>
      <c r="F503" s="222" t="s">
        <v>686</v>
      </c>
      <c r="G503" s="223" t="s">
        <v>143</v>
      </c>
      <c r="H503" s="224">
        <v>4</v>
      </c>
      <c r="I503" s="225"/>
      <c r="J503" s="226">
        <f>ROUND(I503*H503,2)</f>
        <v>0</v>
      </c>
      <c r="K503" s="227"/>
      <c r="L503" s="45"/>
      <c r="M503" s="228" t="s">
        <v>1</v>
      </c>
      <c r="N503" s="229" t="s">
        <v>42</v>
      </c>
      <c r="O503" s="92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2" t="s">
        <v>136</v>
      </c>
      <c r="AT503" s="232" t="s">
        <v>132</v>
      </c>
      <c r="AU503" s="232" t="s">
        <v>87</v>
      </c>
      <c r="AY503" s="18" t="s">
        <v>130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8" t="s">
        <v>85</v>
      </c>
      <c r="BK503" s="233">
        <f>ROUND(I503*H503,2)</f>
        <v>0</v>
      </c>
      <c r="BL503" s="18" t="s">
        <v>136</v>
      </c>
      <c r="BM503" s="232" t="s">
        <v>687</v>
      </c>
    </row>
    <row r="504" spans="1:65" s="2" customFormat="1" ht="24.15" customHeight="1">
      <c r="A504" s="39"/>
      <c r="B504" s="40"/>
      <c r="C504" s="220" t="s">
        <v>688</v>
      </c>
      <c r="D504" s="220" t="s">
        <v>132</v>
      </c>
      <c r="E504" s="221" t="s">
        <v>689</v>
      </c>
      <c r="F504" s="222" t="s">
        <v>690</v>
      </c>
      <c r="G504" s="223" t="s">
        <v>143</v>
      </c>
      <c r="H504" s="224">
        <v>1</v>
      </c>
      <c r="I504" s="225"/>
      <c r="J504" s="226">
        <f>ROUND(I504*H504,2)</f>
        <v>0</v>
      </c>
      <c r="K504" s="227"/>
      <c r="L504" s="45"/>
      <c r="M504" s="228" t="s">
        <v>1</v>
      </c>
      <c r="N504" s="229" t="s">
        <v>42</v>
      </c>
      <c r="O504" s="92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2" t="s">
        <v>136</v>
      </c>
      <c r="AT504" s="232" t="s">
        <v>132</v>
      </c>
      <c r="AU504" s="232" t="s">
        <v>87</v>
      </c>
      <c r="AY504" s="18" t="s">
        <v>130</v>
      </c>
      <c r="BE504" s="233">
        <f>IF(N504="základní",J504,0)</f>
        <v>0</v>
      </c>
      <c r="BF504" s="233">
        <f>IF(N504="snížená",J504,0)</f>
        <v>0</v>
      </c>
      <c r="BG504" s="233">
        <f>IF(N504="zákl. přenesená",J504,0)</f>
        <v>0</v>
      </c>
      <c r="BH504" s="233">
        <f>IF(N504="sníž. přenesená",J504,0)</f>
        <v>0</v>
      </c>
      <c r="BI504" s="233">
        <f>IF(N504="nulová",J504,0)</f>
        <v>0</v>
      </c>
      <c r="BJ504" s="18" t="s">
        <v>85</v>
      </c>
      <c r="BK504" s="233">
        <f>ROUND(I504*H504,2)</f>
        <v>0</v>
      </c>
      <c r="BL504" s="18" t="s">
        <v>136</v>
      </c>
      <c r="BM504" s="232" t="s">
        <v>691</v>
      </c>
    </row>
    <row r="505" spans="1:65" s="2" customFormat="1" ht="16.5" customHeight="1">
      <c r="A505" s="39"/>
      <c r="B505" s="40"/>
      <c r="C505" s="220" t="s">
        <v>692</v>
      </c>
      <c r="D505" s="220" t="s">
        <v>132</v>
      </c>
      <c r="E505" s="221" t="s">
        <v>693</v>
      </c>
      <c r="F505" s="222" t="s">
        <v>694</v>
      </c>
      <c r="G505" s="223" t="s">
        <v>695</v>
      </c>
      <c r="H505" s="224">
        <v>12</v>
      </c>
      <c r="I505" s="225"/>
      <c r="J505" s="226">
        <f>ROUND(I505*H505,2)</f>
        <v>0</v>
      </c>
      <c r="K505" s="227"/>
      <c r="L505" s="45"/>
      <c r="M505" s="228" t="s">
        <v>1</v>
      </c>
      <c r="N505" s="229" t="s">
        <v>42</v>
      </c>
      <c r="O505" s="92"/>
      <c r="P505" s="230">
        <f>O505*H505</f>
        <v>0</v>
      </c>
      <c r="Q505" s="230">
        <v>0</v>
      </c>
      <c r="R505" s="230">
        <f>Q505*H505</f>
        <v>0</v>
      </c>
      <c r="S505" s="230">
        <v>0</v>
      </c>
      <c r="T505" s="23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2" t="s">
        <v>136</v>
      </c>
      <c r="AT505" s="232" t="s">
        <v>132</v>
      </c>
      <c r="AU505" s="232" t="s">
        <v>87</v>
      </c>
      <c r="AY505" s="18" t="s">
        <v>130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8" t="s">
        <v>85</v>
      </c>
      <c r="BK505" s="233">
        <f>ROUND(I505*H505,2)</f>
        <v>0</v>
      </c>
      <c r="BL505" s="18" t="s">
        <v>136</v>
      </c>
      <c r="BM505" s="232" t="s">
        <v>696</v>
      </c>
    </row>
    <row r="506" spans="1:63" s="12" customFormat="1" ht="22.8" customHeight="1">
      <c r="A506" s="12"/>
      <c r="B506" s="204"/>
      <c r="C506" s="205"/>
      <c r="D506" s="206" t="s">
        <v>76</v>
      </c>
      <c r="E506" s="218" t="s">
        <v>697</v>
      </c>
      <c r="F506" s="218" t="s">
        <v>698</v>
      </c>
      <c r="G506" s="205"/>
      <c r="H506" s="205"/>
      <c r="I506" s="208"/>
      <c r="J506" s="219">
        <f>BK506</f>
        <v>0</v>
      </c>
      <c r="K506" s="205"/>
      <c r="L506" s="210"/>
      <c r="M506" s="211"/>
      <c r="N506" s="212"/>
      <c r="O506" s="212"/>
      <c r="P506" s="213">
        <f>SUM(P507:P537)</f>
        <v>0</v>
      </c>
      <c r="Q506" s="212"/>
      <c r="R506" s="213">
        <f>SUM(R507:R537)</f>
        <v>0</v>
      </c>
      <c r="S506" s="212"/>
      <c r="T506" s="214">
        <f>SUM(T507:T537)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5" t="s">
        <v>87</v>
      </c>
      <c r="AT506" s="216" t="s">
        <v>76</v>
      </c>
      <c r="AU506" s="216" t="s">
        <v>85</v>
      </c>
      <c r="AY506" s="215" t="s">
        <v>130</v>
      </c>
      <c r="BK506" s="217">
        <f>SUM(BK507:BK537)</f>
        <v>0</v>
      </c>
    </row>
    <row r="507" spans="1:65" s="2" customFormat="1" ht="24.15" customHeight="1">
      <c r="A507" s="39"/>
      <c r="B507" s="40"/>
      <c r="C507" s="220" t="s">
        <v>699</v>
      </c>
      <c r="D507" s="220" t="s">
        <v>132</v>
      </c>
      <c r="E507" s="221" t="s">
        <v>700</v>
      </c>
      <c r="F507" s="222" t="s">
        <v>701</v>
      </c>
      <c r="G507" s="223" t="s">
        <v>143</v>
      </c>
      <c r="H507" s="224">
        <v>1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42</v>
      </c>
      <c r="O507" s="92"/>
      <c r="P507" s="230">
        <f>O507*H507</f>
        <v>0</v>
      </c>
      <c r="Q507" s="230">
        <v>0</v>
      </c>
      <c r="R507" s="230">
        <f>Q507*H507</f>
        <v>0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203</v>
      </c>
      <c r="AT507" s="232" t="s">
        <v>132</v>
      </c>
      <c r="AU507" s="232" t="s">
        <v>87</v>
      </c>
      <c r="AY507" s="18" t="s">
        <v>130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85</v>
      </c>
      <c r="BK507" s="233">
        <f>ROUND(I507*H507,2)</f>
        <v>0</v>
      </c>
      <c r="BL507" s="18" t="s">
        <v>203</v>
      </c>
      <c r="BM507" s="232" t="s">
        <v>702</v>
      </c>
    </row>
    <row r="508" spans="1:51" s="13" customFormat="1" ht="12">
      <c r="A508" s="13"/>
      <c r="B508" s="234"/>
      <c r="C508" s="235"/>
      <c r="D508" s="236" t="s">
        <v>138</v>
      </c>
      <c r="E508" s="237" t="s">
        <v>1</v>
      </c>
      <c r="F508" s="238" t="s">
        <v>703</v>
      </c>
      <c r="G508" s="235"/>
      <c r="H508" s="239">
        <v>0</v>
      </c>
      <c r="I508" s="240"/>
      <c r="J508" s="235"/>
      <c r="K508" s="235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138</v>
      </c>
      <c r="AU508" s="245" t="s">
        <v>87</v>
      </c>
      <c r="AV508" s="13" t="s">
        <v>87</v>
      </c>
      <c r="AW508" s="13" t="s">
        <v>33</v>
      </c>
      <c r="AX508" s="13" t="s">
        <v>77</v>
      </c>
      <c r="AY508" s="245" t="s">
        <v>130</v>
      </c>
    </row>
    <row r="509" spans="1:51" s="13" customFormat="1" ht="12">
      <c r="A509" s="13"/>
      <c r="B509" s="234"/>
      <c r="C509" s="235"/>
      <c r="D509" s="236" t="s">
        <v>138</v>
      </c>
      <c r="E509" s="237" t="s">
        <v>1</v>
      </c>
      <c r="F509" s="238" t="s">
        <v>704</v>
      </c>
      <c r="G509" s="235"/>
      <c r="H509" s="239">
        <v>1</v>
      </c>
      <c r="I509" s="240"/>
      <c r="J509" s="235"/>
      <c r="K509" s="235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138</v>
      </c>
      <c r="AU509" s="245" t="s">
        <v>87</v>
      </c>
      <c r="AV509" s="13" t="s">
        <v>87</v>
      </c>
      <c r="AW509" s="13" t="s">
        <v>33</v>
      </c>
      <c r="AX509" s="13" t="s">
        <v>77</v>
      </c>
      <c r="AY509" s="245" t="s">
        <v>130</v>
      </c>
    </row>
    <row r="510" spans="1:51" s="14" customFormat="1" ht="12">
      <c r="A510" s="14"/>
      <c r="B510" s="246"/>
      <c r="C510" s="247"/>
      <c r="D510" s="236" t="s">
        <v>138</v>
      </c>
      <c r="E510" s="248" t="s">
        <v>1</v>
      </c>
      <c r="F510" s="249" t="s">
        <v>140</v>
      </c>
      <c r="G510" s="247"/>
      <c r="H510" s="250">
        <v>1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6" t="s">
        <v>138</v>
      </c>
      <c r="AU510" s="256" t="s">
        <v>87</v>
      </c>
      <c r="AV510" s="14" t="s">
        <v>136</v>
      </c>
      <c r="AW510" s="14" t="s">
        <v>33</v>
      </c>
      <c r="AX510" s="14" t="s">
        <v>85</v>
      </c>
      <c r="AY510" s="256" t="s">
        <v>130</v>
      </c>
    </row>
    <row r="511" spans="1:65" s="2" customFormat="1" ht="33" customHeight="1">
      <c r="A511" s="39"/>
      <c r="B511" s="40"/>
      <c r="C511" s="267" t="s">
        <v>705</v>
      </c>
      <c r="D511" s="267" t="s">
        <v>261</v>
      </c>
      <c r="E511" s="268" t="s">
        <v>706</v>
      </c>
      <c r="F511" s="269" t="s">
        <v>707</v>
      </c>
      <c r="G511" s="270" t="s">
        <v>143</v>
      </c>
      <c r="H511" s="271">
        <v>1</v>
      </c>
      <c r="I511" s="272"/>
      <c r="J511" s="273">
        <f>ROUND(I511*H511,2)</f>
        <v>0</v>
      </c>
      <c r="K511" s="274"/>
      <c r="L511" s="275"/>
      <c r="M511" s="276" t="s">
        <v>1</v>
      </c>
      <c r="N511" s="277" t="s">
        <v>42</v>
      </c>
      <c r="O511" s="92"/>
      <c r="P511" s="230">
        <f>O511*H511</f>
        <v>0</v>
      </c>
      <c r="Q511" s="230">
        <v>0</v>
      </c>
      <c r="R511" s="230">
        <f>Q511*H511</f>
        <v>0</v>
      </c>
      <c r="S511" s="230">
        <v>0</v>
      </c>
      <c r="T511" s="231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2" t="s">
        <v>708</v>
      </c>
      <c r="AT511" s="232" t="s">
        <v>261</v>
      </c>
      <c r="AU511" s="232" t="s">
        <v>87</v>
      </c>
      <c r="AY511" s="18" t="s">
        <v>130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8" t="s">
        <v>85</v>
      </c>
      <c r="BK511" s="233">
        <f>ROUND(I511*H511,2)</f>
        <v>0</v>
      </c>
      <c r="BL511" s="18" t="s">
        <v>203</v>
      </c>
      <c r="BM511" s="232" t="s">
        <v>709</v>
      </c>
    </row>
    <row r="512" spans="1:65" s="2" customFormat="1" ht="33" customHeight="1">
      <c r="A512" s="39"/>
      <c r="B512" s="40"/>
      <c r="C512" s="267" t="s">
        <v>710</v>
      </c>
      <c r="D512" s="267" t="s">
        <v>261</v>
      </c>
      <c r="E512" s="268" t="s">
        <v>711</v>
      </c>
      <c r="F512" s="269" t="s">
        <v>712</v>
      </c>
      <c r="G512" s="270" t="s">
        <v>143</v>
      </c>
      <c r="H512" s="271">
        <v>0</v>
      </c>
      <c r="I512" s="272"/>
      <c r="J512" s="273">
        <f>ROUND(I512*H512,2)</f>
        <v>0</v>
      </c>
      <c r="K512" s="274"/>
      <c r="L512" s="275"/>
      <c r="M512" s="276" t="s">
        <v>1</v>
      </c>
      <c r="N512" s="277" t="s">
        <v>42</v>
      </c>
      <c r="O512" s="92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2" t="s">
        <v>708</v>
      </c>
      <c r="AT512" s="232" t="s">
        <v>261</v>
      </c>
      <c r="AU512" s="232" t="s">
        <v>87</v>
      </c>
      <c r="AY512" s="18" t="s">
        <v>130</v>
      </c>
      <c r="BE512" s="233">
        <f>IF(N512="základní",J512,0)</f>
        <v>0</v>
      </c>
      <c r="BF512" s="233">
        <f>IF(N512="snížená",J512,0)</f>
        <v>0</v>
      </c>
      <c r="BG512" s="233">
        <f>IF(N512="zákl. přenesená",J512,0)</f>
        <v>0</v>
      </c>
      <c r="BH512" s="233">
        <f>IF(N512="sníž. přenesená",J512,0)</f>
        <v>0</v>
      </c>
      <c r="BI512" s="233">
        <f>IF(N512="nulová",J512,0)</f>
        <v>0</v>
      </c>
      <c r="BJ512" s="18" t="s">
        <v>85</v>
      </c>
      <c r="BK512" s="233">
        <f>ROUND(I512*H512,2)</f>
        <v>0</v>
      </c>
      <c r="BL512" s="18" t="s">
        <v>203</v>
      </c>
      <c r="BM512" s="232" t="s">
        <v>713</v>
      </c>
    </row>
    <row r="513" spans="1:51" s="13" customFormat="1" ht="12">
      <c r="A513" s="13"/>
      <c r="B513" s="234"/>
      <c r="C513" s="235"/>
      <c r="D513" s="236" t="s">
        <v>138</v>
      </c>
      <c r="E513" s="237" t="s">
        <v>1</v>
      </c>
      <c r="F513" s="238" t="s">
        <v>714</v>
      </c>
      <c r="G513" s="235"/>
      <c r="H513" s="239">
        <v>0</v>
      </c>
      <c r="I513" s="240"/>
      <c r="J513" s="235"/>
      <c r="K513" s="235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138</v>
      </c>
      <c r="AU513" s="245" t="s">
        <v>87</v>
      </c>
      <c r="AV513" s="13" t="s">
        <v>87</v>
      </c>
      <c r="AW513" s="13" t="s">
        <v>33</v>
      </c>
      <c r="AX513" s="13" t="s">
        <v>85</v>
      </c>
      <c r="AY513" s="245" t="s">
        <v>130</v>
      </c>
    </row>
    <row r="514" spans="1:65" s="2" customFormat="1" ht="33" customHeight="1">
      <c r="A514" s="39"/>
      <c r="B514" s="40"/>
      <c r="C514" s="220" t="s">
        <v>715</v>
      </c>
      <c r="D514" s="220" t="s">
        <v>132</v>
      </c>
      <c r="E514" s="221" t="s">
        <v>716</v>
      </c>
      <c r="F514" s="222" t="s">
        <v>717</v>
      </c>
      <c r="G514" s="223" t="s">
        <v>143</v>
      </c>
      <c r="H514" s="224">
        <v>2</v>
      </c>
      <c r="I514" s="225"/>
      <c r="J514" s="226">
        <f>ROUND(I514*H514,2)</f>
        <v>0</v>
      </c>
      <c r="K514" s="227"/>
      <c r="L514" s="45"/>
      <c r="M514" s="228" t="s">
        <v>1</v>
      </c>
      <c r="N514" s="229" t="s">
        <v>42</v>
      </c>
      <c r="O514" s="92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2" t="s">
        <v>203</v>
      </c>
      <c r="AT514" s="232" t="s">
        <v>132</v>
      </c>
      <c r="AU514" s="232" t="s">
        <v>87</v>
      </c>
      <c r="AY514" s="18" t="s">
        <v>130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8" t="s">
        <v>85</v>
      </c>
      <c r="BK514" s="233">
        <f>ROUND(I514*H514,2)</f>
        <v>0</v>
      </c>
      <c r="BL514" s="18" t="s">
        <v>203</v>
      </c>
      <c r="BM514" s="232" t="s">
        <v>718</v>
      </c>
    </row>
    <row r="515" spans="1:51" s="13" customFormat="1" ht="12">
      <c r="A515" s="13"/>
      <c r="B515" s="234"/>
      <c r="C515" s="235"/>
      <c r="D515" s="236" t="s">
        <v>138</v>
      </c>
      <c r="E515" s="237" t="s">
        <v>1</v>
      </c>
      <c r="F515" s="238" t="s">
        <v>719</v>
      </c>
      <c r="G515" s="235"/>
      <c r="H515" s="239">
        <v>2</v>
      </c>
      <c r="I515" s="240"/>
      <c r="J515" s="235"/>
      <c r="K515" s="235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138</v>
      </c>
      <c r="AU515" s="245" t="s">
        <v>87</v>
      </c>
      <c r="AV515" s="13" t="s">
        <v>87</v>
      </c>
      <c r="AW515" s="13" t="s">
        <v>33</v>
      </c>
      <c r="AX515" s="13" t="s">
        <v>77</v>
      </c>
      <c r="AY515" s="245" t="s">
        <v>130</v>
      </c>
    </row>
    <row r="516" spans="1:51" s="14" customFormat="1" ht="12">
      <c r="A516" s="14"/>
      <c r="B516" s="246"/>
      <c r="C516" s="247"/>
      <c r="D516" s="236" t="s">
        <v>138</v>
      </c>
      <c r="E516" s="248" t="s">
        <v>1</v>
      </c>
      <c r="F516" s="249" t="s">
        <v>140</v>
      </c>
      <c r="G516" s="247"/>
      <c r="H516" s="250">
        <v>2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6" t="s">
        <v>138</v>
      </c>
      <c r="AU516" s="256" t="s">
        <v>87</v>
      </c>
      <c r="AV516" s="14" t="s">
        <v>136</v>
      </c>
      <c r="AW516" s="14" t="s">
        <v>33</v>
      </c>
      <c r="AX516" s="14" t="s">
        <v>85</v>
      </c>
      <c r="AY516" s="256" t="s">
        <v>130</v>
      </c>
    </row>
    <row r="517" spans="1:65" s="2" customFormat="1" ht="24.15" customHeight="1">
      <c r="A517" s="39"/>
      <c r="B517" s="40"/>
      <c r="C517" s="267" t="s">
        <v>720</v>
      </c>
      <c r="D517" s="267" t="s">
        <v>261</v>
      </c>
      <c r="E517" s="268" t="s">
        <v>721</v>
      </c>
      <c r="F517" s="269" t="s">
        <v>722</v>
      </c>
      <c r="G517" s="270" t="s">
        <v>143</v>
      </c>
      <c r="H517" s="271">
        <v>2</v>
      </c>
      <c r="I517" s="272"/>
      <c r="J517" s="273">
        <f>ROUND(I517*H517,2)</f>
        <v>0</v>
      </c>
      <c r="K517" s="274"/>
      <c r="L517" s="275"/>
      <c r="M517" s="276" t="s">
        <v>1</v>
      </c>
      <c r="N517" s="277" t="s">
        <v>42</v>
      </c>
      <c r="O517" s="92"/>
      <c r="P517" s="230">
        <f>O517*H517</f>
        <v>0</v>
      </c>
      <c r="Q517" s="230">
        <v>0</v>
      </c>
      <c r="R517" s="230">
        <f>Q517*H517</f>
        <v>0</v>
      </c>
      <c r="S517" s="230">
        <v>0</v>
      </c>
      <c r="T517" s="231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2" t="s">
        <v>708</v>
      </c>
      <c r="AT517" s="232" t="s">
        <v>261</v>
      </c>
      <c r="AU517" s="232" t="s">
        <v>87</v>
      </c>
      <c r="AY517" s="18" t="s">
        <v>130</v>
      </c>
      <c r="BE517" s="233">
        <f>IF(N517="základní",J517,0)</f>
        <v>0</v>
      </c>
      <c r="BF517" s="233">
        <f>IF(N517="snížená",J517,0)</f>
        <v>0</v>
      </c>
      <c r="BG517" s="233">
        <f>IF(N517="zákl. přenesená",J517,0)</f>
        <v>0</v>
      </c>
      <c r="BH517" s="233">
        <f>IF(N517="sníž. přenesená",J517,0)</f>
        <v>0</v>
      </c>
      <c r="BI517" s="233">
        <f>IF(N517="nulová",J517,0)</f>
        <v>0</v>
      </c>
      <c r="BJ517" s="18" t="s">
        <v>85</v>
      </c>
      <c r="BK517" s="233">
        <f>ROUND(I517*H517,2)</f>
        <v>0</v>
      </c>
      <c r="BL517" s="18" t="s">
        <v>203</v>
      </c>
      <c r="BM517" s="232" t="s">
        <v>723</v>
      </c>
    </row>
    <row r="518" spans="1:65" s="2" customFormat="1" ht="24.15" customHeight="1">
      <c r="A518" s="39"/>
      <c r="B518" s="40"/>
      <c r="C518" s="220" t="s">
        <v>724</v>
      </c>
      <c r="D518" s="220" t="s">
        <v>132</v>
      </c>
      <c r="E518" s="221" t="s">
        <v>725</v>
      </c>
      <c r="F518" s="222" t="s">
        <v>726</v>
      </c>
      <c r="G518" s="223" t="s">
        <v>143</v>
      </c>
      <c r="H518" s="224">
        <v>37</v>
      </c>
      <c r="I518" s="225"/>
      <c r="J518" s="226">
        <f>ROUND(I518*H518,2)</f>
        <v>0</v>
      </c>
      <c r="K518" s="227"/>
      <c r="L518" s="45"/>
      <c r="M518" s="228" t="s">
        <v>1</v>
      </c>
      <c r="N518" s="229" t="s">
        <v>42</v>
      </c>
      <c r="O518" s="92"/>
      <c r="P518" s="230">
        <f>O518*H518</f>
        <v>0</v>
      </c>
      <c r="Q518" s="230">
        <v>0</v>
      </c>
      <c r="R518" s="230">
        <f>Q518*H518</f>
        <v>0</v>
      </c>
      <c r="S518" s="230">
        <v>0</v>
      </c>
      <c r="T518" s="23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2" t="s">
        <v>203</v>
      </c>
      <c r="AT518" s="232" t="s">
        <v>132</v>
      </c>
      <c r="AU518" s="232" t="s">
        <v>87</v>
      </c>
      <c r="AY518" s="18" t="s">
        <v>130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8" t="s">
        <v>85</v>
      </c>
      <c r="BK518" s="233">
        <f>ROUND(I518*H518,2)</f>
        <v>0</v>
      </c>
      <c r="BL518" s="18" t="s">
        <v>203</v>
      </c>
      <c r="BM518" s="232" t="s">
        <v>727</v>
      </c>
    </row>
    <row r="519" spans="1:51" s="13" customFormat="1" ht="12">
      <c r="A519" s="13"/>
      <c r="B519" s="234"/>
      <c r="C519" s="235"/>
      <c r="D519" s="236" t="s">
        <v>138</v>
      </c>
      <c r="E519" s="237" t="s">
        <v>1</v>
      </c>
      <c r="F519" s="238" t="s">
        <v>728</v>
      </c>
      <c r="G519" s="235"/>
      <c r="H519" s="239">
        <v>48</v>
      </c>
      <c r="I519" s="240"/>
      <c r="J519" s="235"/>
      <c r="K519" s="235"/>
      <c r="L519" s="241"/>
      <c r="M519" s="242"/>
      <c r="N519" s="243"/>
      <c r="O519" s="243"/>
      <c r="P519" s="243"/>
      <c r="Q519" s="243"/>
      <c r="R519" s="243"/>
      <c r="S519" s="243"/>
      <c r="T519" s="24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5" t="s">
        <v>138</v>
      </c>
      <c r="AU519" s="245" t="s">
        <v>87</v>
      </c>
      <c r="AV519" s="13" t="s">
        <v>87</v>
      </c>
      <c r="AW519" s="13" t="s">
        <v>33</v>
      </c>
      <c r="AX519" s="13" t="s">
        <v>77</v>
      </c>
      <c r="AY519" s="245" t="s">
        <v>130</v>
      </c>
    </row>
    <row r="520" spans="1:51" s="13" customFormat="1" ht="12">
      <c r="A520" s="13"/>
      <c r="B520" s="234"/>
      <c r="C520" s="235"/>
      <c r="D520" s="236" t="s">
        <v>138</v>
      </c>
      <c r="E520" s="237" t="s">
        <v>1</v>
      </c>
      <c r="F520" s="238" t="s">
        <v>729</v>
      </c>
      <c r="G520" s="235"/>
      <c r="H520" s="239">
        <v>-11</v>
      </c>
      <c r="I520" s="240"/>
      <c r="J520" s="235"/>
      <c r="K520" s="235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138</v>
      </c>
      <c r="AU520" s="245" t="s">
        <v>87</v>
      </c>
      <c r="AV520" s="13" t="s">
        <v>87</v>
      </c>
      <c r="AW520" s="13" t="s">
        <v>33</v>
      </c>
      <c r="AX520" s="13" t="s">
        <v>77</v>
      </c>
      <c r="AY520" s="245" t="s">
        <v>130</v>
      </c>
    </row>
    <row r="521" spans="1:51" s="14" customFormat="1" ht="12">
      <c r="A521" s="14"/>
      <c r="B521" s="246"/>
      <c r="C521" s="247"/>
      <c r="D521" s="236" t="s">
        <v>138</v>
      </c>
      <c r="E521" s="248" t="s">
        <v>1</v>
      </c>
      <c r="F521" s="249" t="s">
        <v>140</v>
      </c>
      <c r="G521" s="247"/>
      <c r="H521" s="250">
        <v>37</v>
      </c>
      <c r="I521" s="251"/>
      <c r="J521" s="247"/>
      <c r="K521" s="247"/>
      <c r="L521" s="252"/>
      <c r="M521" s="253"/>
      <c r="N521" s="254"/>
      <c r="O521" s="254"/>
      <c r="P521" s="254"/>
      <c r="Q521" s="254"/>
      <c r="R521" s="254"/>
      <c r="S521" s="254"/>
      <c r="T521" s="25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6" t="s">
        <v>138</v>
      </c>
      <c r="AU521" s="256" t="s">
        <v>87</v>
      </c>
      <c r="AV521" s="14" t="s">
        <v>136</v>
      </c>
      <c r="AW521" s="14" t="s">
        <v>33</v>
      </c>
      <c r="AX521" s="14" t="s">
        <v>85</v>
      </c>
      <c r="AY521" s="256" t="s">
        <v>130</v>
      </c>
    </row>
    <row r="522" spans="1:65" s="2" customFormat="1" ht="16.5" customHeight="1">
      <c r="A522" s="39"/>
      <c r="B522" s="40"/>
      <c r="C522" s="267" t="s">
        <v>730</v>
      </c>
      <c r="D522" s="267" t="s">
        <v>261</v>
      </c>
      <c r="E522" s="268" t="s">
        <v>731</v>
      </c>
      <c r="F522" s="269" t="s">
        <v>732</v>
      </c>
      <c r="G522" s="270" t="s">
        <v>143</v>
      </c>
      <c r="H522" s="271">
        <v>37</v>
      </c>
      <c r="I522" s="272"/>
      <c r="J522" s="273">
        <f>ROUND(I522*H522,2)</f>
        <v>0</v>
      </c>
      <c r="K522" s="274"/>
      <c r="L522" s="275"/>
      <c r="M522" s="276" t="s">
        <v>1</v>
      </c>
      <c r="N522" s="277" t="s">
        <v>42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708</v>
      </c>
      <c r="AT522" s="232" t="s">
        <v>261</v>
      </c>
      <c r="AU522" s="232" t="s">
        <v>87</v>
      </c>
      <c r="AY522" s="18" t="s">
        <v>130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85</v>
      </c>
      <c r="BK522" s="233">
        <f>ROUND(I522*H522,2)</f>
        <v>0</v>
      </c>
      <c r="BL522" s="18" t="s">
        <v>203</v>
      </c>
      <c r="BM522" s="232" t="s">
        <v>733</v>
      </c>
    </row>
    <row r="523" spans="1:65" s="2" customFormat="1" ht="37.8" customHeight="1">
      <c r="A523" s="39"/>
      <c r="B523" s="40"/>
      <c r="C523" s="220" t="s">
        <v>734</v>
      </c>
      <c r="D523" s="220" t="s">
        <v>132</v>
      </c>
      <c r="E523" s="221" t="s">
        <v>735</v>
      </c>
      <c r="F523" s="222" t="s">
        <v>736</v>
      </c>
      <c r="G523" s="223" t="s">
        <v>143</v>
      </c>
      <c r="H523" s="224">
        <v>13</v>
      </c>
      <c r="I523" s="225"/>
      <c r="J523" s="226">
        <f>ROUND(I523*H523,2)</f>
        <v>0</v>
      </c>
      <c r="K523" s="227"/>
      <c r="L523" s="45"/>
      <c r="M523" s="228" t="s">
        <v>1</v>
      </c>
      <c r="N523" s="229" t="s">
        <v>42</v>
      </c>
      <c r="O523" s="92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2" t="s">
        <v>203</v>
      </c>
      <c r="AT523" s="232" t="s">
        <v>132</v>
      </c>
      <c r="AU523" s="232" t="s">
        <v>87</v>
      </c>
      <c r="AY523" s="18" t="s">
        <v>130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8" t="s">
        <v>85</v>
      </c>
      <c r="BK523" s="233">
        <f>ROUND(I523*H523,2)</f>
        <v>0</v>
      </c>
      <c r="BL523" s="18" t="s">
        <v>203</v>
      </c>
      <c r="BM523" s="232" t="s">
        <v>737</v>
      </c>
    </row>
    <row r="524" spans="1:51" s="13" customFormat="1" ht="12">
      <c r="A524" s="13"/>
      <c r="B524" s="234"/>
      <c r="C524" s="235"/>
      <c r="D524" s="236" t="s">
        <v>138</v>
      </c>
      <c r="E524" s="237" t="s">
        <v>1</v>
      </c>
      <c r="F524" s="238" t="s">
        <v>738</v>
      </c>
      <c r="G524" s="235"/>
      <c r="H524" s="239">
        <v>13</v>
      </c>
      <c r="I524" s="240"/>
      <c r="J524" s="235"/>
      <c r="K524" s="235"/>
      <c r="L524" s="241"/>
      <c r="M524" s="242"/>
      <c r="N524" s="243"/>
      <c r="O524" s="243"/>
      <c r="P524" s="243"/>
      <c r="Q524" s="243"/>
      <c r="R524" s="243"/>
      <c r="S524" s="243"/>
      <c r="T524" s="24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5" t="s">
        <v>138</v>
      </c>
      <c r="AU524" s="245" t="s">
        <v>87</v>
      </c>
      <c r="AV524" s="13" t="s">
        <v>87</v>
      </c>
      <c r="AW524" s="13" t="s">
        <v>33</v>
      </c>
      <c r="AX524" s="13" t="s">
        <v>77</v>
      </c>
      <c r="AY524" s="245" t="s">
        <v>130</v>
      </c>
    </row>
    <row r="525" spans="1:51" s="14" customFormat="1" ht="12">
      <c r="A525" s="14"/>
      <c r="B525" s="246"/>
      <c r="C525" s="247"/>
      <c r="D525" s="236" t="s">
        <v>138</v>
      </c>
      <c r="E525" s="248" t="s">
        <v>1</v>
      </c>
      <c r="F525" s="249" t="s">
        <v>140</v>
      </c>
      <c r="G525" s="247"/>
      <c r="H525" s="250">
        <v>13</v>
      </c>
      <c r="I525" s="251"/>
      <c r="J525" s="247"/>
      <c r="K525" s="247"/>
      <c r="L525" s="252"/>
      <c r="M525" s="253"/>
      <c r="N525" s="254"/>
      <c r="O525" s="254"/>
      <c r="P525" s="254"/>
      <c r="Q525" s="254"/>
      <c r="R525" s="254"/>
      <c r="S525" s="254"/>
      <c r="T525" s="25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6" t="s">
        <v>138</v>
      </c>
      <c r="AU525" s="256" t="s">
        <v>87</v>
      </c>
      <c r="AV525" s="14" t="s">
        <v>136</v>
      </c>
      <c r="AW525" s="14" t="s">
        <v>33</v>
      </c>
      <c r="AX525" s="14" t="s">
        <v>85</v>
      </c>
      <c r="AY525" s="256" t="s">
        <v>130</v>
      </c>
    </row>
    <row r="526" spans="1:65" s="2" customFormat="1" ht="37.8" customHeight="1">
      <c r="A526" s="39"/>
      <c r="B526" s="40"/>
      <c r="C526" s="220" t="s">
        <v>739</v>
      </c>
      <c r="D526" s="220" t="s">
        <v>132</v>
      </c>
      <c r="E526" s="221" t="s">
        <v>740</v>
      </c>
      <c r="F526" s="222" t="s">
        <v>741</v>
      </c>
      <c r="G526" s="223" t="s">
        <v>143</v>
      </c>
      <c r="H526" s="224">
        <v>10</v>
      </c>
      <c r="I526" s="225"/>
      <c r="J526" s="226">
        <f>ROUND(I526*H526,2)</f>
        <v>0</v>
      </c>
      <c r="K526" s="227"/>
      <c r="L526" s="45"/>
      <c r="M526" s="228" t="s">
        <v>1</v>
      </c>
      <c r="N526" s="229" t="s">
        <v>42</v>
      </c>
      <c r="O526" s="92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2" t="s">
        <v>203</v>
      </c>
      <c r="AT526" s="232" t="s">
        <v>132</v>
      </c>
      <c r="AU526" s="232" t="s">
        <v>87</v>
      </c>
      <c r="AY526" s="18" t="s">
        <v>130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8" t="s">
        <v>85</v>
      </c>
      <c r="BK526" s="233">
        <f>ROUND(I526*H526,2)</f>
        <v>0</v>
      </c>
      <c r="BL526" s="18" t="s">
        <v>203</v>
      </c>
      <c r="BM526" s="232" t="s">
        <v>742</v>
      </c>
    </row>
    <row r="527" spans="1:51" s="13" customFormat="1" ht="12">
      <c r="A527" s="13"/>
      <c r="B527" s="234"/>
      <c r="C527" s="235"/>
      <c r="D527" s="236" t="s">
        <v>138</v>
      </c>
      <c r="E527" s="237" t="s">
        <v>1</v>
      </c>
      <c r="F527" s="238" t="s">
        <v>743</v>
      </c>
      <c r="G527" s="235"/>
      <c r="H527" s="239">
        <v>10</v>
      </c>
      <c r="I527" s="240"/>
      <c r="J527" s="235"/>
      <c r="K527" s="235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138</v>
      </c>
      <c r="AU527" s="245" t="s">
        <v>87</v>
      </c>
      <c r="AV527" s="13" t="s">
        <v>87</v>
      </c>
      <c r="AW527" s="13" t="s">
        <v>33</v>
      </c>
      <c r="AX527" s="13" t="s">
        <v>77</v>
      </c>
      <c r="AY527" s="245" t="s">
        <v>130</v>
      </c>
    </row>
    <row r="528" spans="1:51" s="14" customFormat="1" ht="12">
      <c r="A528" s="14"/>
      <c r="B528" s="246"/>
      <c r="C528" s="247"/>
      <c r="D528" s="236" t="s">
        <v>138</v>
      </c>
      <c r="E528" s="248" t="s">
        <v>1</v>
      </c>
      <c r="F528" s="249" t="s">
        <v>140</v>
      </c>
      <c r="G528" s="247"/>
      <c r="H528" s="250">
        <v>10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6" t="s">
        <v>138</v>
      </c>
      <c r="AU528" s="256" t="s">
        <v>87</v>
      </c>
      <c r="AV528" s="14" t="s">
        <v>136</v>
      </c>
      <c r="AW528" s="14" t="s">
        <v>33</v>
      </c>
      <c r="AX528" s="14" t="s">
        <v>85</v>
      </c>
      <c r="AY528" s="256" t="s">
        <v>130</v>
      </c>
    </row>
    <row r="529" spans="1:65" s="2" customFormat="1" ht="44.25" customHeight="1">
      <c r="A529" s="39"/>
      <c r="B529" s="40"/>
      <c r="C529" s="220" t="s">
        <v>744</v>
      </c>
      <c r="D529" s="220" t="s">
        <v>132</v>
      </c>
      <c r="E529" s="221" t="s">
        <v>745</v>
      </c>
      <c r="F529" s="222" t="s">
        <v>746</v>
      </c>
      <c r="G529" s="223" t="s">
        <v>143</v>
      </c>
      <c r="H529" s="224">
        <v>1</v>
      </c>
      <c r="I529" s="225"/>
      <c r="J529" s="226">
        <f>ROUND(I529*H529,2)</f>
        <v>0</v>
      </c>
      <c r="K529" s="227"/>
      <c r="L529" s="45"/>
      <c r="M529" s="228" t="s">
        <v>1</v>
      </c>
      <c r="N529" s="229" t="s">
        <v>42</v>
      </c>
      <c r="O529" s="92"/>
      <c r="P529" s="230">
        <f>O529*H529</f>
        <v>0</v>
      </c>
      <c r="Q529" s="230">
        <v>0</v>
      </c>
      <c r="R529" s="230">
        <f>Q529*H529</f>
        <v>0</v>
      </c>
      <c r="S529" s="230">
        <v>0</v>
      </c>
      <c r="T529" s="231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2" t="s">
        <v>203</v>
      </c>
      <c r="AT529" s="232" t="s">
        <v>132</v>
      </c>
      <c r="AU529" s="232" t="s">
        <v>87</v>
      </c>
      <c r="AY529" s="18" t="s">
        <v>130</v>
      </c>
      <c r="BE529" s="233">
        <f>IF(N529="základní",J529,0)</f>
        <v>0</v>
      </c>
      <c r="BF529" s="233">
        <f>IF(N529="snížená",J529,0)</f>
        <v>0</v>
      </c>
      <c r="BG529" s="233">
        <f>IF(N529="zákl. přenesená",J529,0)</f>
        <v>0</v>
      </c>
      <c r="BH529" s="233">
        <f>IF(N529="sníž. přenesená",J529,0)</f>
        <v>0</v>
      </c>
      <c r="BI529" s="233">
        <f>IF(N529="nulová",J529,0)</f>
        <v>0</v>
      </c>
      <c r="BJ529" s="18" t="s">
        <v>85</v>
      </c>
      <c r="BK529" s="233">
        <f>ROUND(I529*H529,2)</f>
        <v>0</v>
      </c>
      <c r="BL529" s="18" t="s">
        <v>203</v>
      </c>
      <c r="BM529" s="232" t="s">
        <v>747</v>
      </c>
    </row>
    <row r="530" spans="1:51" s="13" customFormat="1" ht="12">
      <c r="A530" s="13"/>
      <c r="B530" s="234"/>
      <c r="C530" s="235"/>
      <c r="D530" s="236" t="s">
        <v>138</v>
      </c>
      <c r="E530" s="237" t="s">
        <v>1</v>
      </c>
      <c r="F530" s="238" t="s">
        <v>748</v>
      </c>
      <c r="G530" s="235"/>
      <c r="H530" s="239">
        <v>1</v>
      </c>
      <c r="I530" s="240"/>
      <c r="J530" s="235"/>
      <c r="K530" s="235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138</v>
      </c>
      <c r="AU530" s="245" t="s">
        <v>87</v>
      </c>
      <c r="AV530" s="13" t="s">
        <v>87</v>
      </c>
      <c r="AW530" s="13" t="s">
        <v>33</v>
      </c>
      <c r="AX530" s="13" t="s">
        <v>77</v>
      </c>
      <c r="AY530" s="245" t="s">
        <v>130</v>
      </c>
    </row>
    <row r="531" spans="1:51" s="14" customFormat="1" ht="12">
      <c r="A531" s="14"/>
      <c r="B531" s="246"/>
      <c r="C531" s="247"/>
      <c r="D531" s="236" t="s">
        <v>138</v>
      </c>
      <c r="E531" s="248" t="s">
        <v>1</v>
      </c>
      <c r="F531" s="249" t="s">
        <v>140</v>
      </c>
      <c r="G531" s="247"/>
      <c r="H531" s="250">
        <v>1</v>
      </c>
      <c r="I531" s="251"/>
      <c r="J531" s="247"/>
      <c r="K531" s="247"/>
      <c r="L531" s="252"/>
      <c r="M531" s="253"/>
      <c r="N531" s="254"/>
      <c r="O531" s="254"/>
      <c r="P531" s="254"/>
      <c r="Q531" s="254"/>
      <c r="R531" s="254"/>
      <c r="S531" s="254"/>
      <c r="T531" s="25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6" t="s">
        <v>138</v>
      </c>
      <c r="AU531" s="256" t="s">
        <v>87</v>
      </c>
      <c r="AV531" s="14" t="s">
        <v>136</v>
      </c>
      <c r="AW531" s="14" t="s">
        <v>33</v>
      </c>
      <c r="AX531" s="14" t="s">
        <v>85</v>
      </c>
      <c r="AY531" s="256" t="s">
        <v>130</v>
      </c>
    </row>
    <row r="532" spans="1:65" s="2" customFormat="1" ht="37.8" customHeight="1">
      <c r="A532" s="39"/>
      <c r="B532" s="40"/>
      <c r="C532" s="220" t="s">
        <v>749</v>
      </c>
      <c r="D532" s="220" t="s">
        <v>132</v>
      </c>
      <c r="E532" s="221" t="s">
        <v>750</v>
      </c>
      <c r="F532" s="222" t="s">
        <v>751</v>
      </c>
      <c r="G532" s="223" t="s">
        <v>264</v>
      </c>
      <c r="H532" s="224">
        <v>21</v>
      </c>
      <c r="I532" s="225"/>
      <c r="J532" s="226">
        <f>ROUND(I532*H532,2)</f>
        <v>0</v>
      </c>
      <c r="K532" s="227"/>
      <c r="L532" s="45"/>
      <c r="M532" s="228" t="s">
        <v>1</v>
      </c>
      <c r="N532" s="229" t="s">
        <v>42</v>
      </c>
      <c r="O532" s="92"/>
      <c r="P532" s="230">
        <f>O532*H532</f>
        <v>0</v>
      </c>
      <c r="Q532" s="230">
        <v>0</v>
      </c>
      <c r="R532" s="230">
        <f>Q532*H532</f>
        <v>0</v>
      </c>
      <c r="S532" s="230">
        <v>0</v>
      </c>
      <c r="T532" s="231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2" t="s">
        <v>203</v>
      </c>
      <c r="AT532" s="232" t="s">
        <v>132</v>
      </c>
      <c r="AU532" s="232" t="s">
        <v>87</v>
      </c>
      <c r="AY532" s="18" t="s">
        <v>130</v>
      </c>
      <c r="BE532" s="233">
        <f>IF(N532="základní",J532,0)</f>
        <v>0</v>
      </c>
      <c r="BF532" s="233">
        <f>IF(N532="snížená",J532,0)</f>
        <v>0</v>
      </c>
      <c r="BG532" s="233">
        <f>IF(N532="zákl. přenesená",J532,0)</f>
        <v>0</v>
      </c>
      <c r="BH532" s="233">
        <f>IF(N532="sníž. přenesená",J532,0)</f>
        <v>0</v>
      </c>
      <c r="BI532" s="233">
        <f>IF(N532="nulová",J532,0)</f>
        <v>0</v>
      </c>
      <c r="BJ532" s="18" t="s">
        <v>85</v>
      </c>
      <c r="BK532" s="233">
        <f>ROUND(I532*H532,2)</f>
        <v>0</v>
      </c>
      <c r="BL532" s="18" t="s">
        <v>203</v>
      </c>
      <c r="BM532" s="232" t="s">
        <v>752</v>
      </c>
    </row>
    <row r="533" spans="1:51" s="13" customFormat="1" ht="12">
      <c r="A533" s="13"/>
      <c r="B533" s="234"/>
      <c r="C533" s="235"/>
      <c r="D533" s="236" t="s">
        <v>138</v>
      </c>
      <c r="E533" s="237" t="s">
        <v>1</v>
      </c>
      <c r="F533" s="238" t="s">
        <v>753</v>
      </c>
      <c r="G533" s="235"/>
      <c r="H533" s="239">
        <v>21</v>
      </c>
      <c r="I533" s="240"/>
      <c r="J533" s="235"/>
      <c r="K533" s="235"/>
      <c r="L533" s="241"/>
      <c r="M533" s="242"/>
      <c r="N533" s="243"/>
      <c r="O533" s="243"/>
      <c r="P533" s="243"/>
      <c r="Q533" s="243"/>
      <c r="R533" s="243"/>
      <c r="S533" s="243"/>
      <c r="T533" s="24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5" t="s">
        <v>138</v>
      </c>
      <c r="AU533" s="245" t="s">
        <v>87</v>
      </c>
      <c r="AV533" s="13" t="s">
        <v>87</v>
      </c>
      <c r="AW533" s="13" t="s">
        <v>33</v>
      </c>
      <c r="AX533" s="13" t="s">
        <v>77</v>
      </c>
      <c r="AY533" s="245" t="s">
        <v>130</v>
      </c>
    </row>
    <row r="534" spans="1:51" s="14" customFormat="1" ht="12">
      <c r="A534" s="14"/>
      <c r="B534" s="246"/>
      <c r="C534" s="247"/>
      <c r="D534" s="236" t="s">
        <v>138</v>
      </c>
      <c r="E534" s="248" t="s">
        <v>1</v>
      </c>
      <c r="F534" s="249" t="s">
        <v>140</v>
      </c>
      <c r="G534" s="247"/>
      <c r="H534" s="250">
        <v>21</v>
      </c>
      <c r="I534" s="251"/>
      <c r="J534" s="247"/>
      <c r="K534" s="247"/>
      <c r="L534" s="252"/>
      <c r="M534" s="253"/>
      <c r="N534" s="254"/>
      <c r="O534" s="254"/>
      <c r="P534" s="254"/>
      <c r="Q534" s="254"/>
      <c r="R534" s="254"/>
      <c r="S534" s="254"/>
      <c r="T534" s="25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6" t="s">
        <v>138</v>
      </c>
      <c r="AU534" s="256" t="s">
        <v>87</v>
      </c>
      <c r="AV534" s="14" t="s">
        <v>136</v>
      </c>
      <c r="AW534" s="14" t="s">
        <v>33</v>
      </c>
      <c r="AX534" s="14" t="s">
        <v>85</v>
      </c>
      <c r="AY534" s="256" t="s">
        <v>130</v>
      </c>
    </row>
    <row r="535" spans="1:65" s="2" customFormat="1" ht="37.8" customHeight="1">
      <c r="A535" s="39"/>
      <c r="B535" s="40"/>
      <c r="C535" s="220" t="s">
        <v>754</v>
      </c>
      <c r="D535" s="220" t="s">
        <v>132</v>
      </c>
      <c r="E535" s="221" t="s">
        <v>755</v>
      </c>
      <c r="F535" s="222" t="s">
        <v>756</v>
      </c>
      <c r="G535" s="223" t="s">
        <v>143</v>
      </c>
      <c r="H535" s="224">
        <v>20</v>
      </c>
      <c r="I535" s="225"/>
      <c r="J535" s="226">
        <f>ROUND(I535*H535,2)</f>
        <v>0</v>
      </c>
      <c r="K535" s="227"/>
      <c r="L535" s="45"/>
      <c r="M535" s="228" t="s">
        <v>1</v>
      </c>
      <c r="N535" s="229" t="s">
        <v>42</v>
      </c>
      <c r="O535" s="92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2" t="s">
        <v>203</v>
      </c>
      <c r="AT535" s="232" t="s">
        <v>132</v>
      </c>
      <c r="AU535" s="232" t="s">
        <v>87</v>
      </c>
      <c r="AY535" s="18" t="s">
        <v>130</v>
      </c>
      <c r="BE535" s="233">
        <f>IF(N535="základní",J535,0)</f>
        <v>0</v>
      </c>
      <c r="BF535" s="233">
        <f>IF(N535="snížená",J535,0)</f>
        <v>0</v>
      </c>
      <c r="BG535" s="233">
        <f>IF(N535="zákl. přenesená",J535,0)</f>
        <v>0</v>
      </c>
      <c r="BH535" s="233">
        <f>IF(N535="sníž. přenesená",J535,0)</f>
        <v>0</v>
      </c>
      <c r="BI535" s="233">
        <f>IF(N535="nulová",J535,0)</f>
        <v>0</v>
      </c>
      <c r="BJ535" s="18" t="s">
        <v>85</v>
      </c>
      <c r="BK535" s="233">
        <f>ROUND(I535*H535,2)</f>
        <v>0</v>
      </c>
      <c r="BL535" s="18" t="s">
        <v>203</v>
      </c>
      <c r="BM535" s="232" t="s">
        <v>757</v>
      </c>
    </row>
    <row r="536" spans="1:51" s="13" customFormat="1" ht="12">
      <c r="A536" s="13"/>
      <c r="B536" s="234"/>
      <c r="C536" s="235"/>
      <c r="D536" s="236" t="s">
        <v>138</v>
      </c>
      <c r="E536" s="237" t="s">
        <v>1</v>
      </c>
      <c r="F536" s="238" t="s">
        <v>758</v>
      </c>
      <c r="G536" s="235"/>
      <c r="H536" s="239">
        <v>20</v>
      </c>
      <c r="I536" s="240"/>
      <c r="J536" s="235"/>
      <c r="K536" s="235"/>
      <c r="L536" s="241"/>
      <c r="M536" s="242"/>
      <c r="N536" s="243"/>
      <c r="O536" s="243"/>
      <c r="P536" s="243"/>
      <c r="Q536" s="243"/>
      <c r="R536" s="243"/>
      <c r="S536" s="243"/>
      <c r="T536" s="24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5" t="s">
        <v>138</v>
      </c>
      <c r="AU536" s="245" t="s">
        <v>87</v>
      </c>
      <c r="AV536" s="13" t="s">
        <v>87</v>
      </c>
      <c r="AW536" s="13" t="s">
        <v>33</v>
      </c>
      <c r="AX536" s="13" t="s">
        <v>77</v>
      </c>
      <c r="AY536" s="245" t="s">
        <v>130</v>
      </c>
    </row>
    <row r="537" spans="1:51" s="14" customFormat="1" ht="12">
      <c r="A537" s="14"/>
      <c r="B537" s="246"/>
      <c r="C537" s="247"/>
      <c r="D537" s="236" t="s">
        <v>138</v>
      </c>
      <c r="E537" s="248" t="s">
        <v>1</v>
      </c>
      <c r="F537" s="249" t="s">
        <v>140</v>
      </c>
      <c r="G537" s="247"/>
      <c r="H537" s="250">
        <v>20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6" t="s">
        <v>138</v>
      </c>
      <c r="AU537" s="256" t="s">
        <v>87</v>
      </c>
      <c r="AV537" s="14" t="s">
        <v>136</v>
      </c>
      <c r="AW537" s="14" t="s">
        <v>33</v>
      </c>
      <c r="AX537" s="14" t="s">
        <v>85</v>
      </c>
      <c r="AY537" s="256" t="s">
        <v>130</v>
      </c>
    </row>
    <row r="538" spans="1:63" s="12" customFormat="1" ht="22.8" customHeight="1">
      <c r="A538" s="12"/>
      <c r="B538" s="204"/>
      <c r="C538" s="205"/>
      <c r="D538" s="206" t="s">
        <v>76</v>
      </c>
      <c r="E538" s="218" t="s">
        <v>759</v>
      </c>
      <c r="F538" s="218" t="s">
        <v>760</v>
      </c>
      <c r="G538" s="205"/>
      <c r="H538" s="205"/>
      <c r="I538" s="208"/>
      <c r="J538" s="219">
        <f>BK538</f>
        <v>0</v>
      </c>
      <c r="K538" s="205"/>
      <c r="L538" s="210"/>
      <c r="M538" s="211"/>
      <c r="N538" s="212"/>
      <c r="O538" s="212"/>
      <c r="P538" s="213">
        <f>SUM(P539:P542)</f>
        <v>0</v>
      </c>
      <c r="Q538" s="212"/>
      <c r="R538" s="213">
        <f>SUM(R539:R542)</f>
        <v>0</v>
      </c>
      <c r="S538" s="212"/>
      <c r="T538" s="214">
        <f>SUM(T539:T542)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15" t="s">
        <v>87</v>
      </c>
      <c r="AT538" s="216" t="s">
        <v>76</v>
      </c>
      <c r="AU538" s="216" t="s">
        <v>85</v>
      </c>
      <c r="AY538" s="215" t="s">
        <v>130</v>
      </c>
      <c r="BK538" s="217">
        <f>SUM(BK539:BK542)</f>
        <v>0</v>
      </c>
    </row>
    <row r="539" spans="1:65" s="2" customFormat="1" ht="24.15" customHeight="1">
      <c r="A539" s="39"/>
      <c r="B539" s="40"/>
      <c r="C539" s="220" t="s">
        <v>761</v>
      </c>
      <c r="D539" s="220" t="s">
        <v>132</v>
      </c>
      <c r="E539" s="221" t="s">
        <v>762</v>
      </c>
      <c r="F539" s="222" t="s">
        <v>763</v>
      </c>
      <c r="G539" s="223" t="s">
        <v>172</v>
      </c>
      <c r="H539" s="224">
        <v>6</v>
      </c>
      <c r="I539" s="225"/>
      <c r="J539" s="226">
        <f>ROUND(I539*H539,2)</f>
        <v>0</v>
      </c>
      <c r="K539" s="227"/>
      <c r="L539" s="45"/>
      <c r="M539" s="228" t="s">
        <v>1</v>
      </c>
      <c r="N539" s="229" t="s">
        <v>42</v>
      </c>
      <c r="O539" s="92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2" t="s">
        <v>203</v>
      </c>
      <c r="AT539" s="232" t="s">
        <v>132</v>
      </c>
      <c r="AU539" s="232" t="s">
        <v>87</v>
      </c>
      <c r="AY539" s="18" t="s">
        <v>130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8" t="s">
        <v>85</v>
      </c>
      <c r="BK539" s="233">
        <f>ROUND(I539*H539,2)</f>
        <v>0</v>
      </c>
      <c r="BL539" s="18" t="s">
        <v>203</v>
      </c>
      <c r="BM539" s="232" t="s">
        <v>764</v>
      </c>
    </row>
    <row r="540" spans="1:51" s="13" customFormat="1" ht="12">
      <c r="A540" s="13"/>
      <c r="B540" s="234"/>
      <c r="C540" s="235"/>
      <c r="D540" s="236" t="s">
        <v>138</v>
      </c>
      <c r="E540" s="237" t="s">
        <v>1</v>
      </c>
      <c r="F540" s="238" t="s">
        <v>765</v>
      </c>
      <c r="G540" s="235"/>
      <c r="H540" s="239">
        <v>6</v>
      </c>
      <c r="I540" s="240"/>
      <c r="J540" s="235"/>
      <c r="K540" s="235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138</v>
      </c>
      <c r="AU540" s="245" t="s">
        <v>87</v>
      </c>
      <c r="AV540" s="13" t="s">
        <v>87</v>
      </c>
      <c r="AW540" s="13" t="s">
        <v>33</v>
      </c>
      <c r="AX540" s="13" t="s">
        <v>77</v>
      </c>
      <c r="AY540" s="245" t="s">
        <v>130</v>
      </c>
    </row>
    <row r="541" spans="1:51" s="14" customFormat="1" ht="12">
      <c r="A541" s="14"/>
      <c r="B541" s="246"/>
      <c r="C541" s="247"/>
      <c r="D541" s="236" t="s">
        <v>138</v>
      </c>
      <c r="E541" s="248" t="s">
        <v>1</v>
      </c>
      <c r="F541" s="249" t="s">
        <v>140</v>
      </c>
      <c r="G541" s="247"/>
      <c r="H541" s="250">
        <v>6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6" t="s">
        <v>138</v>
      </c>
      <c r="AU541" s="256" t="s">
        <v>87</v>
      </c>
      <c r="AV541" s="14" t="s">
        <v>136</v>
      </c>
      <c r="AW541" s="14" t="s">
        <v>33</v>
      </c>
      <c r="AX541" s="14" t="s">
        <v>85</v>
      </c>
      <c r="AY541" s="256" t="s">
        <v>130</v>
      </c>
    </row>
    <row r="542" spans="1:65" s="2" customFormat="1" ht="24.15" customHeight="1">
      <c r="A542" s="39"/>
      <c r="B542" s="40"/>
      <c r="C542" s="267" t="s">
        <v>766</v>
      </c>
      <c r="D542" s="267" t="s">
        <v>261</v>
      </c>
      <c r="E542" s="268" t="s">
        <v>767</v>
      </c>
      <c r="F542" s="269" t="s">
        <v>768</v>
      </c>
      <c r="G542" s="270" t="s">
        <v>143</v>
      </c>
      <c r="H542" s="271">
        <v>6</v>
      </c>
      <c r="I542" s="272"/>
      <c r="J542" s="273">
        <f>ROUND(I542*H542,2)</f>
        <v>0</v>
      </c>
      <c r="K542" s="274"/>
      <c r="L542" s="275"/>
      <c r="M542" s="276" t="s">
        <v>1</v>
      </c>
      <c r="N542" s="277" t="s">
        <v>42</v>
      </c>
      <c r="O542" s="92"/>
      <c r="P542" s="230">
        <f>O542*H542</f>
        <v>0</v>
      </c>
      <c r="Q542" s="230">
        <v>0</v>
      </c>
      <c r="R542" s="230">
        <f>Q542*H542</f>
        <v>0</v>
      </c>
      <c r="S542" s="230">
        <v>0</v>
      </c>
      <c r="T542" s="23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2" t="s">
        <v>708</v>
      </c>
      <c r="AT542" s="232" t="s">
        <v>261</v>
      </c>
      <c r="AU542" s="232" t="s">
        <v>87</v>
      </c>
      <c r="AY542" s="18" t="s">
        <v>130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85</v>
      </c>
      <c r="BK542" s="233">
        <f>ROUND(I542*H542,2)</f>
        <v>0</v>
      </c>
      <c r="BL542" s="18" t="s">
        <v>203</v>
      </c>
      <c r="BM542" s="232" t="s">
        <v>769</v>
      </c>
    </row>
    <row r="543" spans="1:63" s="12" customFormat="1" ht="22.8" customHeight="1">
      <c r="A543" s="12"/>
      <c r="B543" s="204"/>
      <c r="C543" s="205"/>
      <c r="D543" s="206" t="s">
        <v>76</v>
      </c>
      <c r="E543" s="218" t="s">
        <v>770</v>
      </c>
      <c r="F543" s="218" t="s">
        <v>771</v>
      </c>
      <c r="G543" s="205"/>
      <c r="H543" s="205"/>
      <c r="I543" s="208"/>
      <c r="J543" s="219">
        <f>BK543</f>
        <v>0</v>
      </c>
      <c r="K543" s="205"/>
      <c r="L543" s="210"/>
      <c r="M543" s="211"/>
      <c r="N543" s="212"/>
      <c r="O543" s="212"/>
      <c r="P543" s="213">
        <f>SUM(P544:P577)</f>
        <v>0</v>
      </c>
      <c r="Q543" s="212"/>
      <c r="R543" s="213">
        <f>SUM(R544:R577)</f>
        <v>0</v>
      </c>
      <c r="S543" s="212"/>
      <c r="T543" s="214">
        <f>SUM(T544:T577)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15" t="s">
        <v>87</v>
      </c>
      <c r="AT543" s="216" t="s">
        <v>76</v>
      </c>
      <c r="AU543" s="216" t="s">
        <v>85</v>
      </c>
      <c r="AY543" s="215" t="s">
        <v>130</v>
      </c>
      <c r="BK543" s="217">
        <f>SUM(BK544:BK577)</f>
        <v>0</v>
      </c>
    </row>
    <row r="544" spans="1:65" s="2" customFormat="1" ht="16.5" customHeight="1">
      <c r="A544" s="39"/>
      <c r="B544" s="40"/>
      <c r="C544" s="220" t="s">
        <v>772</v>
      </c>
      <c r="D544" s="220" t="s">
        <v>132</v>
      </c>
      <c r="E544" s="221" t="s">
        <v>773</v>
      </c>
      <c r="F544" s="222" t="s">
        <v>774</v>
      </c>
      <c r="G544" s="223" t="s">
        <v>135</v>
      </c>
      <c r="H544" s="224">
        <v>156.197</v>
      </c>
      <c r="I544" s="225"/>
      <c r="J544" s="226">
        <f>ROUND(I544*H544,2)</f>
        <v>0</v>
      </c>
      <c r="K544" s="227"/>
      <c r="L544" s="45"/>
      <c r="M544" s="228" t="s">
        <v>1</v>
      </c>
      <c r="N544" s="229" t="s">
        <v>42</v>
      </c>
      <c r="O544" s="92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2" t="s">
        <v>203</v>
      </c>
      <c r="AT544" s="232" t="s">
        <v>132</v>
      </c>
      <c r="AU544" s="232" t="s">
        <v>87</v>
      </c>
      <c r="AY544" s="18" t="s">
        <v>130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8" t="s">
        <v>85</v>
      </c>
      <c r="BK544" s="233">
        <f>ROUND(I544*H544,2)</f>
        <v>0</v>
      </c>
      <c r="BL544" s="18" t="s">
        <v>203</v>
      </c>
      <c r="BM544" s="232" t="s">
        <v>775</v>
      </c>
    </row>
    <row r="545" spans="1:51" s="13" customFormat="1" ht="12">
      <c r="A545" s="13"/>
      <c r="B545" s="234"/>
      <c r="C545" s="235"/>
      <c r="D545" s="236" t="s">
        <v>138</v>
      </c>
      <c r="E545" s="237" t="s">
        <v>1</v>
      </c>
      <c r="F545" s="238" t="s">
        <v>776</v>
      </c>
      <c r="G545" s="235"/>
      <c r="H545" s="239">
        <v>8.906</v>
      </c>
      <c r="I545" s="240"/>
      <c r="J545" s="235"/>
      <c r="K545" s="235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138</v>
      </c>
      <c r="AU545" s="245" t="s">
        <v>87</v>
      </c>
      <c r="AV545" s="13" t="s">
        <v>87</v>
      </c>
      <c r="AW545" s="13" t="s">
        <v>33</v>
      </c>
      <c r="AX545" s="13" t="s">
        <v>77</v>
      </c>
      <c r="AY545" s="245" t="s">
        <v>130</v>
      </c>
    </row>
    <row r="546" spans="1:51" s="13" customFormat="1" ht="12">
      <c r="A546" s="13"/>
      <c r="B546" s="234"/>
      <c r="C546" s="235"/>
      <c r="D546" s="236" t="s">
        <v>138</v>
      </c>
      <c r="E546" s="237" t="s">
        <v>1</v>
      </c>
      <c r="F546" s="238" t="s">
        <v>777</v>
      </c>
      <c r="G546" s="235"/>
      <c r="H546" s="239">
        <v>86.7</v>
      </c>
      <c r="I546" s="240"/>
      <c r="J546" s="235"/>
      <c r="K546" s="235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138</v>
      </c>
      <c r="AU546" s="245" t="s">
        <v>87</v>
      </c>
      <c r="AV546" s="13" t="s">
        <v>87</v>
      </c>
      <c r="AW546" s="13" t="s">
        <v>33</v>
      </c>
      <c r="AX546" s="13" t="s">
        <v>77</v>
      </c>
      <c r="AY546" s="245" t="s">
        <v>130</v>
      </c>
    </row>
    <row r="547" spans="1:51" s="13" customFormat="1" ht="12">
      <c r="A547" s="13"/>
      <c r="B547" s="234"/>
      <c r="C547" s="235"/>
      <c r="D547" s="236" t="s">
        <v>138</v>
      </c>
      <c r="E547" s="237" t="s">
        <v>1</v>
      </c>
      <c r="F547" s="238" t="s">
        <v>778</v>
      </c>
      <c r="G547" s="235"/>
      <c r="H547" s="239">
        <v>51</v>
      </c>
      <c r="I547" s="240"/>
      <c r="J547" s="235"/>
      <c r="K547" s="235"/>
      <c r="L547" s="241"/>
      <c r="M547" s="242"/>
      <c r="N547" s="243"/>
      <c r="O547" s="243"/>
      <c r="P547" s="243"/>
      <c r="Q547" s="243"/>
      <c r="R547" s="243"/>
      <c r="S547" s="243"/>
      <c r="T547" s="24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5" t="s">
        <v>138</v>
      </c>
      <c r="AU547" s="245" t="s">
        <v>87</v>
      </c>
      <c r="AV547" s="13" t="s">
        <v>87</v>
      </c>
      <c r="AW547" s="13" t="s">
        <v>33</v>
      </c>
      <c r="AX547" s="13" t="s">
        <v>77</v>
      </c>
      <c r="AY547" s="245" t="s">
        <v>130</v>
      </c>
    </row>
    <row r="548" spans="1:51" s="13" customFormat="1" ht="12">
      <c r="A548" s="13"/>
      <c r="B548" s="234"/>
      <c r="C548" s="235"/>
      <c r="D548" s="236" t="s">
        <v>138</v>
      </c>
      <c r="E548" s="237" t="s">
        <v>1</v>
      </c>
      <c r="F548" s="238" t="s">
        <v>779</v>
      </c>
      <c r="G548" s="235"/>
      <c r="H548" s="239">
        <v>4.191</v>
      </c>
      <c r="I548" s="240"/>
      <c r="J548" s="235"/>
      <c r="K548" s="235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138</v>
      </c>
      <c r="AU548" s="245" t="s">
        <v>87</v>
      </c>
      <c r="AV548" s="13" t="s">
        <v>87</v>
      </c>
      <c r="AW548" s="13" t="s">
        <v>33</v>
      </c>
      <c r="AX548" s="13" t="s">
        <v>77</v>
      </c>
      <c r="AY548" s="245" t="s">
        <v>130</v>
      </c>
    </row>
    <row r="549" spans="1:51" s="13" customFormat="1" ht="12">
      <c r="A549" s="13"/>
      <c r="B549" s="234"/>
      <c r="C549" s="235"/>
      <c r="D549" s="236" t="s">
        <v>138</v>
      </c>
      <c r="E549" s="237" t="s">
        <v>1</v>
      </c>
      <c r="F549" s="238" t="s">
        <v>780</v>
      </c>
      <c r="G549" s="235"/>
      <c r="H549" s="239">
        <v>5.4</v>
      </c>
      <c r="I549" s="240"/>
      <c r="J549" s="235"/>
      <c r="K549" s="235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138</v>
      </c>
      <c r="AU549" s="245" t="s">
        <v>87</v>
      </c>
      <c r="AV549" s="13" t="s">
        <v>87</v>
      </c>
      <c r="AW549" s="13" t="s">
        <v>33</v>
      </c>
      <c r="AX549" s="13" t="s">
        <v>77</v>
      </c>
      <c r="AY549" s="245" t="s">
        <v>130</v>
      </c>
    </row>
    <row r="550" spans="1:51" s="14" customFormat="1" ht="12">
      <c r="A550" s="14"/>
      <c r="B550" s="246"/>
      <c r="C550" s="247"/>
      <c r="D550" s="236" t="s">
        <v>138</v>
      </c>
      <c r="E550" s="248" t="s">
        <v>1</v>
      </c>
      <c r="F550" s="249" t="s">
        <v>140</v>
      </c>
      <c r="G550" s="247"/>
      <c r="H550" s="250">
        <v>156.197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6" t="s">
        <v>138</v>
      </c>
      <c r="AU550" s="256" t="s">
        <v>87</v>
      </c>
      <c r="AV550" s="14" t="s">
        <v>136</v>
      </c>
      <c r="AW550" s="14" t="s">
        <v>33</v>
      </c>
      <c r="AX550" s="14" t="s">
        <v>85</v>
      </c>
      <c r="AY550" s="256" t="s">
        <v>130</v>
      </c>
    </row>
    <row r="551" spans="1:65" s="2" customFormat="1" ht="24.15" customHeight="1">
      <c r="A551" s="39"/>
      <c r="B551" s="40"/>
      <c r="C551" s="220" t="s">
        <v>781</v>
      </c>
      <c r="D551" s="220" t="s">
        <v>132</v>
      </c>
      <c r="E551" s="221" t="s">
        <v>782</v>
      </c>
      <c r="F551" s="222" t="s">
        <v>783</v>
      </c>
      <c r="G551" s="223" t="s">
        <v>135</v>
      </c>
      <c r="H551" s="224">
        <v>8.906</v>
      </c>
      <c r="I551" s="225"/>
      <c r="J551" s="226">
        <f>ROUND(I551*H551,2)</f>
        <v>0</v>
      </c>
      <c r="K551" s="227"/>
      <c r="L551" s="45"/>
      <c r="M551" s="228" t="s">
        <v>1</v>
      </c>
      <c r="N551" s="229" t="s">
        <v>42</v>
      </c>
      <c r="O551" s="92"/>
      <c r="P551" s="230">
        <f>O551*H551</f>
        <v>0</v>
      </c>
      <c r="Q551" s="230">
        <v>0</v>
      </c>
      <c r="R551" s="230">
        <f>Q551*H551</f>
        <v>0</v>
      </c>
      <c r="S551" s="230">
        <v>0</v>
      </c>
      <c r="T551" s="231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2" t="s">
        <v>203</v>
      </c>
      <c r="AT551" s="232" t="s">
        <v>132</v>
      </c>
      <c r="AU551" s="232" t="s">
        <v>87</v>
      </c>
      <c r="AY551" s="18" t="s">
        <v>130</v>
      </c>
      <c r="BE551" s="233">
        <f>IF(N551="základní",J551,0)</f>
        <v>0</v>
      </c>
      <c r="BF551" s="233">
        <f>IF(N551="snížená",J551,0)</f>
        <v>0</v>
      </c>
      <c r="BG551" s="233">
        <f>IF(N551="zákl. přenesená",J551,0)</f>
        <v>0</v>
      </c>
      <c r="BH551" s="233">
        <f>IF(N551="sníž. přenesená",J551,0)</f>
        <v>0</v>
      </c>
      <c r="BI551" s="233">
        <f>IF(N551="nulová",J551,0)</f>
        <v>0</v>
      </c>
      <c r="BJ551" s="18" t="s">
        <v>85</v>
      </c>
      <c r="BK551" s="233">
        <f>ROUND(I551*H551,2)</f>
        <v>0</v>
      </c>
      <c r="BL551" s="18" t="s">
        <v>203</v>
      </c>
      <c r="BM551" s="232" t="s">
        <v>784</v>
      </c>
    </row>
    <row r="552" spans="1:51" s="13" customFormat="1" ht="12">
      <c r="A552" s="13"/>
      <c r="B552" s="234"/>
      <c r="C552" s="235"/>
      <c r="D552" s="236" t="s">
        <v>138</v>
      </c>
      <c r="E552" s="237" t="s">
        <v>1</v>
      </c>
      <c r="F552" s="238" t="s">
        <v>776</v>
      </c>
      <c r="G552" s="235"/>
      <c r="H552" s="239">
        <v>8.906</v>
      </c>
      <c r="I552" s="240"/>
      <c r="J552" s="235"/>
      <c r="K552" s="235"/>
      <c r="L552" s="241"/>
      <c r="M552" s="242"/>
      <c r="N552" s="243"/>
      <c r="O552" s="243"/>
      <c r="P552" s="243"/>
      <c r="Q552" s="243"/>
      <c r="R552" s="243"/>
      <c r="S552" s="243"/>
      <c r="T552" s="24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5" t="s">
        <v>138</v>
      </c>
      <c r="AU552" s="245" t="s">
        <v>87</v>
      </c>
      <c r="AV552" s="13" t="s">
        <v>87</v>
      </c>
      <c r="AW552" s="13" t="s">
        <v>33</v>
      </c>
      <c r="AX552" s="13" t="s">
        <v>77</v>
      </c>
      <c r="AY552" s="245" t="s">
        <v>130</v>
      </c>
    </row>
    <row r="553" spans="1:51" s="14" customFormat="1" ht="12">
      <c r="A553" s="14"/>
      <c r="B553" s="246"/>
      <c r="C553" s="247"/>
      <c r="D553" s="236" t="s">
        <v>138</v>
      </c>
      <c r="E553" s="248" t="s">
        <v>1</v>
      </c>
      <c r="F553" s="249" t="s">
        <v>140</v>
      </c>
      <c r="G553" s="247"/>
      <c r="H553" s="250">
        <v>8.906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6" t="s">
        <v>138</v>
      </c>
      <c r="AU553" s="256" t="s">
        <v>87</v>
      </c>
      <c r="AV553" s="14" t="s">
        <v>136</v>
      </c>
      <c r="AW553" s="14" t="s">
        <v>33</v>
      </c>
      <c r="AX553" s="14" t="s">
        <v>85</v>
      </c>
      <c r="AY553" s="256" t="s">
        <v>130</v>
      </c>
    </row>
    <row r="554" spans="1:65" s="2" customFormat="1" ht="24.15" customHeight="1">
      <c r="A554" s="39"/>
      <c r="B554" s="40"/>
      <c r="C554" s="220" t="s">
        <v>785</v>
      </c>
      <c r="D554" s="220" t="s">
        <v>132</v>
      </c>
      <c r="E554" s="221" t="s">
        <v>786</v>
      </c>
      <c r="F554" s="222" t="s">
        <v>787</v>
      </c>
      <c r="G554" s="223" t="s">
        <v>135</v>
      </c>
      <c r="H554" s="224">
        <v>86.7</v>
      </c>
      <c r="I554" s="225"/>
      <c r="J554" s="226">
        <f>ROUND(I554*H554,2)</f>
        <v>0</v>
      </c>
      <c r="K554" s="227"/>
      <c r="L554" s="45"/>
      <c r="M554" s="228" t="s">
        <v>1</v>
      </c>
      <c r="N554" s="229" t="s">
        <v>42</v>
      </c>
      <c r="O554" s="92"/>
      <c r="P554" s="230">
        <f>O554*H554</f>
        <v>0</v>
      </c>
      <c r="Q554" s="230">
        <v>0</v>
      </c>
      <c r="R554" s="230">
        <f>Q554*H554</f>
        <v>0</v>
      </c>
      <c r="S554" s="230">
        <v>0</v>
      </c>
      <c r="T554" s="231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2" t="s">
        <v>203</v>
      </c>
      <c r="AT554" s="232" t="s">
        <v>132</v>
      </c>
      <c r="AU554" s="232" t="s">
        <v>87</v>
      </c>
      <c r="AY554" s="18" t="s">
        <v>130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18" t="s">
        <v>85</v>
      </c>
      <c r="BK554" s="233">
        <f>ROUND(I554*H554,2)</f>
        <v>0</v>
      </c>
      <c r="BL554" s="18" t="s">
        <v>203</v>
      </c>
      <c r="BM554" s="232" t="s">
        <v>788</v>
      </c>
    </row>
    <row r="555" spans="1:51" s="13" customFormat="1" ht="12">
      <c r="A555" s="13"/>
      <c r="B555" s="234"/>
      <c r="C555" s="235"/>
      <c r="D555" s="236" t="s">
        <v>138</v>
      </c>
      <c r="E555" s="237" t="s">
        <v>1</v>
      </c>
      <c r="F555" s="238" t="s">
        <v>777</v>
      </c>
      <c r="G555" s="235"/>
      <c r="H555" s="239">
        <v>86.7</v>
      </c>
      <c r="I555" s="240"/>
      <c r="J555" s="235"/>
      <c r="K555" s="235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138</v>
      </c>
      <c r="AU555" s="245" t="s">
        <v>87</v>
      </c>
      <c r="AV555" s="13" t="s">
        <v>87</v>
      </c>
      <c r="AW555" s="13" t="s">
        <v>33</v>
      </c>
      <c r="AX555" s="13" t="s">
        <v>77</v>
      </c>
      <c r="AY555" s="245" t="s">
        <v>130</v>
      </c>
    </row>
    <row r="556" spans="1:51" s="14" customFormat="1" ht="12">
      <c r="A556" s="14"/>
      <c r="B556" s="246"/>
      <c r="C556" s="247"/>
      <c r="D556" s="236" t="s">
        <v>138</v>
      </c>
      <c r="E556" s="248" t="s">
        <v>1</v>
      </c>
      <c r="F556" s="249" t="s">
        <v>140</v>
      </c>
      <c r="G556" s="247"/>
      <c r="H556" s="250">
        <v>86.7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138</v>
      </c>
      <c r="AU556" s="256" t="s">
        <v>87</v>
      </c>
      <c r="AV556" s="14" t="s">
        <v>136</v>
      </c>
      <c r="AW556" s="14" t="s">
        <v>33</v>
      </c>
      <c r="AX556" s="14" t="s">
        <v>85</v>
      </c>
      <c r="AY556" s="256" t="s">
        <v>130</v>
      </c>
    </row>
    <row r="557" spans="1:65" s="2" customFormat="1" ht="24.15" customHeight="1">
      <c r="A557" s="39"/>
      <c r="B557" s="40"/>
      <c r="C557" s="220" t="s">
        <v>789</v>
      </c>
      <c r="D557" s="220" t="s">
        <v>132</v>
      </c>
      <c r="E557" s="221" t="s">
        <v>790</v>
      </c>
      <c r="F557" s="222" t="s">
        <v>791</v>
      </c>
      <c r="G557" s="223" t="s">
        <v>135</v>
      </c>
      <c r="H557" s="224">
        <v>156.197</v>
      </c>
      <c r="I557" s="225"/>
      <c r="J557" s="226">
        <f>ROUND(I557*H557,2)</f>
        <v>0</v>
      </c>
      <c r="K557" s="227"/>
      <c r="L557" s="45"/>
      <c r="M557" s="228" t="s">
        <v>1</v>
      </c>
      <c r="N557" s="229" t="s">
        <v>42</v>
      </c>
      <c r="O557" s="92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2" t="s">
        <v>203</v>
      </c>
      <c r="AT557" s="232" t="s">
        <v>132</v>
      </c>
      <c r="AU557" s="232" t="s">
        <v>87</v>
      </c>
      <c r="AY557" s="18" t="s">
        <v>130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8" t="s">
        <v>85</v>
      </c>
      <c r="BK557" s="233">
        <f>ROUND(I557*H557,2)</f>
        <v>0</v>
      </c>
      <c r="BL557" s="18" t="s">
        <v>203</v>
      </c>
      <c r="BM557" s="232" t="s">
        <v>792</v>
      </c>
    </row>
    <row r="558" spans="1:51" s="13" customFormat="1" ht="12">
      <c r="A558" s="13"/>
      <c r="B558" s="234"/>
      <c r="C558" s="235"/>
      <c r="D558" s="236" t="s">
        <v>138</v>
      </c>
      <c r="E558" s="237" t="s">
        <v>1</v>
      </c>
      <c r="F558" s="238" t="s">
        <v>776</v>
      </c>
      <c r="G558" s="235"/>
      <c r="H558" s="239">
        <v>8.906</v>
      </c>
      <c r="I558" s="240"/>
      <c r="J558" s="235"/>
      <c r="K558" s="235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138</v>
      </c>
      <c r="AU558" s="245" t="s">
        <v>87</v>
      </c>
      <c r="AV558" s="13" t="s">
        <v>87</v>
      </c>
      <c r="AW558" s="13" t="s">
        <v>33</v>
      </c>
      <c r="AX558" s="13" t="s">
        <v>77</v>
      </c>
      <c r="AY558" s="245" t="s">
        <v>130</v>
      </c>
    </row>
    <row r="559" spans="1:51" s="13" customFormat="1" ht="12">
      <c r="A559" s="13"/>
      <c r="B559" s="234"/>
      <c r="C559" s="235"/>
      <c r="D559" s="236" t="s">
        <v>138</v>
      </c>
      <c r="E559" s="237" t="s">
        <v>1</v>
      </c>
      <c r="F559" s="238" t="s">
        <v>777</v>
      </c>
      <c r="G559" s="235"/>
      <c r="H559" s="239">
        <v>86.7</v>
      </c>
      <c r="I559" s="240"/>
      <c r="J559" s="235"/>
      <c r="K559" s="235"/>
      <c r="L559" s="241"/>
      <c r="M559" s="242"/>
      <c r="N559" s="243"/>
      <c r="O559" s="243"/>
      <c r="P559" s="243"/>
      <c r="Q559" s="243"/>
      <c r="R559" s="243"/>
      <c r="S559" s="243"/>
      <c r="T559" s="24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5" t="s">
        <v>138</v>
      </c>
      <c r="AU559" s="245" t="s">
        <v>87</v>
      </c>
      <c r="AV559" s="13" t="s">
        <v>87</v>
      </c>
      <c r="AW559" s="13" t="s">
        <v>33</v>
      </c>
      <c r="AX559" s="13" t="s">
        <v>77</v>
      </c>
      <c r="AY559" s="245" t="s">
        <v>130</v>
      </c>
    </row>
    <row r="560" spans="1:51" s="13" customFormat="1" ht="12">
      <c r="A560" s="13"/>
      <c r="B560" s="234"/>
      <c r="C560" s="235"/>
      <c r="D560" s="236" t="s">
        <v>138</v>
      </c>
      <c r="E560" s="237" t="s">
        <v>1</v>
      </c>
      <c r="F560" s="238" t="s">
        <v>778</v>
      </c>
      <c r="G560" s="235"/>
      <c r="H560" s="239">
        <v>51</v>
      </c>
      <c r="I560" s="240"/>
      <c r="J560" s="235"/>
      <c r="K560" s="235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138</v>
      </c>
      <c r="AU560" s="245" t="s">
        <v>87</v>
      </c>
      <c r="AV560" s="13" t="s">
        <v>87</v>
      </c>
      <c r="AW560" s="13" t="s">
        <v>33</v>
      </c>
      <c r="AX560" s="13" t="s">
        <v>77</v>
      </c>
      <c r="AY560" s="245" t="s">
        <v>130</v>
      </c>
    </row>
    <row r="561" spans="1:51" s="13" customFormat="1" ht="12">
      <c r="A561" s="13"/>
      <c r="B561" s="234"/>
      <c r="C561" s="235"/>
      <c r="D561" s="236" t="s">
        <v>138</v>
      </c>
      <c r="E561" s="237" t="s">
        <v>1</v>
      </c>
      <c r="F561" s="238" t="s">
        <v>779</v>
      </c>
      <c r="G561" s="235"/>
      <c r="H561" s="239">
        <v>4.191</v>
      </c>
      <c r="I561" s="240"/>
      <c r="J561" s="235"/>
      <c r="K561" s="235"/>
      <c r="L561" s="241"/>
      <c r="M561" s="242"/>
      <c r="N561" s="243"/>
      <c r="O561" s="243"/>
      <c r="P561" s="243"/>
      <c r="Q561" s="243"/>
      <c r="R561" s="243"/>
      <c r="S561" s="243"/>
      <c r="T561" s="24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5" t="s">
        <v>138</v>
      </c>
      <c r="AU561" s="245" t="s">
        <v>87</v>
      </c>
      <c r="AV561" s="13" t="s">
        <v>87</v>
      </c>
      <c r="AW561" s="13" t="s">
        <v>33</v>
      </c>
      <c r="AX561" s="13" t="s">
        <v>77</v>
      </c>
      <c r="AY561" s="245" t="s">
        <v>130</v>
      </c>
    </row>
    <row r="562" spans="1:51" s="13" customFormat="1" ht="12">
      <c r="A562" s="13"/>
      <c r="B562" s="234"/>
      <c r="C562" s="235"/>
      <c r="D562" s="236" t="s">
        <v>138</v>
      </c>
      <c r="E562" s="237" t="s">
        <v>1</v>
      </c>
      <c r="F562" s="238" t="s">
        <v>780</v>
      </c>
      <c r="G562" s="235"/>
      <c r="H562" s="239">
        <v>5.4</v>
      </c>
      <c r="I562" s="240"/>
      <c r="J562" s="235"/>
      <c r="K562" s="235"/>
      <c r="L562" s="241"/>
      <c r="M562" s="242"/>
      <c r="N562" s="243"/>
      <c r="O562" s="243"/>
      <c r="P562" s="243"/>
      <c r="Q562" s="243"/>
      <c r="R562" s="243"/>
      <c r="S562" s="243"/>
      <c r="T562" s="24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5" t="s">
        <v>138</v>
      </c>
      <c r="AU562" s="245" t="s">
        <v>87</v>
      </c>
      <c r="AV562" s="13" t="s">
        <v>87</v>
      </c>
      <c r="AW562" s="13" t="s">
        <v>33</v>
      </c>
      <c r="AX562" s="13" t="s">
        <v>77</v>
      </c>
      <c r="AY562" s="245" t="s">
        <v>130</v>
      </c>
    </row>
    <row r="563" spans="1:51" s="14" customFormat="1" ht="12">
      <c r="A563" s="14"/>
      <c r="B563" s="246"/>
      <c r="C563" s="247"/>
      <c r="D563" s="236" t="s">
        <v>138</v>
      </c>
      <c r="E563" s="248" t="s">
        <v>1</v>
      </c>
      <c r="F563" s="249" t="s">
        <v>140</v>
      </c>
      <c r="G563" s="247"/>
      <c r="H563" s="250">
        <v>156.197</v>
      </c>
      <c r="I563" s="251"/>
      <c r="J563" s="247"/>
      <c r="K563" s="247"/>
      <c r="L563" s="252"/>
      <c r="M563" s="253"/>
      <c r="N563" s="254"/>
      <c r="O563" s="254"/>
      <c r="P563" s="254"/>
      <c r="Q563" s="254"/>
      <c r="R563" s="254"/>
      <c r="S563" s="254"/>
      <c r="T563" s="255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6" t="s">
        <v>138</v>
      </c>
      <c r="AU563" s="256" t="s">
        <v>87</v>
      </c>
      <c r="AV563" s="14" t="s">
        <v>136</v>
      </c>
      <c r="AW563" s="14" t="s">
        <v>33</v>
      </c>
      <c r="AX563" s="14" t="s">
        <v>85</v>
      </c>
      <c r="AY563" s="256" t="s">
        <v>130</v>
      </c>
    </row>
    <row r="564" spans="1:65" s="2" customFormat="1" ht="24.15" customHeight="1">
      <c r="A564" s="39"/>
      <c r="B564" s="40"/>
      <c r="C564" s="220" t="s">
        <v>793</v>
      </c>
      <c r="D564" s="220" t="s">
        <v>132</v>
      </c>
      <c r="E564" s="221" t="s">
        <v>794</v>
      </c>
      <c r="F564" s="222" t="s">
        <v>795</v>
      </c>
      <c r="G564" s="223" t="s">
        <v>135</v>
      </c>
      <c r="H564" s="224">
        <v>156.197</v>
      </c>
      <c r="I564" s="225"/>
      <c r="J564" s="226">
        <f>ROUND(I564*H564,2)</f>
        <v>0</v>
      </c>
      <c r="K564" s="227"/>
      <c r="L564" s="45"/>
      <c r="M564" s="228" t="s">
        <v>1</v>
      </c>
      <c r="N564" s="229" t="s">
        <v>42</v>
      </c>
      <c r="O564" s="92"/>
      <c r="P564" s="230">
        <f>O564*H564</f>
        <v>0</v>
      </c>
      <c r="Q564" s="230">
        <v>0</v>
      </c>
      <c r="R564" s="230">
        <f>Q564*H564</f>
        <v>0</v>
      </c>
      <c r="S564" s="230">
        <v>0</v>
      </c>
      <c r="T564" s="231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2" t="s">
        <v>203</v>
      </c>
      <c r="AT564" s="232" t="s">
        <v>132</v>
      </c>
      <c r="AU564" s="232" t="s">
        <v>87</v>
      </c>
      <c r="AY564" s="18" t="s">
        <v>130</v>
      </c>
      <c r="BE564" s="233">
        <f>IF(N564="základní",J564,0)</f>
        <v>0</v>
      </c>
      <c r="BF564" s="233">
        <f>IF(N564="snížená",J564,0)</f>
        <v>0</v>
      </c>
      <c r="BG564" s="233">
        <f>IF(N564="zákl. přenesená",J564,0)</f>
        <v>0</v>
      </c>
      <c r="BH564" s="233">
        <f>IF(N564="sníž. přenesená",J564,0)</f>
        <v>0</v>
      </c>
      <c r="BI564" s="233">
        <f>IF(N564="nulová",J564,0)</f>
        <v>0</v>
      </c>
      <c r="BJ564" s="18" t="s">
        <v>85</v>
      </c>
      <c r="BK564" s="233">
        <f>ROUND(I564*H564,2)</f>
        <v>0</v>
      </c>
      <c r="BL564" s="18" t="s">
        <v>203</v>
      </c>
      <c r="BM564" s="232" t="s">
        <v>796</v>
      </c>
    </row>
    <row r="565" spans="1:51" s="13" customFormat="1" ht="12">
      <c r="A565" s="13"/>
      <c r="B565" s="234"/>
      <c r="C565" s="235"/>
      <c r="D565" s="236" t="s">
        <v>138</v>
      </c>
      <c r="E565" s="237" t="s">
        <v>1</v>
      </c>
      <c r="F565" s="238" t="s">
        <v>776</v>
      </c>
      <c r="G565" s="235"/>
      <c r="H565" s="239">
        <v>8.906</v>
      </c>
      <c r="I565" s="240"/>
      <c r="J565" s="235"/>
      <c r="K565" s="235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138</v>
      </c>
      <c r="AU565" s="245" t="s">
        <v>87</v>
      </c>
      <c r="AV565" s="13" t="s">
        <v>87</v>
      </c>
      <c r="AW565" s="13" t="s">
        <v>33</v>
      </c>
      <c r="AX565" s="13" t="s">
        <v>77</v>
      </c>
      <c r="AY565" s="245" t="s">
        <v>130</v>
      </c>
    </row>
    <row r="566" spans="1:51" s="13" customFormat="1" ht="12">
      <c r="A566" s="13"/>
      <c r="B566" s="234"/>
      <c r="C566" s="235"/>
      <c r="D566" s="236" t="s">
        <v>138</v>
      </c>
      <c r="E566" s="237" t="s">
        <v>1</v>
      </c>
      <c r="F566" s="238" t="s">
        <v>777</v>
      </c>
      <c r="G566" s="235"/>
      <c r="H566" s="239">
        <v>86.7</v>
      </c>
      <c r="I566" s="240"/>
      <c r="J566" s="235"/>
      <c r="K566" s="235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138</v>
      </c>
      <c r="AU566" s="245" t="s">
        <v>87</v>
      </c>
      <c r="AV566" s="13" t="s">
        <v>87</v>
      </c>
      <c r="AW566" s="13" t="s">
        <v>33</v>
      </c>
      <c r="AX566" s="13" t="s">
        <v>77</v>
      </c>
      <c r="AY566" s="245" t="s">
        <v>130</v>
      </c>
    </row>
    <row r="567" spans="1:51" s="13" customFormat="1" ht="12">
      <c r="A567" s="13"/>
      <c r="B567" s="234"/>
      <c r="C567" s="235"/>
      <c r="D567" s="236" t="s">
        <v>138</v>
      </c>
      <c r="E567" s="237" t="s">
        <v>1</v>
      </c>
      <c r="F567" s="238" t="s">
        <v>778</v>
      </c>
      <c r="G567" s="235"/>
      <c r="H567" s="239">
        <v>51</v>
      </c>
      <c r="I567" s="240"/>
      <c r="J567" s="235"/>
      <c r="K567" s="235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138</v>
      </c>
      <c r="AU567" s="245" t="s">
        <v>87</v>
      </c>
      <c r="AV567" s="13" t="s">
        <v>87</v>
      </c>
      <c r="AW567" s="13" t="s">
        <v>33</v>
      </c>
      <c r="AX567" s="13" t="s">
        <v>77</v>
      </c>
      <c r="AY567" s="245" t="s">
        <v>130</v>
      </c>
    </row>
    <row r="568" spans="1:51" s="13" customFormat="1" ht="12">
      <c r="A568" s="13"/>
      <c r="B568" s="234"/>
      <c r="C568" s="235"/>
      <c r="D568" s="236" t="s">
        <v>138</v>
      </c>
      <c r="E568" s="237" t="s">
        <v>1</v>
      </c>
      <c r="F568" s="238" t="s">
        <v>779</v>
      </c>
      <c r="G568" s="235"/>
      <c r="H568" s="239">
        <v>4.191</v>
      </c>
      <c r="I568" s="240"/>
      <c r="J568" s="235"/>
      <c r="K568" s="235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138</v>
      </c>
      <c r="AU568" s="245" t="s">
        <v>87</v>
      </c>
      <c r="AV568" s="13" t="s">
        <v>87</v>
      </c>
      <c r="AW568" s="13" t="s">
        <v>33</v>
      </c>
      <c r="AX568" s="13" t="s">
        <v>77</v>
      </c>
      <c r="AY568" s="245" t="s">
        <v>130</v>
      </c>
    </row>
    <row r="569" spans="1:51" s="13" customFormat="1" ht="12">
      <c r="A569" s="13"/>
      <c r="B569" s="234"/>
      <c r="C569" s="235"/>
      <c r="D569" s="236" t="s">
        <v>138</v>
      </c>
      <c r="E569" s="237" t="s">
        <v>1</v>
      </c>
      <c r="F569" s="238" t="s">
        <v>780</v>
      </c>
      <c r="G569" s="235"/>
      <c r="H569" s="239">
        <v>5.4</v>
      </c>
      <c r="I569" s="240"/>
      <c r="J569" s="235"/>
      <c r="K569" s="235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138</v>
      </c>
      <c r="AU569" s="245" t="s">
        <v>87</v>
      </c>
      <c r="AV569" s="13" t="s">
        <v>87</v>
      </c>
      <c r="AW569" s="13" t="s">
        <v>33</v>
      </c>
      <c r="AX569" s="13" t="s">
        <v>77</v>
      </c>
      <c r="AY569" s="245" t="s">
        <v>130</v>
      </c>
    </row>
    <row r="570" spans="1:51" s="14" customFormat="1" ht="12">
      <c r="A570" s="14"/>
      <c r="B570" s="246"/>
      <c r="C570" s="247"/>
      <c r="D570" s="236" t="s">
        <v>138</v>
      </c>
      <c r="E570" s="248" t="s">
        <v>1</v>
      </c>
      <c r="F570" s="249" t="s">
        <v>140</v>
      </c>
      <c r="G570" s="247"/>
      <c r="H570" s="250">
        <v>156.197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6" t="s">
        <v>138</v>
      </c>
      <c r="AU570" s="256" t="s">
        <v>87</v>
      </c>
      <c r="AV570" s="14" t="s">
        <v>136</v>
      </c>
      <c r="AW570" s="14" t="s">
        <v>33</v>
      </c>
      <c r="AX570" s="14" t="s">
        <v>85</v>
      </c>
      <c r="AY570" s="256" t="s">
        <v>130</v>
      </c>
    </row>
    <row r="571" spans="1:65" s="2" customFormat="1" ht="24.15" customHeight="1">
      <c r="A571" s="39"/>
      <c r="B571" s="40"/>
      <c r="C571" s="220" t="s">
        <v>797</v>
      </c>
      <c r="D571" s="220" t="s">
        <v>132</v>
      </c>
      <c r="E571" s="221" t="s">
        <v>798</v>
      </c>
      <c r="F571" s="222" t="s">
        <v>799</v>
      </c>
      <c r="G571" s="223" t="s">
        <v>135</v>
      </c>
      <c r="H571" s="224">
        <v>156.197</v>
      </c>
      <c r="I571" s="225"/>
      <c r="J571" s="226">
        <f>ROUND(I571*H571,2)</f>
        <v>0</v>
      </c>
      <c r="K571" s="227"/>
      <c r="L571" s="45"/>
      <c r="M571" s="228" t="s">
        <v>1</v>
      </c>
      <c r="N571" s="229" t="s">
        <v>42</v>
      </c>
      <c r="O571" s="92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2" t="s">
        <v>203</v>
      </c>
      <c r="AT571" s="232" t="s">
        <v>132</v>
      </c>
      <c r="AU571" s="232" t="s">
        <v>87</v>
      </c>
      <c r="AY571" s="18" t="s">
        <v>130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8" t="s">
        <v>85</v>
      </c>
      <c r="BK571" s="233">
        <f>ROUND(I571*H571,2)</f>
        <v>0</v>
      </c>
      <c r="BL571" s="18" t="s">
        <v>203</v>
      </c>
      <c r="BM571" s="232" t="s">
        <v>800</v>
      </c>
    </row>
    <row r="572" spans="1:51" s="13" customFormat="1" ht="12">
      <c r="A572" s="13"/>
      <c r="B572" s="234"/>
      <c r="C572" s="235"/>
      <c r="D572" s="236" t="s">
        <v>138</v>
      </c>
      <c r="E572" s="237" t="s">
        <v>1</v>
      </c>
      <c r="F572" s="238" t="s">
        <v>776</v>
      </c>
      <c r="G572" s="235"/>
      <c r="H572" s="239">
        <v>8.906</v>
      </c>
      <c r="I572" s="240"/>
      <c r="J572" s="235"/>
      <c r="K572" s="235"/>
      <c r="L572" s="241"/>
      <c r="M572" s="242"/>
      <c r="N572" s="243"/>
      <c r="O572" s="243"/>
      <c r="P572" s="243"/>
      <c r="Q572" s="243"/>
      <c r="R572" s="243"/>
      <c r="S572" s="243"/>
      <c r="T572" s="24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5" t="s">
        <v>138</v>
      </c>
      <c r="AU572" s="245" t="s">
        <v>87</v>
      </c>
      <c r="AV572" s="13" t="s">
        <v>87</v>
      </c>
      <c r="AW572" s="13" t="s">
        <v>33</v>
      </c>
      <c r="AX572" s="13" t="s">
        <v>77</v>
      </c>
      <c r="AY572" s="245" t="s">
        <v>130</v>
      </c>
    </row>
    <row r="573" spans="1:51" s="13" customFormat="1" ht="12">
      <c r="A573" s="13"/>
      <c r="B573" s="234"/>
      <c r="C573" s="235"/>
      <c r="D573" s="236" t="s">
        <v>138</v>
      </c>
      <c r="E573" s="237" t="s">
        <v>1</v>
      </c>
      <c r="F573" s="238" t="s">
        <v>777</v>
      </c>
      <c r="G573" s="235"/>
      <c r="H573" s="239">
        <v>86.7</v>
      </c>
      <c r="I573" s="240"/>
      <c r="J573" s="235"/>
      <c r="K573" s="235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138</v>
      </c>
      <c r="AU573" s="245" t="s">
        <v>87</v>
      </c>
      <c r="AV573" s="13" t="s">
        <v>87</v>
      </c>
      <c r="AW573" s="13" t="s">
        <v>33</v>
      </c>
      <c r="AX573" s="13" t="s">
        <v>77</v>
      </c>
      <c r="AY573" s="245" t="s">
        <v>130</v>
      </c>
    </row>
    <row r="574" spans="1:51" s="13" customFormat="1" ht="12">
      <c r="A574" s="13"/>
      <c r="B574" s="234"/>
      <c r="C574" s="235"/>
      <c r="D574" s="236" t="s">
        <v>138</v>
      </c>
      <c r="E574" s="237" t="s">
        <v>1</v>
      </c>
      <c r="F574" s="238" t="s">
        <v>778</v>
      </c>
      <c r="G574" s="235"/>
      <c r="H574" s="239">
        <v>51</v>
      </c>
      <c r="I574" s="240"/>
      <c r="J574" s="235"/>
      <c r="K574" s="235"/>
      <c r="L574" s="241"/>
      <c r="M574" s="242"/>
      <c r="N574" s="243"/>
      <c r="O574" s="243"/>
      <c r="P574" s="243"/>
      <c r="Q574" s="243"/>
      <c r="R574" s="243"/>
      <c r="S574" s="243"/>
      <c r="T574" s="24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138</v>
      </c>
      <c r="AU574" s="245" t="s">
        <v>87</v>
      </c>
      <c r="AV574" s="13" t="s">
        <v>87</v>
      </c>
      <c r="AW574" s="13" t="s">
        <v>33</v>
      </c>
      <c r="AX574" s="13" t="s">
        <v>77</v>
      </c>
      <c r="AY574" s="245" t="s">
        <v>130</v>
      </c>
    </row>
    <row r="575" spans="1:51" s="13" customFormat="1" ht="12">
      <c r="A575" s="13"/>
      <c r="B575" s="234"/>
      <c r="C575" s="235"/>
      <c r="D575" s="236" t="s">
        <v>138</v>
      </c>
      <c r="E575" s="237" t="s">
        <v>1</v>
      </c>
      <c r="F575" s="238" t="s">
        <v>779</v>
      </c>
      <c r="G575" s="235"/>
      <c r="H575" s="239">
        <v>4.191</v>
      </c>
      <c r="I575" s="240"/>
      <c r="J575" s="235"/>
      <c r="K575" s="235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138</v>
      </c>
      <c r="AU575" s="245" t="s">
        <v>87</v>
      </c>
      <c r="AV575" s="13" t="s">
        <v>87</v>
      </c>
      <c r="AW575" s="13" t="s">
        <v>33</v>
      </c>
      <c r="AX575" s="13" t="s">
        <v>77</v>
      </c>
      <c r="AY575" s="245" t="s">
        <v>130</v>
      </c>
    </row>
    <row r="576" spans="1:51" s="13" customFormat="1" ht="12">
      <c r="A576" s="13"/>
      <c r="B576" s="234"/>
      <c r="C576" s="235"/>
      <c r="D576" s="236" t="s">
        <v>138</v>
      </c>
      <c r="E576" s="237" t="s">
        <v>1</v>
      </c>
      <c r="F576" s="238" t="s">
        <v>780</v>
      </c>
      <c r="G576" s="235"/>
      <c r="H576" s="239">
        <v>5.4</v>
      </c>
      <c r="I576" s="240"/>
      <c r="J576" s="235"/>
      <c r="K576" s="235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138</v>
      </c>
      <c r="AU576" s="245" t="s">
        <v>87</v>
      </c>
      <c r="AV576" s="13" t="s">
        <v>87</v>
      </c>
      <c r="AW576" s="13" t="s">
        <v>33</v>
      </c>
      <c r="AX576" s="13" t="s">
        <v>77</v>
      </c>
      <c r="AY576" s="245" t="s">
        <v>130</v>
      </c>
    </row>
    <row r="577" spans="1:51" s="14" customFormat="1" ht="12">
      <c r="A577" s="14"/>
      <c r="B577" s="246"/>
      <c r="C577" s="247"/>
      <c r="D577" s="236" t="s">
        <v>138</v>
      </c>
      <c r="E577" s="248" t="s">
        <v>1</v>
      </c>
      <c r="F577" s="249" t="s">
        <v>140</v>
      </c>
      <c r="G577" s="247"/>
      <c r="H577" s="250">
        <v>156.197</v>
      </c>
      <c r="I577" s="251"/>
      <c r="J577" s="247"/>
      <c r="K577" s="247"/>
      <c r="L577" s="252"/>
      <c r="M577" s="253"/>
      <c r="N577" s="254"/>
      <c r="O577" s="254"/>
      <c r="P577" s="254"/>
      <c r="Q577" s="254"/>
      <c r="R577" s="254"/>
      <c r="S577" s="254"/>
      <c r="T577" s="25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6" t="s">
        <v>138</v>
      </c>
      <c r="AU577" s="256" t="s">
        <v>87</v>
      </c>
      <c r="AV577" s="14" t="s">
        <v>136</v>
      </c>
      <c r="AW577" s="14" t="s">
        <v>33</v>
      </c>
      <c r="AX577" s="14" t="s">
        <v>85</v>
      </c>
      <c r="AY577" s="256" t="s">
        <v>130</v>
      </c>
    </row>
    <row r="578" spans="1:63" s="12" customFormat="1" ht="25.9" customHeight="1">
      <c r="A578" s="12"/>
      <c r="B578" s="204"/>
      <c r="C578" s="205"/>
      <c r="D578" s="206" t="s">
        <v>76</v>
      </c>
      <c r="E578" s="207" t="s">
        <v>801</v>
      </c>
      <c r="F578" s="207" t="s">
        <v>802</v>
      </c>
      <c r="G578" s="205"/>
      <c r="H578" s="205"/>
      <c r="I578" s="208"/>
      <c r="J578" s="209">
        <f>BK578</f>
        <v>0</v>
      </c>
      <c r="K578" s="205"/>
      <c r="L578" s="210"/>
      <c r="M578" s="211"/>
      <c r="N578" s="212"/>
      <c r="O578" s="212"/>
      <c r="P578" s="213">
        <f>P579</f>
        <v>0</v>
      </c>
      <c r="Q578" s="212"/>
      <c r="R578" s="213">
        <f>R579</f>
        <v>0</v>
      </c>
      <c r="S578" s="212"/>
      <c r="T578" s="214">
        <f>T579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15" t="s">
        <v>155</v>
      </c>
      <c r="AT578" s="216" t="s">
        <v>76</v>
      </c>
      <c r="AU578" s="216" t="s">
        <v>77</v>
      </c>
      <c r="AY578" s="215" t="s">
        <v>130</v>
      </c>
      <c r="BK578" s="217">
        <f>BK579</f>
        <v>0</v>
      </c>
    </row>
    <row r="579" spans="1:63" s="12" customFormat="1" ht="22.8" customHeight="1">
      <c r="A579" s="12"/>
      <c r="B579" s="204"/>
      <c r="C579" s="205"/>
      <c r="D579" s="206" t="s">
        <v>76</v>
      </c>
      <c r="E579" s="218" t="s">
        <v>803</v>
      </c>
      <c r="F579" s="218" t="s">
        <v>804</v>
      </c>
      <c r="G579" s="205"/>
      <c r="H579" s="205"/>
      <c r="I579" s="208"/>
      <c r="J579" s="219">
        <f>BK579</f>
        <v>0</v>
      </c>
      <c r="K579" s="205"/>
      <c r="L579" s="210"/>
      <c r="M579" s="211"/>
      <c r="N579" s="212"/>
      <c r="O579" s="212"/>
      <c r="P579" s="213">
        <f>SUM(P580:P590)</f>
        <v>0</v>
      </c>
      <c r="Q579" s="212"/>
      <c r="R579" s="213">
        <f>SUM(R580:R590)</f>
        <v>0</v>
      </c>
      <c r="S579" s="212"/>
      <c r="T579" s="214">
        <f>SUM(T580:T590)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5" t="s">
        <v>155</v>
      </c>
      <c r="AT579" s="216" t="s">
        <v>76</v>
      </c>
      <c r="AU579" s="216" t="s">
        <v>85</v>
      </c>
      <c r="AY579" s="215" t="s">
        <v>130</v>
      </c>
      <c r="BK579" s="217">
        <f>SUM(BK580:BK590)</f>
        <v>0</v>
      </c>
    </row>
    <row r="580" spans="1:65" s="2" customFormat="1" ht="62.7" customHeight="1">
      <c r="A580" s="39"/>
      <c r="B580" s="40"/>
      <c r="C580" s="220" t="s">
        <v>805</v>
      </c>
      <c r="D580" s="220" t="s">
        <v>132</v>
      </c>
      <c r="E580" s="221" t="s">
        <v>806</v>
      </c>
      <c r="F580" s="222" t="s">
        <v>807</v>
      </c>
      <c r="G580" s="223" t="s">
        <v>808</v>
      </c>
      <c r="H580" s="224">
        <v>1</v>
      </c>
      <c r="I580" s="225"/>
      <c r="J580" s="226">
        <f>ROUND(I580*H580,2)</f>
        <v>0</v>
      </c>
      <c r="K580" s="227"/>
      <c r="L580" s="45"/>
      <c r="M580" s="228" t="s">
        <v>1</v>
      </c>
      <c r="N580" s="229" t="s">
        <v>42</v>
      </c>
      <c r="O580" s="92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2" t="s">
        <v>809</v>
      </c>
      <c r="AT580" s="232" t="s">
        <v>132</v>
      </c>
      <c r="AU580" s="232" t="s">
        <v>87</v>
      </c>
      <c r="AY580" s="18" t="s">
        <v>130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8" t="s">
        <v>85</v>
      </c>
      <c r="BK580" s="233">
        <f>ROUND(I580*H580,2)</f>
        <v>0</v>
      </c>
      <c r="BL580" s="18" t="s">
        <v>809</v>
      </c>
      <c r="BM580" s="232" t="s">
        <v>810</v>
      </c>
    </row>
    <row r="581" spans="1:65" s="2" customFormat="1" ht="55.5" customHeight="1">
      <c r="A581" s="39"/>
      <c r="B581" s="40"/>
      <c r="C581" s="220" t="s">
        <v>811</v>
      </c>
      <c r="D581" s="220" t="s">
        <v>132</v>
      </c>
      <c r="E581" s="221" t="s">
        <v>812</v>
      </c>
      <c r="F581" s="222" t="s">
        <v>813</v>
      </c>
      <c r="G581" s="223" t="s">
        <v>808</v>
      </c>
      <c r="H581" s="224">
        <v>1</v>
      </c>
      <c r="I581" s="225"/>
      <c r="J581" s="226">
        <f>ROUND(I581*H581,2)</f>
        <v>0</v>
      </c>
      <c r="K581" s="227"/>
      <c r="L581" s="45"/>
      <c r="M581" s="228" t="s">
        <v>1</v>
      </c>
      <c r="N581" s="229" t="s">
        <v>42</v>
      </c>
      <c r="O581" s="92"/>
      <c r="P581" s="230">
        <f>O581*H581</f>
        <v>0</v>
      </c>
      <c r="Q581" s="230">
        <v>0</v>
      </c>
      <c r="R581" s="230">
        <f>Q581*H581</f>
        <v>0</v>
      </c>
      <c r="S581" s="230">
        <v>0</v>
      </c>
      <c r="T581" s="231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2" t="s">
        <v>809</v>
      </c>
      <c r="AT581" s="232" t="s">
        <v>132</v>
      </c>
      <c r="AU581" s="232" t="s">
        <v>87</v>
      </c>
      <c r="AY581" s="18" t="s">
        <v>130</v>
      </c>
      <c r="BE581" s="233">
        <f>IF(N581="základní",J581,0)</f>
        <v>0</v>
      </c>
      <c r="BF581" s="233">
        <f>IF(N581="snížená",J581,0)</f>
        <v>0</v>
      </c>
      <c r="BG581" s="233">
        <f>IF(N581="zákl. přenesená",J581,0)</f>
        <v>0</v>
      </c>
      <c r="BH581" s="233">
        <f>IF(N581="sníž. přenesená",J581,0)</f>
        <v>0</v>
      </c>
      <c r="BI581" s="233">
        <f>IF(N581="nulová",J581,0)</f>
        <v>0</v>
      </c>
      <c r="BJ581" s="18" t="s">
        <v>85</v>
      </c>
      <c r="BK581" s="233">
        <f>ROUND(I581*H581,2)</f>
        <v>0</v>
      </c>
      <c r="BL581" s="18" t="s">
        <v>809</v>
      </c>
      <c r="BM581" s="232" t="s">
        <v>814</v>
      </c>
    </row>
    <row r="582" spans="1:65" s="2" customFormat="1" ht="49.05" customHeight="1">
      <c r="A582" s="39"/>
      <c r="B582" s="40"/>
      <c r="C582" s="220" t="s">
        <v>815</v>
      </c>
      <c r="D582" s="220" t="s">
        <v>132</v>
      </c>
      <c r="E582" s="221" t="s">
        <v>816</v>
      </c>
      <c r="F582" s="222" t="s">
        <v>817</v>
      </c>
      <c r="G582" s="223" t="s">
        <v>808</v>
      </c>
      <c r="H582" s="224">
        <v>1</v>
      </c>
      <c r="I582" s="225"/>
      <c r="J582" s="226">
        <f>ROUND(I582*H582,2)</f>
        <v>0</v>
      </c>
      <c r="K582" s="227"/>
      <c r="L582" s="45"/>
      <c r="M582" s="228" t="s">
        <v>1</v>
      </c>
      <c r="N582" s="229" t="s">
        <v>42</v>
      </c>
      <c r="O582" s="92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2" t="s">
        <v>809</v>
      </c>
      <c r="AT582" s="232" t="s">
        <v>132</v>
      </c>
      <c r="AU582" s="232" t="s">
        <v>87</v>
      </c>
      <c r="AY582" s="18" t="s">
        <v>130</v>
      </c>
      <c r="BE582" s="233">
        <f>IF(N582="základní",J582,0)</f>
        <v>0</v>
      </c>
      <c r="BF582" s="233">
        <f>IF(N582="snížená",J582,0)</f>
        <v>0</v>
      </c>
      <c r="BG582" s="233">
        <f>IF(N582="zákl. přenesená",J582,0)</f>
        <v>0</v>
      </c>
      <c r="BH582" s="233">
        <f>IF(N582="sníž. přenesená",J582,0)</f>
        <v>0</v>
      </c>
      <c r="BI582" s="233">
        <f>IF(N582="nulová",J582,0)</f>
        <v>0</v>
      </c>
      <c r="BJ582" s="18" t="s">
        <v>85</v>
      </c>
      <c r="BK582" s="233">
        <f>ROUND(I582*H582,2)</f>
        <v>0</v>
      </c>
      <c r="BL582" s="18" t="s">
        <v>809</v>
      </c>
      <c r="BM582" s="232" t="s">
        <v>818</v>
      </c>
    </row>
    <row r="583" spans="1:65" s="2" customFormat="1" ht="24.15" customHeight="1">
      <c r="A583" s="39"/>
      <c r="B583" s="40"/>
      <c r="C583" s="220" t="s">
        <v>819</v>
      </c>
      <c r="D583" s="220" t="s">
        <v>132</v>
      </c>
      <c r="E583" s="221" t="s">
        <v>820</v>
      </c>
      <c r="F583" s="222" t="s">
        <v>821</v>
      </c>
      <c r="G583" s="223" t="s">
        <v>808</v>
      </c>
      <c r="H583" s="224">
        <v>1</v>
      </c>
      <c r="I583" s="225"/>
      <c r="J583" s="226">
        <f>ROUND(I583*H583,2)</f>
        <v>0</v>
      </c>
      <c r="K583" s="227"/>
      <c r="L583" s="45"/>
      <c r="M583" s="228" t="s">
        <v>1</v>
      </c>
      <c r="N583" s="229" t="s">
        <v>42</v>
      </c>
      <c r="O583" s="92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2" t="s">
        <v>809</v>
      </c>
      <c r="AT583" s="232" t="s">
        <v>132</v>
      </c>
      <c r="AU583" s="232" t="s">
        <v>87</v>
      </c>
      <c r="AY583" s="18" t="s">
        <v>130</v>
      </c>
      <c r="BE583" s="233">
        <f>IF(N583="základní",J583,0)</f>
        <v>0</v>
      </c>
      <c r="BF583" s="233">
        <f>IF(N583="snížená",J583,0)</f>
        <v>0</v>
      </c>
      <c r="BG583" s="233">
        <f>IF(N583="zákl. přenesená",J583,0)</f>
        <v>0</v>
      </c>
      <c r="BH583" s="233">
        <f>IF(N583="sníž. přenesená",J583,0)</f>
        <v>0</v>
      </c>
      <c r="BI583" s="233">
        <f>IF(N583="nulová",J583,0)</f>
        <v>0</v>
      </c>
      <c r="BJ583" s="18" t="s">
        <v>85</v>
      </c>
      <c r="BK583" s="233">
        <f>ROUND(I583*H583,2)</f>
        <v>0</v>
      </c>
      <c r="BL583" s="18" t="s">
        <v>809</v>
      </c>
      <c r="BM583" s="232" t="s">
        <v>822</v>
      </c>
    </row>
    <row r="584" spans="1:65" s="2" customFormat="1" ht="24.15" customHeight="1">
      <c r="A584" s="39"/>
      <c r="B584" s="40"/>
      <c r="C584" s="220" t="s">
        <v>823</v>
      </c>
      <c r="D584" s="220" t="s">
        <v>132</v>
      </c>
      <c r="E584" s="221" t="s">
        <v>824</v>
      </c>
      <c r="F584" s="222" t="s">
        <v>825</v>
      </c>
      <c r="G584" s="223" t="s">
        <v>808</v>
      </c>
      <c r="H584" s="224">
        <v>1</v>
      </c>
      <c r="I584" s="225"/>
      <c r="J584" s="226">
        <f>ROUND(I584*H584,2)</f>
        <v>0</v>
      </c>
      <c r="K584" s="227"/>
      <c r="L584" s="45"/>
      <c r="M584" s="228" t="s">
        <v>1</v>
      </c>
      <c r="N584" s="229" t="s">
        <v>42</v>
      </c>
      <c r="O584" s="92"/>
      <c r="P584" s="230">
        <f>O584*H584</f>
        <v>0</v>
      </c>
      <c r="Q584" s="230">
        <v>0</v>
      </c>
      <c r="R584" s="230">
        <f>Q584*H584</f>
        <v>0</v>
      </c>
      <c r="S584" s="230">
        <v>0</v>
      </c>
      <c r="T584" s="231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2" t="s">
        <v>809</v>
      </c>
      <c r="AT584" s="232" t="s">
        <v>132</v>
      </c>
      <c r="AU584" s="232" t="s">
        <v>87</v>
      </c>
      <c r="AY584" s="18" t="s">
        <v>130</v>
      </c>
      <c r="BE584" s="233">
        <f>IF(N584="základní",J584,0)</f>
        <v>0</v>
      </c>
      <c r="BF584" s="233">
        <f>IF(N584="snížená",J584,0)</f>
        <v>0</v>
      </c>
      <c r="BG584" s="233">
        <f>IF(N584="zákl. přenesená",J584,0)</f>
        <v>0</v>
      </c>
      <c r="BH584" s="233">
        <f>IF(N584="sníž. přenesená",J584,0)</f>
        <v>0</v>
      </c>
      <c r="BI584" s="233">
        <f>IF(N584="nulová",J584,0)</f>
        <v>0</v>
      </c>
      <c r="BJ584" s="18" t="s">
        <v>85</v>
      </c>
      <c r="BK584" s="233">
        <f>ROUND(I584*H584,2)</f>
        <v>0</v>
      </c>
      <c r="BL584" s="18" t="s">
        <v>809</v>
      </c>
      <c r="BM584" s="232" t="s">
        <v>826</v>
      </c>
    </row>
    <row r="585" spans="1:65" s="2" customFormat="1" ht="24.15" customHeight="1">
      <c r="A585" s="39"/>
      <c r="B585" s="40"/>
      <c r="C585" s="220" t="s">
        <v>827</v>
      </c>
      <c r="D585" s="220" t="s">
        <v>132</v>
      </c>
      <c r="E585" s="221" t="s">
        <v>828</v>
      </c>
      <c r="F585" s="222" t="s">
        <v>829</v>
      </c>
      <c r="G585" s="223" t="s">
        <v>808</v>
      </c>
      <c r="H585" s="224">
        <v>1</v>
      </c>
      <c r="I585" s="225"/>
      <c r="J585" s="226">
        <f>ROUND(I585*H585,2)</f>
        <v>0</v>
      </c>
      <c r="K585" s="227"/>
      <c r="L585" s="45"/>
      <c r="M585" s="228" t="s">
        <v>1</v>
      </c>
      <c r="N585" s="229" t="s">
        <v>42</v>
      </c>
      <c r="O585" s="92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809</v>
      </c>
      <c r="AT585" s="232" t="s">
        <v>132</v>
      </c>
      <c r="AU585" s="232" t="s">
        <v>87</v>
      </c>
      <c r="AY585" s="18" t="s">
        <v>130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85</v>
      </c>
      <c r="BK585" s="233">
        <f>ROUND(I585*H585,2)</f>
        <v>0</v>
      </c>
      <c r="BL585" s="18" t="s">
        <v>809</v>
      </c>
      <c r="BM585" s="232" t="s">
        <v>830</v>
      </c>
    </row>
    <row r="586" spans="1:65" s="2" customFormat="1" ht="55.5" customHeight="1">
      <c r="A586" s="39"/>
      <c r="B586" s="40"/>
      <c r="C586" s="220" t="s">
        <v>831</v>
      </c>
      <c r="D586" s="220" t="s">
        <v>132</v>
      </c>
      <c r="E586" s="221" t="s">
        <v>832</v>
      </c>
      <c r="F586" s="222" t="s">
        <v>833</v>
      </c>
      <c r="G586" s="223" t="s">
        <v>808</v>
      </c>
      <c r="H586" s="224">
        <v>1</v>
      </c>
      <c r="I586" s="225"/>
      <c r="J586" s="226">
        <f>ROUND(I586*H586,2)</f>
        <v>0</v>
      </c>
      <c r="K586" s="227"/>
      <c r="L586" s="45"/>
      <c r="M586" s="228" t="s">
        <v>1</v>
      </c>
      <c r="N586" s="229" t="s">
        <v>42</v>
      </c>
      <c r="O586" s="92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2" t="s">
        <v>809</v>
      </c>
      <c r="AT586" s="232" t="s">
        <v>132</v>
      </c>
      <c r="AU586" s="232" t="s">
        <v>87</v>
      </c>
      <c r="AY586" s="18" t="s">
        <v>130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18" t="s">
        <v>85</v>
      </c>
      <c r="BK586" s="233">
        <f>ROUND(I586*H586,2)</f>
        <v>0</v>
      </c>
      <c r="BL586" s="18" t="s">
        <v>809</v>
      </c>
      <c r="BM586" s="232" t="s">
        <v>834</v>
      </c>
    </row>
    <row r="587" spans="1:65" s="2" customFormat="1" ht="37.8" customHeight="1">
      <c r="A587" s="39"/>
      <c r="B587" s="40"/>
      <c r="C587" s="220" t="s">
        <v>835</v>
      </c>
      <c r="D587" s="220" t="s">
        <v>132</v>
      </c>
      <c r="E587" s="221" t="s">
        <v>836</v>
      </c>
      <c r="F587" s="222" t="s">
        <v>837</v>
      </c>
      <c r="G587" s="223" t="s">
        <v>808</v>
      </c>
      <c r="H587" s="224">
        <v>1</v>
      </c>
      <c r="I587" s="225"/>
      <c r="J587" s="226">
        <f>ROUND(I587*H587,2)</f>
        <v>0</v>
      </c>
      <c r="K587" s="227"/>
      <c r="L587" s="45"/>
      <c r="M587" s="228" t="s">
        <v>1</v>
      </c>
      <c r="N587" s="229" t="s">
        <v>42</v>
      </c>
      <c r="O587" s="92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2" t="s">
        <v>809</v>
      </c>
      <c r="AT587" s="232" t="s">
        <v>132</v>
      </c>
      <c r="AU587" s="232" t="s">
        <v>87</v>
      </c>
      <c r="AY587" s="18" t="s">
        <v>130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8" t="s">
        <v>85</v>
      </c>
      <c r="BK587" s="233">
        <f>ROUND(I587*H587,2)</f>
        <v>0</v>
      </c>
      <c r="BL587" s="18" t="s">
        <v>809</v>
      </c>
      <c r="BM587" s="232" t="s">
        <v>838</v>
      </c>
    </row>
    <row r="588" spans="1:65" s="2" customFormat="1" ht="37.8" customHeight="1">
      <c r="A588" s="39"/>
      <c r="B588" s="40"/>
      <c r="C588" s="220" t="s">
        <v>839</v>
      </c>
      <c r="D588" s="220" t="s">
        <v>132</v>
      </c>
      <c r="E588" s="221" t="s">
        <v>840</v>
      </c>
      <c r="F588" s="222" t="s">
        <v>841</v>
      </c>
      <c r="G588" s="223" t="s">
        <v>808</v>
      </c>
      <c r="H588" s="224">
        <v>1</v>
      </c>
      <c r="I588" s="225"/>
      <c r="J588" s="226">
        <f>ROUND(I588*H588,2)</f>
        <v>0</v>
      </c>
      <c r="K588" s="227"/>
      <c r="L588" s="45"/>
      <c r="M588" s="228" t="s">
        <v>1</v>
      </c>
      <c r="N588" s="229" t="s">
        <v>42</v>
      </c>
      <c r="O588" s="92"/>
      <c r="P588" s="230">
        <f>O588*H588</f>
        <v>0</v>
      </c>
      <c r="Q588" s="230">
        <v>0</v>
      </c>
      <c r="R588" s="230">
        <f>Q588*H588</f>
        <v>0</v>
      </c>
      <c r="S588" s="230">
        <v>0</v>
      </c>
      <c r="T588" s="231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2" t="s">
        <v>809</v>
      </c>
      <c r="AT588" s="232" t="s">
        <v>132</v>
      </c>
      <c r="AU588" s="232" t="s">
        <v>87</v>
      </c>
      <c r="AY588" s="18" t="s">
        <v>130</v>
      </c>
      <c r="BE588" s="233">
        <f>IF(N588="základní",J588,0)</f>
        <v>0</v>
      </c>
      <c r="BF588" s="233">
        <f>IF(N588="snížená",J588,0)</f>
        <v>0</v>
      </c>
      <c r="BG588" s="233">
        <f>IF(N588="zákl. přenesená",J588,0)</f>
        <v>0</v>
      </c>
      <c r="BH588" s="233">
        <f>IF(N588="sníž. přenesená",J588,0)</f>
        <v>0</v>
      </c>
      <c r="BI588" s="233">
        <f>IF(N588="nulová",J588,0)</f>
        <v>0</v>
      </c>
      <c r="BJ588" s="18" t="s">
        <v>85</v>
      </c>
      <c r="BK588" s="233">
        <f>ROUND(I588*H588,2)</f>
        <v>0</v>
      </c>
      <c r="BL588" s="18" t="s">
        <v>809</v>
      </c>
      <c r="BM588" s="232" t="s">
        <v>842</v>
      </c>
    </row>
    <row r="589" spans="1:65" s="2" customFormat="1" ht="24.15" customHeight="1">
      <c r="A589" s="39"/>
      <c r="B589" s="40"/>
      <c r="C589" s="220" t="s">
        <v>843</v>
      </c>
      <c r="D589" s="220" t="s">
        <v>132</v>
      </c>
      <c r="E589" s="221" t="s">
        <v>844</v>
      </c>
      <c r="F589" s="222" t="s">
        <v>845</v>
      </c>
      <c r="G589" s="223" t="s">
        <v>808</v>
      </c>
      <c r="H589" s="224">
        <v>1</v>
      </c>
      <c r="I589" s="225"/>
      <c r="J589" s="226">
        <f>ROUND(I589*H589,2)</f>
        <v>0</v>
      </c>
      <c r="K589" s="227"/>
      <c r="L589" s="45"/>
      <c r="M589" s="228" t="s">
        <v>1</v>
      </c>
      <c r="N589" s="229" t="s">
        <v>42</v>
      </c>
      <c r="O589" s="92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2" t="s">
        <v>809</v>
      </c>
      <c r="AT589" s="232" t="s">
        <v>132</v>
      </c>
      <c r="AU589" s="232" t="s">
        <v>87</v>
      </c>
      <c r="AY589" s="18" t="s">
        <v>130</v>
      </c>
      <c r="BE589" s="233">
        <f>IF(N589="základní",J589,0)</f>
        <v>0</v>
      </c>
      <c r="BF589" s="233">
        <f>IF(N589="snížená",J589,0)</f>
        <v>0</v>
      </c>
      <c r="BG589" s="233">
        <f>IF(N589="zákl. přenesená",J589,0)</f>
        <v>0</v>
      </c>
      <c r="BH589" s="233">
        <f>IF(N589="sníž. přenesená",J589,0)</f>
        <v>0</v>
      </c>
      <c r="BI589" s="233">
        <f>IF(N589="nulová",J589,0)</f>
        <v>0</v>
      </c>
      <c r="BJ589" s="18" t="s">
        <v>85</v>
      </c>
      <c r="BK589" s="233">
        <f>ROUND(I589*H589,2)</f>
        <v>0</v>
      </c>
      <c r="BL589" s="18" t="s">
        <v>809</v>
      </c>
      <c r="BM589" s="232" t="s">
        <v>846</v>
      </c>
    </row>
    <row r="590" spans="1:65" s="2" customFormat="1" ht="21.75" customHeight="1">
      <c r="A590" s="39"/>
      <c r="B590" s="40"/>
      <c r="C590" s="220" t="s">
        <v>847</v>
      </c>
      <c r="D590" s="220" t="s">
        <v>132</v>
      </c>
      <c r="E590" s="221" t="s">
        <v>848</v>
      </c>
      <c r="F590" s="222" t="s">
        <v>849</v>
      </c>
      <c r="G590" s="223" t="s">
        <v>808</v>
      </c>
      <c r="H590" s="224">
        <v>1</v>
      </c>
      <c r="I590" s="225"/>
      <c r="J590" s="226">
        <f>ROUND(I590*H590,2)</f>
        <v>0</v>
      </c>
      <c r="K590" s="227"/>
      <c r="L590" s="45"/>
      <c r="M590" s="278" t="s">
        <v>1</v>
      </c>
      <c r="N590" s="279" t="s">
        <v>42</v>
      </c>
      <c r="O590" s="280"/>
      <c r="P590" s="281">
        <f>O590*H590</f>
        <v>0</v>
      </c>
      <c r="Q590" s="281">
        <v>0</v>
      </c>
      <c r="R590" s="281">
        <f>Q590*H590</f>
        <v>0</v>
      </c>
      <c r="S590" s="281">
        <v>0</v>
      </c>
      <c r="T590" s="282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2" t="s">
        <v>809</v>
      </c>
      <c r="AT590" s="232" t="s">
        <v>132</v>
      </c>
      <c r="AU590" s="232" t="s">
        <v>87</v>
      </c>
      <c r="AY590" s="18" t="s">
        <v>130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8" t="s">
        <v>85</v>
      </c>
      <c r="BK590" s="233">
        <f>ROUND(I590*H590,2)</f>
        <v>0</v>
      </c>
      <c r="BL590" s="18" t="s">
        <v>809</v>
      </c>
      <c r="BM590" s="232" t="s">
        <v>850</v>
      </c>
    </row>
    <row r="591" spans="1:31" s="2" customFormat="1" ht="6.95" customHeight="1">
      <c r="A591" s="39"/>
      <c r="B591" s="67"/>
      <c r="C591" s="68"/>
      <c r="D591" s="68"/>
      <c r="E591" s="68"/>
      <c r="F591" s="68"/>
      <c r="G591" s="68"/>
      <c r="H591" s="68"/>
      <c r="I591" s="68"/>
      <c r="J591" s="68"/>
      <c r="K591" s="68"/>
      <c r="L591" s="45"/>
      <c r="M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</row>
  </sheetData>
  <sheetProtection password="CC35" sheet="1" objects="1" scenarios="1" formatColumns="0" formatRows="0" autoFilter="0"/>
  <autoFilter ref="C131:K590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283" t="s">
        <v>851</v>
      </c>
      <c r="BA2" s="283" t="s">
        <v>852</v>
      </c>
      <c r="BB2" s="283" t="s">
        <v>1</v>
      </c>
      <c r="BC2" s="283" t="s">
        <v>797</v>
      </c>
      <c r="BD2" s="283" t="s">
        <v>87</v>
      </c>
    </row>
    <row r="3" spans="2:5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83" t="s">
        <v>853</v>
      </c>
      <c r="BA3" s="283" t="s">
        <v>854</v>
      </c>
      <c r="BB3" s="283" t="s">
        <v>1</v>
      </c>
      <c r="BC3" s="283" t="s">
        <v>855</v>
      </c>
      <c r="BD3" s="283" t="s">
        <v>87</v>
      </c>
    </row>
    <row r="4" spans="2:56" s="1" customFormat="1" ht="24.95" customHeight="1" hidden="1">
      <c r="B4" s="21"/>
      <c r="D4" s="139" t="s">
        <v>91</v>
      </c>
      <c r="L4" s="21"/>
      <c r="M4" s="140" t="s">
        <v>10</v>
      </c>
      <c r="AT4" s="18" t="s">
        <v>4</v>
      </c>
      <c r="AZ4" s="283" t="s">
        <v>856</v>
      </c>
      <c r="BA4" s="283" t="s">
        <v>857</v>
      </c>
      <c r="BB4" s="283" t="s">
        <v>1</v>
      </c>
      <c r="BC4" s="283" t="s">
        <v>463</v>
      </c>
      <c r="BD4" s="283" t="s">
        <v>87</v>
      </c>
    </row>
    <row r="5" spans="2:56" s="1" customFormat="1" ht="6.95" customHeight="1" hidden="1">
      <c r="B5" s="21"/>
      <c r="L5" s="21"/>
      <c r="AZ5" s="283" t="s">
        <v>858</v>
      </c>
      <c r="BA5" s="283" t="s">
        <v>859</v>
      </c>
      <c r="BB5" s="283" t="s">
        <v>1</v>
      </c>
      <c r="BC5" s="283" t="s">
        <v>322</v>
      </c>
      <c r="BD5" s="283" t="s">
        <v>87</v>
      </c>
    </row>
    <row r="6" spans="2:56" s="1" customFormat="1" ht="12" customHeight="1" hidden="1">
      <c r="B6" s="21"/>
      <c r="D6" s="141" t="s">
        <v>16</v>
      </c>
      <c r="L6" s="21"/>
      <c r="AZ6" s="283" t="s">
        <v>860</v>
      </c>
      <c r="BA6" s="283" t="s">
        <v>861</v>
      </c>
      <c r="BB6" s="283" t="s">
        <v>1</v>
      </c>
      <c r="BC6" s="283" t="s">
        <v>218</v>
      </c>
      <c r="BD6" s="283" t="s">
        <v>87</v>
      </c>
    </row>
    <row r="7" spans="2:56" s="1" customFormat="1" ht="16.5" customHeight="1" hidden="1">
      <c r="B7" s="21"/>
      <c r="E7" s="142" t="str">
        <f>'Rekapitulace stavby'!K6</f>
        <v>ZŠB - revitalizace areálu - II. etapa - vstup, dopravní hřiště</v>
      </c>
      <c r="F7" s="141"/>
      <c r="G7" s="141"/>
      <c r="H7" s="141"/>
      <c r="L7" s="21"/>
      <c r="AZ7" s="283" t="s">
        <v>862</v>
      </c>
      <c r="BA7" s="283" t="s">
        <v>863</v>
      </c>
      <c r="BB7" s="283" t="s">
        <v>1</v>
      </c>
      <c r="BC7" s="283" t="s">
        <v>864</v>
      </c>
      <c r="BD7" s="283" t="s">
        <v>87</v>
      </c>
    </row>
    <row r="8" spans="1:56" s="2" customFormat="1" ht="12" customHeight="1" hidden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83" t="s">
        <v>865</v>
      </c>
      <c r="BA8" s="283" t="s">
        <v>866</v>
      </c>
      <c r="BB8" s="283" t="s">
        <v>1</v>
      </c>
      <c r="BC8" s="283" t="s">
        <v>867</v>
      </c>
      <c r="BD8" s="283" t="s">
        <v>87</v>
      </c>
    </row>
    <row r="9" spans="1:56" s="2" customFormat="1" ht="16.5" customHeight="1" hidden="1">
      <c r="A9" s="39"/>
      <c r="B9" s="45"/>
      <c r="C9" s="39"/>
      <c r="D9" s="39"/>
      <c r="E9" s="143" t="s">
        <v>868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83" t="s">
        <v>869</v>
      </c>
      <c r="BA9" s="283" t="s">
        <v>870</v>
      </c>
      <c r="BB9" s="283" t="s">
        <v>1</v>
      </c>
      <c r="BC9" s="283" t="s">
        <v>871</v>
      </c>
      <c r="BD9" s="283" t="s">
        <v>87</v>
      </c>
    </row>
    <row r="10" spans="1:56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83" t="s">
        <v>872</v>
      </c>
      <c r="BA10" s="283" t="s">
        <v>1</v>
      </c>
      <c r="BB10" s="283" t="s">
        <v>1</v>
      </c>
      <c r="BC10" s="283" t="s">
        <v>873</v>
      </c>
      <c r="BD10" s="283" t="s">
        <v>87</v>
      </c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8. 11. 2023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41</v>
      </c>
      <c r="E33" s="141" t="s">
        <v>42</v>
      </c>
      <c r="F33" s="155">
        <f>ROUND((SUM(BE128:BE466)),2)</f>
        <v>0</v>
      </c>
      <c r="G33" s="39"/>
      <c r="H33" s="39"/>
      <c r="I33" s="156">
        <v>0.21</v>
      </c>
      <c r="J33" s="155">
        <f>ROUND(((SUM(BE128:BE466))*I33),2)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43</v>
      </c>
      <c r="F34" s="155">
        <f>ROUND((SUM(BF128:BF466)),2)</f>
        <v>0</v>
      </c>
      <c r="G34" s="39"/>
      <c r="H34" s="39"/>
      <c r="I34" s="156">
        <v>0.15</v>
      </c>
      <c r="J34" s="155">
        <f>ROUND(((SUM(BF128:BF466))*I34),2)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ROUND((SUM(BG128:BG466)),2)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ROUND((SUM(BH128:BH466)),2)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ROUND((SUM(BI128:BI466)),2)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5" t="str">
        <f>E7</f>
        <v>ZŠB - revitalizace areálu - II. etapa - vstup, dopravní hřiště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02 - Dopravní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>Horažďovice</v>
      </c>
      <c r="G89" s="41"/>
      <c r="H89" s="41"/>
      <c r="I89" s="33" t="s">
        <v>22</v>
      </c>
      <c r="J89" s="80" t="str">
        <f>IF(J12="","",J12)</f>
        <v>8. 11. 2023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město Horažďovice</v>
      </c>
      <c r="G91" s="41"/>
      <c r="H91" s="41"/>
      <c r="I91" s="33" t="s">
        <v>31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Matoušek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spans="1:31" s="9" customFormat="1" ht="24.95" customHeight="1" hidden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J193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102</v>
      </c>
      <c r="E100" s="189"/>
      <c r="F100" s="189"/>
      <c r="G100" s="189"/>
      <c r="H100" s="189"/>
      <c r="I100" s="189"/>
      <c r="J100" s="190">
        <f>J201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103</v>
      </c>
      <c r="E101" s="189"/>
      <c r="F101" s="189"/>
      <c r="G101" s="189"/>
      <c r="H101" s="189"/>
      <c r="I101" s="189"/>
      <c r="J101" s="190">
        <f>J238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J267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J366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107</v>
      </c>
      <c r="E104" s="189"/>
      <c r="F104" s="189"/>
      <c r="G104" s="189"/>
      <c r="H104" s="189"/>
      <c r="I104" s="189"/>
      <c r="J104" s="190">
        <f>J373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0"/>
      <c r="C105" s="181"/>
      <c r="D105" s="182" t="s">
        <v>108</v>
      </c>
      <c r="E105" s="183"/>
      <c r="F105" s="183"/>
      <c r="G105" s="183"/>
      <c r="H105" s="183"/>
      <c r="I105" s="183"/>
      <c r="J105" s="184">
        <f>J375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6"/>
      <c r="C106" s="187"/>
      <c r="D106" s="188" t="s">
        <v>874</v>
      </c>
      <c r="E106" s="189"/>
      <c r="F106" s="189"/>
      <c r="G106" s="189"/>
      <c r="H106" s="189"/>
      <c r="I106" s="189"/>
      <c r="J106" s="190">
        <f>J376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80"/>
      <c r="C107" s="181"/>
      <c r="D107" s="182" t="s">
        <v>113</v>
      </c>
      <c r="E107" s="183"/>
      <c r="F107" s="183"/>
      <c r="G107" s="183"/>
      <c r="H107" s="183"/>
      <c r="I107" s="183"/>
      <c r="J107" s="184">
        <f>J457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6"/>
      <c r="C108" s="187"/>
      <c r="D108" s="188" t="s">
        <v>114</v>
      </c>
      <c r="E108" s="189"/>
      <c r="F108" s="189"/>
      <c r="G108" s="189"/>
      <c r="H108" s="189"/>
      <c r="I108" s="189"/>
      <c r="J108" s="190">
        <f>J458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115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ZŠB - revitalizace areálu - II. etapa - vstup, dopravní hřiště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02 - Dopravní hřiště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Horažďovice</v>
      </c>
      <c r="G122" s="41"/>
      <c r="H122" s="41"/>
      <c r="I122" s="33" t="s">
        <v>22</v>
      </c>
      <c r="J122" s="80" t="str">
        <f>IF(J12="","",J12)</f>
        <v>8. 11. 2023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Horažďovice</v>
      </c>
      <c r="G124" s="41"/>
      <c r="H124" s="41"/>
      <c r="I124" s="33" t="s">
        <v>31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33" t="s">
        <v>34</v>
      </c>
      <c r="J125" s="37" t="str">
        <f>E24</f>
        <v>Matoušek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116</v>
      </c>
      <c r="D127" s="195" t="s">
        <v>62</v>
      </c>
      <c r="E127" s="195" t="s">
        <v>58</v>
      </c>
      <c r="F127" s="195" t="s">
        <v>59</v>
      </c>
      <c r="G127" s="195" t="s">
        <v>117</v>
      </c>
      <c r="H127" s="195" t="s">
        <v>118</v>
      </c>
      <c r="I127" s="195" t="s">
        <v>119</v>
      </c>
      <c r="J127" s="196" t="s">
        <v>96</v>
      </c>
      <c r="K127" s="197" t="s">
        <v>120</v>
      </c>
      <c r="L127" s="198"/>
      <c r="M127" s="101" t="s">
        <v>1</v>
      </c>
      <c r="N127" s="102" t="s">
        <v>41</v>
      </c>
      <c r="O127" s="102" t="s">
        <v>121</v>
      </c>
      <c r="P127" s="102" t="s">
        <v>122</v>
      </c>
      <c r="Q127" s="102" t="s">
        <v>123</v>
      </c>
      <c r="R127" s="102" t="s">
        <v>124</v>
      </c>
      <c r="S127" s="102" t="s">
        <v>125</v>
      </c>
      <c r="T127" s="103" t="s">
        <v>126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127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P129+P375+P457</f>
        <v>0</v>
      </c>
      <c r="Q128" s="105"/>
      <c r="R128" s="201">
        <f>R129+R375+R457</f>
        <v>122.159225</v>
      </c>
      <c r="S128" s="105"/>
      <c r="T128" s="202">
        <f>T129+T375+T457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76</v>
      </c>
      <c r="AU128" s="18" t="s">
        <v>98</v>
      </c>
      <c r="BK128" s="203">
        <f>BK129+BK375+BK457</f>
        <v>0</v>
      </c>
    </row>
    <row r="129" spans="1:63" s="12" customFormat="1" ht="25.9" customHeight="1">
      <c r="A129" s="12"/>
      <c r="B129" s="204"/>
      <c r="C129" s="205"/>
      <c r="D129" s="206" t="s">
        <v>76</v>
      </c>
      <c r="E129" s="207" t="s">
        <v>128</v>
      </c>
      <c r="F129" s="207" t="s">
        <v>129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P130+P193+P201+P238+P267+P366+P373</f>
        <v>0</v>
      </c>
      <c r="Q129" s="212"/>
      <c r="R129" s="213">
        <f>R130+R193+R201+R238+R267+R366+R373</f>
        <v>122.159225</v>
      </c>
      <c r="S129" s="212"/>
      <c r="T129" s="214">
        <f>T130+T193+T201+T238+T267+T366+T373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77</v>
      </c>
      <c r="AY129" s="215" t="s">
        <v>130</v>
      </c>
      <c r="BK129" s="217">
        <f>BK130+BK193+BK201+BK238+BK267+BK366+BK373</f>
        <v>0</v>
      </c>
    </row>
    <row r="130" spans="1:63" s="12" customFormat="1" ht="22.8" customHeight="1">
      <c r="A130" s="12"/>
      <c r="B130" s="204"/>
      <c r="C130" s="205"/>
      <c r="D130" s="206" t="s">
        <v>76</v>
      </c>
      <c r="E130" s="218" t="s">
        <v>85</v>
      </c>
      <c r="F130" s="218" t="s">
        <v>131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SUM(P131:P192)</f>
        <v>0</v>
      </c>
      <c r="Q130" s="212"/>
      <c r="R130" s="213">
        <f>SUM(R131:R192)</f>
        <v>0</v>
      </c>
      <c r="S130" s="212"/>
      <c r="T130" s="214">
        <f>SUM(T131:T192)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85</v>
      </c>
      <c r="AT130" s="216" t="s">
        <v>76</v>
      </c>
      <c r="AU130" s="216" t="s">
        <v>85</v>
      </c>
      <c r="AY130" s="215" t="s">
        <v>130</v>
      </c>
      <c r="BK130" s="217">
        <f>SUM(BK131:BK192)</f>
        <v>0</v>
      </c>
    </row>
    <row r="131" spans="1:65" s="2" customFormat="1" ht="16.5" customHeight="1">
      <c r="A131" s="39"/>
      <c r="B131" s="40"/>
      <c r="C131" s="220" t="s">
        <v>85</v>
      </c>
      <c r="D131" s="220" t="s">
        <v>132</v>
      </c>
      <c r="E131" s="221" t="s">
        <v>875</v>
      </c>
      <c r="F131" s="222" t="s">
        <v>876</v>
      </c>
      <c r="G131" s="223" t="s">
        <v>143</v>
      </c>
      <c r="H131" s="224">
        <v>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136</v>
      </c>
      <c r="AT131" s="232" t="s">
        <v>132</v>
      </c>
      <c r="AU131" s="232" t="s">
        <v>87</v>
      </c>
      <c r="AY131" s="18" t="s">
        <v>130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136</v>
      </c>
      <c r="BM131" s="232" t="s">
        <v>877</v>
      </c>
    </row>
    <row r="132" spans="1:65" s="2" customFormat="1" ht="21.75" customHeight="1">
      <c r="A132" s="39"/>
      <c r="B132" s="40"/>
      <c r="C132" s="220" t="s">
        <v>87</v>
      </c>
      <c r="D132" s="220" t="s">
        <v>132</v>
      </c>
      <c r="E132" s="221" t="s">
        <v>878</v>
      </c>
      <c r="F132" s="222" t="s">
        <v>879</v>
      </c>
      <c r="G132" s="223" t="s">
        <v>143</v>
      </c>
      <c r="H132" s="224">
        <v>0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136</v>
      </c>
      <c r="AT132" s="232" t="s">
        <v>132</v>
      </c>
      <c r="AU132" s="232" t="s">
        <v>87</v>
      </c>
      <c r="AY132" s="18" t="s">
        <v>130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136</v>
      </c>
      <c r="BM132" s="232" t="s">
        <v>880</v>
      </c>
    </row>
    <row r="133" spans="1:65" s="2" customFormat="1" ht="16.5" customHeight="1">
      <c r="A133" s="39"/>
      <c r="B133" s="40"/>
      <c r="C133" s="220" t="s">
        <v>146</v>
      </c>
      <c r="D133" s="220" t="s">
        <v>132</v>
      </c>
      <c r="E133" s="221" t="s">
        <v>881</v>
      </c>
      <c r="F133" s="222" t="s">
        <v>882</v>
      </c>
      <c r="G133" s="223" t="s">
        <v>143</v>
      </c>
      <c r="H133" s="224">
        <v>25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136</v>
      </c>
      <c r="AT133" s="232" t="s">
        <v>132</v>
      </c>
      <c r="AU133" s="232" t="s">
        <v>87</v>
      </c>
      <c r="AY133" s="18" t="s">
        <v>130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136</v>
      </c>
      <c r="BM133" s="232" t="s">
        <v>883</v>
      </c>
    </row>
    <row r="134" spans="1:51" s="13" customFormat="1" ht="12">
      <c r="A134" s="13"/>
      <c r="B134" s="234"/>
      <c r="C134" s="235"/>
      <c r="D134" s="236" t="s">
        <v>138</v>
      </c>
      <c r="E134" s="237" t="s">
        <v>1</v>
      </c>
      <c r="F134" s="238" t="s">
        <v>251</v>
      </c>
      <c r="G134" s="235"/>
      <c r="H134" s="239">
        <v>25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138</v>
      </c>
      <c r="AU134" s="245" t="s">
        <v>87</v>
      </c>
      <c r="AV134" s="13" t="s">
        <v>87</v>
      </c>
      <c r="AW134" s="13" t="s">
        <v>33</v>
      </c>
      <c r="AX134" s="13" t="s">
        <v>85</v>
      </c>
      <c r="AY134" s="245" t="s">
        <v>130</v>
      </c>
    </row>
    <row r="135" spans="1:65" s="2" customFormat="1" ht="16.5" customHeight="1">
      <c r="A135" s="39"/>
      <c r="B135" s="40"/>
      <c r="C135" s="220" t="s">
        <v>136</v>
      </c>
      <c r="D135" s="220" t="s">
        <v>132</v>
      </c>
      <c r="E135" s="221" t="s">
        <v>884</v>
      </c>
      <c r="F135" s="222" t="s">
        <v>885</v>
      </c>
      <c r="G135" s="223" t="s">
        <v>143</v>
      </c>
      <c r="H135" s="224">
        <v>10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136</v>
      </c>
      <c r="AT135" s="232" t="s">
        <v>132</v>
      </c>
      <c r="AU135" s="232" t="s">
        <v>87</v>
      </c>
      <c r="AY135" s="18" t="s">
        <v>130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136</v>
      </c>
      <c r="BM135" s="232" t="s">
        <v>886</v>
      </c>
    </row>
    <row r="136" spans="1:51" s="13" customFormat="1" ht="12">
      <c r="A136" s="13"/>
      <c r="B136" s="234"/>
      <c r="C136" s="235"/>
      <c r="D136" s="236" t="s">
        <v>138</v>
      </c>
      <c r="E136" s="237" t="s">
        <v>1</v>
      </c>
      <c r="F136" s="238" t="s">
        <v>887</v>
      </c>
      <c r="G136" s="235"/>
      <c r="H136" s="239">
        <v>10</v>
      </c>
      <c r="I136" s="240"/>
      <c r="J136" s="235"/>
      <c r="K136" s="235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138</v>
      </c>
      <c r="AU136" s="245" t="s">
        <v>87</v>
      </c>
      <c r="AV136" s="13" t="s">
        <v>87</v>
      </c>
      <c r="AW136" s="13" t="s">
        <v>33</v>
      </c>
      <c r="AX136" s="13" t="s">
        <v>85</v>
      </c>
      <c r="AY136" s="245" t="s">
        <v>130</v>
      </c>
    </row>
    <row r="137" spans="1:65" s="2" customFormat="1" ht="21.75" customHeight="1">
      <c r="A137" s="39"/>
      <c r="B137" s="40"/>
      <c r="C137" s="220" t="s">
        <v>155</v>
      </c>
      <c r="D137" s="220" t="s">
        <v>132</v>
      </c>
      <c r="E137" s="221" t="s">
        <v>888</v>
      </c>
      <c r="F137" s="222" t="s">
        <v>889</v>
      </c>
      <c r="G137" s="223" t="s">
        <v>172</v>
      </c>
      <c r="H137" s="224">
        <v>88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136</v>
      </c>
      <c r="AT137" s="232" t="s">
        <v>132</v>
      </c>
      <c r="AU137" s="232" t="s">
        <v>87</v>
      </c>
      <c r="AY137" s="18" t="s">
        <v>130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136</v>
      </c>
      <c r="BM137" s="232" t="s">
        <v>890</v>
      </c>
    </row>
    <row r="138" spans="1:51" s="13" customFormat="1" ht="12">
      <c r="A138" s="13"/>
      <c r="B138" s="234"/>
      <c r="C138" s="235"/>
      <c r="D138" s="236" t="s">
        <v>138</v>
      </c>
      <c r="E138" s="237" t="s">
        <v>1</v>
      </c>
      <c r="F138" s="238" t="s">
        <v>891</v>
      </c>
      <c r="G138" s="235"/>
      <c r="H138" s="239">
        <v>56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138</v>
      </c>
      <c r="AU138" s="245" t="s">
        <v>87</v>
      </c>
      <c r="AV138" s="13" t="s">
        <v>87</v>
      </c>
      <c r="AW138" s="13" t="s">
        <v>33</v>
      </c>
      <c r="AX138" s="13" t="s">
        <v>77</v>
      </c>
      <c r="AY138" s="245" t="s">
        <v>130</v>
      </c>
    </row>
    <row r="139" spans="1:51" s="13" customFormat="1" ht="12">
      <c r="A139" s="13"/>
      <c r="B139" s="234"/>
      <c r="C139" s="235"/>
      <c r="D139" s="236" t="s">
        <v>138</v>
      </c>
      <c r="E139" s="237" t="s">
        <v>1</v>
      </c>
      <c r="F139" s="238" t="s">
        <v>892</v>
      </c>
      <c r="G139" s="235"/>
      <c r="H139" s="239">
        <v>32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87</v>
      </c>
      <c r="AV139" s="13" t="s">
        <v>87</v>
      </c>
      <c r="AW139" s="13" t="s">
        <v>33</v>
      </c>
      <c r="AX139" s="13" t="s">
        <v>77</v>
      </c>
      <c r="AY139" s="245" t="s">
        <v>130</v>
      </c>
    </row>
    <row r="140" spans="1:51" s="14" customFormat="1" ht="12">
      <c r="A140" s="14"/>
      <c r="B140" s="246"/>
      <c r="C140" s="247"/>
      <c r="D140" s="236" t="s">
        <v>138</v>
      </c>
      <c r="E140" s="248" t="s">
        <v>1</v>
      </c>
      <c r="F140" s="249" t="s">
        <v>140</v>
      </c>
      <c r="G140" s="247"/>
      <c r="H140" s="250">
        <v>88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138</v>
      </c>
      <c r="AU140" s="256" t="s">
        <v>87</v>
      </c>
      <c r="AV140" s="14" t="s">
        <v>136</v>
      </c>
      <c r="AW140" s="14" t="s">
        <v>33</v>
      </c>
      <c r="AX140" s="14" t="s">
        <v>85</v>
      </c>
      <c r="AY140" s="256" t="s">
        <v>130</v>
      </c>
    </row>
    <row r="141" spans="1:65" s="2" customFormat="1" ht="21.75" customHeight="1">
      <c r="A141" s="39"/>
      <c r="B141" s="40"/>
      <c r="C141" s="220" t="s">
        <v>164</v>
      </c>
      <c r="D141" s="220" t="s">
        <v>132</v>
      </c>
      <c r="E141" s="221" t="s">
        <v>893</v>
      </c>
      <c r="F141" s="222" t="s">
        <v>894</v>
      </c>
      <c r="G141" s="223" t="s">
        <v>179</v>
      </c>
      <c r="H141" s="224">
        <v>154.275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136</v>
      </c>
      <c r="AT141" s="232" t="s">
        <v>132</v>
      </c>
      <c r="AU141" s="232" t="s">
        <v>87</v>
      </c>
      <c r="AY141" s="18" t="s">
        <v>130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136</v>
      </c>
      <c r="BM141" s="232" t="s">
        <v>895</v>
      </c>
    </row>
    <row r="142" spans="1:51" s="13" customFormat="1" ht="12">
      <c r="A142" s="13"/>
      <c r="B142" s="234"/>
      <c r="C142" s="235"/>
      <c r="D142" s="236" t="s">
        <v>138</v>
      </c>
      <c r="E142" s="237" t="s">
        <v>851</v>
      </c>
      <c r="F142" s="238" t="s">
        <v>896</v>
      </c>
      <c r="G142" s="235"/>
      <c r="H142" s="239">
        <v>118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138</v>
      </c>
      <c r="AU142" s="245" t="s">
        <v>87</v>
      </c>
      <c r="AV142" s="13" t="s">
        <v>87</v>
      </c>
      <c r="AW142" s="13" t="s">
        <v>33</v>
      </c>
      <c r="AX142" s="13" t="s">
        <v>77</v>
      </c>
      <c r="AY142" s="245" t="s">
        <v>130</v>
      </c>
    </row>
    <row r="143" spans="1:51" s="13" customFormat="1" ht="12">
      <c r="A143" s="13"/>
      <c r="B143" s="234"/>
      <c r="C143" s="235"/>
      <c r="D143" s="236" t="s">
        <v>138</v>
      </c>
      <c r="E143" s="237" t="s">
        <v>853</v>
      </c>
      <c r="F143" s="238" t="s">
        <v>897</v>
      </c>
      <c r="G143" s="235"/>
      <c r="H143" s="239">
        <v>682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138</v>
      </c>
      <c r="AU143" s="245" t="s">
        <v>87</v>
      </c>
      <c r="AV143" s="13" t="s">
        <v>87</v>
      </c>
      <c r="AW143" s="13" t="s">
        <v>33</v>
      </c>
      <c r="AX143" s="13" t="s">
        <v>77</v>
      </c>
      <c r="AY143" s="245" t="s">
        <v>130</v>
      </c>
    </row>
    <row r="144" spans="1:51" s="13" customFormat="1" ht="12">
      <c r="A144" s="13"/>
      <c r="B144" s="234"/>
      <c r="C144" s="235"/>
      <c r="D144" s="236" t="s">
        <v>138</v>
      </c>
      <c r="E144" s="237" t="s">
        <v>1</v>
      </c>
      <c r="F144" s="238" t="s">
        <v>898</v>
      </c>
      <c r="G144" s="235"/>
      <c r="H144" s="239">
        <v>0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138</v>
      </c>
      <c r="AU144" s="245" t="s">
        <v>87</v>
      </c>
      <c r="AV144" s="13" t="s">
        <v>87</v>
      </c>
      <c r="AW144" s="13" t="s">
        <v>33</v>
      </c>
      <c r="AX144" s="13" t="s">
        <v>77</v>
      </c>
      <c r="AY144" s="245" t="s">
        <v>130</v>
      </c>
    </row>
    <row r="145" spans="1:51" s="13" customFormat="1" ht="12">
      <c r="A145" s="13"/>
      <c r="B145" s="234"/>
      <c r="C145" s="235"/>
      <c r="D145" s="236" t="s">
        <v>138</v>
      </c>
      <c r="E145" s="237" t="s">
        <v>856</v>
      </c>
      <c r="F145" s="238" t="s">
        <v>899</v>
      </c>
      <c r="G145" s="235"/>
      <c r="H145" s="239">
        <v>74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138</v>
      </c>
      <c r="AU145" s="245" t="s">
        <v>87</v>
      </c>
      <c r="AV145" s="13" t="s">
        <v>87</v>
      </c>
      <c r="AW145" s="13" t="s">
        <v>33</v>
      </c>
      <c r="AX145" s="13" t="s">
        <v>77</v>
      </c>
      <c r="AY145" s="245" t="s">
        <v>130</v>
      </c>
    </row>
    <row r="146" spans="1:51" s="13" customFormat="1" ht="12">
      <c r="A146" s="13"/>
      <c r="B146" s="234"/>
      <c r="C146" s="235"/>
      <c r="D146" s="236" t="s">
        <v>138</v>
      </c>
      <c r="E146" s="237" t="s">
        <v>858</v>
      </c>
      <c r="F146" s="238" t="s">
        <v>900</v>
      </c>
      <c r="G146" s="235"/>
      <c r="H146" s="239">
        <v>42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138</v>
      </c>
      <c r="AU146" s="245" t="s">
        <v>87</v>
      </c>
      <c r="AV146" s="13" t="s">
        <v>87</v>
      </c>
      <c r="AW146" s="13" t="s">
        <v>33</v>
      </c>
      <c r="AX146" s="13" t="s">
        <v>77</v>
      </c>
      <c r="AY146" s="245" t="s">
        <v>130</v>
      </c>
    </row>
    <row r="147" spans="1:51" s="13" customFormat="1" ht="12">
      <c r="A147" s="13"/>
      <c r="B147" s="234"/>
      <c r="C147" s="235"/>
      <c r="D147" s="236" t="s">
        <v>138</v>
      </c>
      <c r="E147" s="237" t="s">
        <v>860</v>
      </c>
      <c r="F147" s="238" t="s">
        <v>901</v>
      </c>
      <c r="G147" s="235"/>
      <c r="H147" s="239">
        <v>19</v>
      </c>
      <c r="I147" s="240"/>
      <c r="J147" s="235"/>
      <c r="K147" s="235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138</v>
      </c>
      <c r="AU147" s="245" t="s">
        <v>87</v>
      </c>
      <c r="AV147" s="13" t="s">
        <v>87</v>
      </c>
      <c r="AW147" s="13" t="s">
        <v>33</v>
      </c>
      <c r="AX147" s="13" t="s">
        <v>77</v>
      </c>
      <c r="AY147" s="245" t="s">
        <v>130</v>
      </c>
    </row>
    <row r="148" spans="1:51" s="16" customFormat="1" ht="12">
      <c r="A148" s="16"/>
      <c r="B148" s="284"/>
      <c r="C148" s="285"/>
      <c r="D148" s="236" t="s">
        <v>138</v>
      </c>
      <c r="E148" s="286" t="s">
        <v>862</v>
      </c>
      <c r="F148" s="287" t="s">
        <v>902</v>
      </c>
      <c r="G148" s="285"/>
      <c r="H148" s="288">
        <v>935</v>
      </c>
      <c r="I148" s="289"/>
      <c r="J148" s="285"/>
      <c r="K148" s="285"/>
      <c r="L148" s="290"/>
      <c r="M148" s="291"/>
      <c r="N148" s="292"/>
      <c r="O148" s="292"/>
      <c r="P148" s="292"/>
      <c r="Q148" s="292"/>
      <c r="R148" s="292"/>
      <c r="S148" s="292"/>
      <c r="T148" s="293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94" t="s">
        <v>138</v>
      </c>
      <c r="AU148" s="294" t="s">
        <v>87</v>
      </c>
      <c r="AV148" s="16" t="s">
        <v>146</v>
      </c>
      <c r="AW148" s="16" t="s">
        <v>33</v>
      </c>
      <c r="AX148" s="16" t="s">
        <v>77</v>
      </c>
      <c r="AY148" s="294" t="s">
        <v>130</v>
      </c>
    </row>
    <row r="149" spans="1:51" s="13" customFormat="1" ht="12">
      <c r="A149" s="13"/>
      <c r="B149" s="234"/>
      <c r="C149" s="235"/>
      <c r="D149" s="236" t="s">
        <v>138</v>
      </c>
      <c r="E149" s="237" t="s">
        <v>1</v>
      </c>
      <c r="F149" s="238" t="s">
        <v>903</v>
      </c>
      <c r="G149" s="235"/>
      <c r="H149" s="239">
        <v>154.275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138</v>
      </c>
      <c r="AU149" s="245" t="s">
        <v>87</v>
      </c>
      <c r="AV149" s="13" t="s">
        <v>87</v>
      </c>
      <c r="AW149" s="13" t="s">
        <v>33</v>
      </c>
      <c r="AX149" s="13" t="s">
        <v>85</v>
      </c>
      <c r="AY149" s="245" t="s">
        <v>130</v>
      </c>
    </row>
    <row r="150" spans="1:65" s="2" customFormat="1" ht="33" customHeight="1">
      <c r="A150" s="39"/>
      <c r="B150" s="40"/>
      <c r="C150" s="220" t="s">
        <v>169</v>
      </c>
      <c r="D150" s="220" t="s">
        <v>132</v>
      </c>
      <c r="E150" s="221" t="s">
        <v>904</v>
      </c>
      <c r="F150" s="222" t="s">
        <v>905</v>
      </c>
      <c r="G150" s="223" t="s">
        <v>179</v>
      </c>
      <c r="H150" s="224">
        <v>84.011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136</v>
      </c>
      <c r="AT150" s="232" t="s">
        <v>132</v>
      </c>
      <c r="AU150" s="232" t="s">
        <v>87</v>
      </c>
      <c r="AY150" s="18" t="s">
        <v>130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136</v>
      </c>
      <c r="BM150" s="232" t="s">
        <v>906</v>
      </c>
    </row>
    <row r="151" spans="1:51" s="13" customFormat="1" ht="12">
      <c r="A151" s="13"/>
      <c r="B151" s="234"/>
      <c r="C151" s="235"/>
      <c r="D151" s="236" t="s">
        <v>138</v>
      </c>
      <c r="E151" s="237" t="s">
        <v>1</v>
      </c>
      <c r="F151" s="238" t="s">
        <v>907</v>
      </c>
      <c r="G151" s="235"/>
      <c r="H151" s="239">
        <v>37.17</v>
      </c>
      <c r="I151" s="240"/>
      <c r="J151" s="235"/>
      <c r="K151" s="235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138</v>
      </c>
      <c r="AU151" s="245" t="s">
        <v>87</v>
      </c>
      <c r="AV151" s="13" t="s">
        <v>87</v>
      </c>
      <c r="AW151" s="13" t="s">
        <v>33</v>
      </c>
      <c r="AX151" s="13" t="s">
        <v>77</v>
      </c>
      <c r="AY151" s="245" t="s">
        <v>130</v>
      </c>
    </row>
    <row r="152" spans="1:51" s="13" customFormat="1" ht="12">
      <c r="A152" s="13"/>
      <c r="B152" s="234"/>
      <c r="C152" s="235"/>
      <c r="D152" s="236" t="s">
        <v>138</v>
      </c>
      <c r="E152" s="237" t="s">
        <v>1</v>
      </c>
      <c r="F152" s="238" t="s">
        <v>908</v>
      </c>
      <c r="G152" s="235"/>
      <c r="H152" s="239">
        <v>107.415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138</v>
      </c>
      <c r="AU152" s="245" t="s">
        <v>87</v>
      </c>
      <c r="AV152" s="13" t="s">
        <v>87</v>
      </c>
      <c r="AW152" s="13" t="s">
        <v>33</v>
      </c>
      <c r="AX152" s="13" t="s">
        <v>77</v>
      </c>
      <c r="AY152" s="245" t="s">
        <v>130</v>
      </c>
    </row>
    <row r="153" spans="1:51" s="13" customFormat="1" ht="12">
      <c r="A153" s="13"/>
      <c r="B153" s="234"/>
      <c r="C153" s="235"/>
      <c r="D153" s="236" t="s">
        <v>138</v>
      </c>
      <c r="E153" s="237" t="s">
        <v>1</v>
      </c>
      <c r="F153" s="238" t="s">
        <v>909</v>
      </c>
      <c r="G153" s="235"/>
      <c r="H153" s="239">
        <v>7.77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138</v>
      </c>
      <c r="AU153" s="245" t="s">
        <v>87</v>
      </c>
      <c r="AV153" s="13" t="s">
        <v>87</v>
      </c>
      <c r="AW153" s="13" t="s">
        <v>33</v>
      </c>
      <c r="AX153" s="13" t="s">
        <v>77</v>
      </c>
      <c r="AY153" s="245" t="s">
        <v>130</v>
      </c>
    </row>
    <row r="154" spans="1:51" s="13" customFormat="1" ht="12">
      <c r="A154" s="13"/>
      <c r="B154" s="234"/>
      <c r="C154" s="235"/>
      <c r="D154" s="236" t="s">
        <v>138</v>
      </c>
      <c r="E154" s="237" t="s">
        <v>1</v>
      </c>
      <c r="F154" s="238" t="s">
        <v>910</v>
      </c>
      <c r="G154" s="235"/>
      <c r="H154" s="239">
        <v>13.671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138</v>
      </c>
      <c r="AU154" s="245" t="s">
        <v>87</v>
      </c>
      <c r="AV154" s="13" t="s">
        <v>87</v>
      </c>
      <c r="AW154" s="13" t="s">
        <v>33</v>
      </c>
      <c r="AX154" s="13" t="s">
        <v>77</v>
      </c>
      <c r="AY154" s="245" t="s">
        <v>130</v>
      </c>
    </row>
    <row r="155" spans="1:51" s="13" customFormat="1" ht="12">
      <c r="A155" s="13"/>
      <c r="B155" s="234"/>
      <c r="C155" s="235"/>
      <c r="D155" s="236" t="s">
        <v>138</v>
      </c>
      <c r="E155" s="237" t="s">
        <v>1</v>
      </c>
      <c r="F155" s="238" t="s">
        <v>911</v>
      </c>
      <c r="G155" s="235"/>
      <c r="H155" s="239">
        <v>1.995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138</v>
      </c>
      <c r="AU155" s="245" t="s">
        <v>87</v>
      </c>
      <c r="AV155" s="13" t="s">
        <v>87</v>
      </c>
      <c r="AW155" s="13" t="s">
        <v>33</v>
      </c>
      <c r="AX155" s="13" t="s">
        <v>77</v>
      </c>
      <c r="AY155" s="245" t="s">
        <v>130</v>
      </c>
    </row>
    <row r="156" spans="1:51" s="16" customFormat="1" ht="12">
      <c r="A156" s="16"/>
      <c r="B156" s="284"/>
      <c r="C156" s="285"/>
      <c r="D156" s="236" t="s">
        <v>138</v>
      </c>
      <c r="E156" s="286" t="s">
        <v>865</v>
      </c>
      <c r="F156" s="287" t="s">
        <v>902</v>
      </c>
      <c r="G156" s="285"/>
      <c r="H156" s="288">
        <v>168.021</v>
      </c>
      <c r="I156" s="289"/>
      <c r="J156" s="285"/>
      <c r="K156" s="285"/>
      <c r="L156" s="290"/>
      <c r="M156" s="291"/>
      <c r="N156" s="292"/>
      <c r="O156" s="292"/>
      <c r="P156" s="292"/>
      <c r="Q156" s="292"/>
      <c r="R156" s="292"/>
      <c r="S156" s="292"/>
      <c r="T156" s="293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4" t="s">
        <v>138</v>
      </c>
      <c r="AU156" s="294" t="s">
        <v>87</v>
      </c>
      <c r="AV156" s="16" t="s">
        <v>146</v>
      </c>
      <c r="AW156" s="16" t="s">
        <v>33</v>
      </c>
      <c r="AX156" s="16" t="s">
        <v>77</v>
      </c>
      <c r="AY156" s="294" t="s">
        <v>130</v>
      </c>
    </row>
    <row r="157" spans="1:51" s="13" customFormat="1" ht="12">
      <c r="A157" s="13"/>
      <c r="B157" s="234"/>
      <c r="C157" s="235"/>
      <c r="D157" s="236" t="s">
        <v>138</v>
      </c>
      <c r="E157" s="237" t="s">
        <v>1</v>
      </c>
      <c r="F157" s="238" t="s">
        <v>912</v>
      </c>
      <c r="G157" s="235"/>
      <c r="H157" s="239">
        <v>84.011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138</v>
      </c>
      <c r="AU157" s="245" t="s">
        <v>87</v>
      </c>
      <c r="AV157" s="13" t="s">
        <v>87</v>
      </c>
      <c r="AW157" s="13" t="s">
        <v>33</v>
      </c>
      <c r="AX157" s="13" t="s">
        <v>85</v>
      </c>
      <c r="AY157" s="245" t="s">
        <v>130</v>
      </c>
    </row>
    <row r="158" spans="1:65" s="2" customFormat="1" ht="33" customHeight="1">
      <c r="A158" s="39"/>
      <c r="B158" s="40"/>
      <c r="C158" s="220" t="s">
        <v>265</v>
      </c>
      <c r="D158" s="220" t="s">
        <v>132</v>
      </c>
      <c r="E158" s="221" t="s">
        <v>913</v>
      </c>
      <c r="F158" s="222" t="s">
        <v>914</v>
      </c>
      <c r="G158" s="223" t="s">
        <v>179</v>
      </c>
      <c r="H158" s="224">
        <v>84.011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136</v>
      </c>
      <c r="AT158" s="232" t="s">
        <v>132</v>
      </c>
      <c r="AU158" s="232" t="s">
        <v>87</v>
      </c>
      <c r="AY158" s="18" t="s">
        <v>130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136</v>
      </c>
      <c r="BM158" s="232" t="s">
        <v>915</v>
      </c>
    </row>
    <row r="159" spans="1:51" s="13" customFormat="1" ht="12">
      <c r="A159" s="13"/>
      <c r="B159" s="234"/>
      <c r="C159" s="235"/>
      <c r="D159" s="236" t="s">
        <v>138</v>
      </c>
      <c r="E159" s="237" t="s">
        <v>1</v>
      </c>
      <c r="F159" s="238" t="s">
        <v>912</v>
      </c>
      <c r="G159" s="235"/>
      <c r="H159" s="239">
        <v>84.011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138</v>
      </c>
      <c r="AU159" s="245" t="s">
        <v>87</v>
      </c>
      <c r="AV159" s="13" t="s">
        <v>87</v>
      </c>
      <c r="AW159" s="13" t="s">
        <v>33</v>
      </c>
      <c r="AX159" s="13" t="s">
        <v>85</v>
      </c>
      <c r="AY159" s="245" t="s">
        <v>130</v>
      </c>
    </row>
    <row r="160" spans="1:65" s="2" customFormat="1" ht="62.7" customHeight="1">
      <c r="A160" s="39"/>
      <c r="B160" s="40"/>
      <c r="C160" s="220" t="s">
        <v>419</v>
      </c>
      <c r="D160" s="220" t="s">
        <v>132</v>
      </c>
      <c r="E160" s="221" t="s">
        <v>916</v>
      </c>
      <c r="F160" s="222" t="s">
        <v>917</v>
      </c>
      <c r="G160" s="223" t="s">
        <v>179</v>
      </c>
      <c r="H160" s="224">
        <v>3.888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136</v>
      </c>
      <c r="AT160" s="232" t="s">
        <v>132</v>
      </c>
      <c r="AU160" s="232" t="s">
        <v>87</v>
      </c>
      <c r="AY160" s="18" t="s">
        <v>130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136</v>
      </c>
      <c r="BM160" s="232" t="s">
        <v>918</v>
      </c>
    </row>
    <row r="161" spans="1:51" s="13" customFormat="1" ht="12">
      <c r="A161" s="13"/>
      <c r="B161" s="234"/>
      <c r="C161" s="235"/>
      <c r="D161" s="236" t="s">
        <v>138</v>
      </c>
      <c r="E161" s="237" t="s">
        <v>1</v>
      </c>
      <c r="F161" s="238" t="s">
        <v>919</v>
      </c>
      <c r="G161" s="235"/>
      <c r="H161" s="239">
        <v>3.888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138</v>
      </c>
      <c r="AU161" s="245" t="s">
        <v>87</v>
      </c>
      <c r="AV161" s="13" t="s">
        <v>87</v>
      </c>
      <c r="AW161" s="13" t="s">
        <v>33</v>
      </c>
      <c r="AX161" s="13" t="s">
        <v>77</v>
      </c>
      <c r="AY161" s="245" t="s">
        <v>130</v>
      </c>
    </row>
    <row r="162" spans="1:51" s="14" customFormat="1" ht="12">
      <c r="A162" s="14"/>
      <c r="B162" s="246"/>
      <c r="C162" s="247"/>
      <c r="D162" s="236" t="s">
        <v>138</v>
      </c>
      <c r="E162" s="248" t="s">
        <v>869</v>
      </c>
      <c r="F162" s="249" t="s">
        <v>140</v>
      </c>
      <c r="G162" s="247"/>
      <c r="H162" s="250">
        <v>3.888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138</v>
      </c>
      <c r="AU162" s="256" t="s">
        <v>87</v>
      </c>
      <c r="AV162" s="14" t="s">
        <v>136</v>
      </c>
      <c r="AW162" s="14" t="s">
        <v>33</v>
      </c>
      <c r="AX162" s="14" t="s">
        <v>85</v>
      </c>
      <c r="AY162" s="256" t="s">
        <v>130</v>
      </c>
    </row>
    <row r="163" spans="1:65" s="2" customFormat="1" ht="37.8" customHeight="1">
      <c r="A163" s="39"/>
      <c r="B163" s="40"/>
      <c r="C163" s="220" t="s">
        <v>887</v>
      </c>
      <c r="D163" s="220" t="s">
        <v>132</v>
      </c>
      <c r="E163" s="221" t="s">
        <v>920</v>
      </c>
      <c r="F163" s="222" t="s">
        <v>921</v>
      </c>
      <c r="G163" s="223" t="s">
        <v>143</v>
      </c>
      <c r="H163" s="224">
        <v>25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136</v>
      </c>
      <c r="AT163" s="232" t="s">
        <v>132</v>
      </c>
      <c r="AU163" s="232" t="s">
        <v>87</v>
      </c>
      <c r="AY163" s="18" t="s">
        <v>130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136</v>
      </c>
      <c r="BM163" s="232" t="s">
        <v>922</v>
      </c>
    </row>
    <row r="164" spans="1:65" s="2" customFormat="1" ht="37.8" customHeight="1">
      <c r="A164" s="39"/>
      <c r="B164" s="40"/>
      <c r="C164" s="220" t="s">
        <v>176</v>
      </c>
      <c r="D164" s="220" t="s">
        <v>132</v>
      </c>
      <c r="E164" s="221" t="s">
        <v>923</v>
      </c>
      <c r="F164" s="222" t="s">
        <v>924</v>
      </c>
      <c r="G164" s="223" t="s">
        <v>143</v>
      </c>
      <c r="H164" s="224">
        <v>10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136</v>
      </c>
      <c r="AT164" s="232" t="s">
        <v>132</v>
      </c>
      <c r="AU164" s="232" t="s">
        <v>87</v>
      </c>
      <c r="AY164" s="18" t="s">
        <v>130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136</v>
      </c>
      <c r="BM164" s="232" t="s">
        <v>925</v>
      </c>
    </row>
    <row r="165" spans="1:65" s="2" customFormat="1" ht="55.5" customHeight="1">
      <c r="A165" s="39"/>
      <c r="B165" s="40"/>
      <c r="C165" s="220" t="s">
        <v>182</v>
      </c>
      <c r="D165" s="220" t="s">
        <v>132</v>
      </c>
      <c r="E165" s="221" t="s">
        <v>926</v>
      </c>
      <c r="F165" s="222" t="s">
        <v>927</v>
      </c>
      <c r="G165" s="223" t="s">
        <v>143</v>
      </c>
      <c r="H165" s="224">
        <v>25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136</v>
      </c>
      <c r="AT165" s="232" t="s">
        <v>132</v>
      </c>
      <c r="AU165" s="232" t="s">
        <v>87</v>
      </c>
      <c r="AY165" s="18" t="s">
        <v>130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136</v>
      </c>
      <c r="BM165" s="232" t="s">
        <v>928</v>
      </c>
    </row>
    <row r="166" spans="1:65" s="2" customFormat="1" ht="55.5" customHeight="1">
      <c r="A166" s="39"/>
      <c r="B166" s="40"/>
      <c r="C166" s="220" t="s">
        <v>190</v>
      </c>
      <c r="D166" s="220" t="s">
        <v>132</v>
      </c>
      <c r="E166" s="221" t="s">
        <v>929</v>
      </c>
      <c r="F166" s="222" t="s">
        <v>930</v>
      </c>
      <c r="G166" s="223" t="s">
        <v>143</v>
      </c>
      <c r="H166" s="224">
        <v>10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136</v>
      </c>
      <c r="AT166" s="232" t="s">
        <v>132</v>
      </c>
      <c r="AU166" s="232" t="s">
        <v>87</v>
      </c>
      <c r="AY166" s="18" t="s">
        <v>130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136</v>
      </c>
      <c r="BM166" s="232" t="s">
        <v>931</v>
      </c>
    </row>
    <row r="167" spans="1:65" s="2" customFormat="1" ht="62.7" customHeight="1">
      <c r="A167" s="39"/>
      <c r="B167" s="40"/>
      <c r="C167" s="220" t="s">
        <v>194</v>
      </c>
      <c r="D167" s="220" t="s">
        <v>132</v>
      </c>
      <c r="E167" s="221" t="s">
        <v>932</v>
      </c>
      <c r="F167" s="222" t="s">
        <v>933</v>
      </c>
      <c r="G167" s="223" t="s">
        <v>179</v>
      </c>
      <c r="H167" s="224">
        <v>98.036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136</v>
      </c>
      <c r="AT167" s="232" t="s">
        <v>132</v>
      </c>
      <c r="AU167" s="232" t="s">
        <v>87</v>
      </c>
      <c r="AY167" s="18" t="s">
        <v>130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136</v>
      </c>
      <c r="BM167" s="232" t="s">
        <v>934</v>
      </c>
    </row>
    <row r="168" spans="1:51" s="13" customFormat="1" ht="12">
      <c r="A168" s="13"/>
      <c r="B168" s="234"/>
      <c r="C168" s="235"/>
      <c r="D168" s="236" t="s">
        <v>138</v>
      </c>
      <c r="E168" s="237" t="s">
        <v>1</v>
      </c>
      <c r="F168" s="238" t="s">
        <v>935</v>
      </c>
      <c r="G168" s="235"/>
      <c r="H168" s="239">
        <v>98.036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138</v>
      </c>
      <c r="AU168" s="245" t="s">
        <v>87</v>
      </c>
      <c r="AV168" s="13" t="s">
        <v>87</v>
      </c>
      <c r="AW168" s="13" t="s">
        <v>33</v>
      </c>
      <c r="AX168" s="13" t="s">
        <v>85</v>
      </c>
      <c r="AY168" s="245" t="s">
        <v>130</v>
      </c>
    </row>
    <row r="169" spans="1:65" s="2" customFormat="1" ht="62.7" customHeight="1">
      <c r="A169" s="39"/>
      <c r="B169" s="40"/>
      <c r="C169" s="220" t="s">
        <v>8</v>
      </c>
      <c r="D169" s="220" t="s">
        <v>132</v>
      </c>
      <c r="E169" s="221" t="s">
        <v>936</v>
      </c>
      <c r="F169" s="222" t="s">
        <v>937</v>
      </c>
      <c r="G169" s="223" t="s">
        <v>179</v>
      </c>
      <c r="H169" s="224">
        <v>84.011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136</v>
      </c>
      <c r="AT169" s="232" t="s">
        <v>132</v>
      </c>
      <c r="AU169" s="232" t="s">
        <v>87</v>
      </c>
      <c r="AY169" s="18" t="s">
        <v>130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136</v>
      </c>
      <c r="BM169" s="232" t="s">
        <v>938</v>
      </c>
    </row>
    <row r="170" spans="1:51" s="13" customFormat="1" ht="12">
      <c r="A170" s="13"/>
      <c r="B170" s="234"/>
      <c r="C170" s="235"/>
      <c r="D170" s="236" t="s">
        <v>138</v>
      </c>
      <c r="E170" s="237" t="s">
        <v>1</v>
      </c>
      <c r="F170" s="238" t="s">
        <v>912</v>
      </c>
      <c r="G170" s="235"/>
      <c r="H170" s="239">
        <v>84.011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138</v>
      </c>
      <c r="AU170" s="245" t="s">
        <v>87</v>
      </c>
      <c r="AV170" s="13" t="s">
        <v>87</v>
      </c>
      <c r="AW170" s="13" t="s">
        <v>33</v>
      </c>
      <c r="AX170" s="13" t="s">
        <v>85</v>
      </c>
      <c r="AY170" s="245" t="s">
        <v>130</v>
      </c>
    </row>
    <row r="171" spans="1:65" s="2" customFormat="1" ht="62.7" customHeight="1">
      <c r="A171" s="39"/>
      <c r="B171" s="40"/>
      <c r="C171" s="220" t="s">
        <v>203</v>
      </c>
      <c r="D171" s="220" t="s">
        <v>132</v>
      </c>
      <c r="E171" s="221" t="s">
        <v>939</v>
      </c>
      <c r="F171" s="222" t="s">
        <v>940</v>
      </c>
      <c r="G171" s="223" t="s">
        <v>179</v>
      </c>
      <c r="H171" s="224">
        <v>111.225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136</v>
      </c>
      <c r="AT171" s="232" t="s">
        <v>132</v>
      </c>
      <c r="AU171" s="232" t="s">
        <v>87</v>
      </c>
      <c r="AY171" s="18" t="s">
        <v>130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136</v>
      </c>
      <c r="BM171" s="232" t="s">
        <v>941</v>
      </c>
    </row>
    <row r="172" spans="1:51" s="13" customFormat="1" ht="12">
      <c r="A172" s="13"/>
      <c r="B172" s="234"/>
      <c r="C172" s="235"/>
      <c r="D172" s="236" t="s">
        <v>138</v>
      </c>
      <c r="E172" s="237" t="s">
        <v>1</v>
      </c>
      <c r="F172" s="238" t="s">
        <v>942</v>
      </c>
      <c r="G172" s="235"/>
      <c r="H172" s="239">
        <v>111.225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138</v>
      </c>
      <c r="AU172" s="245" t="s">
        <v>87</v>
      </c>
      <c r="AV172" s="13" t="s">
        <v>87</v>
      </c>
      <c r="AW172" s="13" t="s">
        <v>33</v>
      </c>
      <c r="AX172" s="13" t="s">
        <v>85</v>
      </c>
      <c r="AY172" s="245" t="s">
        <v>130</v>
      </c>
    </row>
    <row r="173" spans="1:65" s="2" customFormat="1" ht="62.7" customHeight="1">
      <c r="A173" s="39"/>
      <c r="B173" s="40"/>
      <c r="C173" s="220" t="s">
        <v>208</v>
      </c>
      <c r="D173" s="220" t="s">
        <v>132</v>
      </c>
      <c r="E173" s="221" t="s">
        <v>943</v>
      </c>
      <c r="F173" s="222" t="s">
        <v>944</v>
      </c>
      <c r="G173" s="223" t="s">
        <v>179</v>
      </c>
      <c r="H173" s="224">
        <v>155.455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136</v>
      </c>
      <c r="AT173" s="232" t="s">
        <v>132</v>
      </c>
      <c r="AU173" s="232" t="s">
        <v>87</v>
      </c>
      <c r="AY173" s="18" t="s">
        <v>130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136</v>
      </c>
      <c r="BM173" s="232" t="s">
        <v>945</v>
      </c>
    </row>
    <row r="174" spans="1:51" s="13" customFormat="1" ht="12">
      <c r="A174" s="13"/>
      <c r="B174" s="234"/>
      <c r="C174" s="235"/>
      <c r="D174" s="236" t="s">
        <v>138</v>
      </c>
      <c r="E174" s="237" t="s">
        <v>1</v>
      </c>
      <c r="F174" s="238" t="s">
        <v>946</v>
      </c>
      <c r="G174" s="235"/>
      <c r="H174" s="239">
        <v>155.455</v>
      </c>
      <c r="I174" s="240"/>
      <c r="J174" s="235"/>
      <c r="K174" s="235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138</v>
      </c>
      <c r="AU174" s="245" t="s">
        <v>87</v>
      </c>
      <c r="AV174" s="13" t="s">
        <v>87</v>
      </c>
      <c r="AW174" s="13" t="s">
        <v>33</v>
      </c>
      <c r="AX174" s="13" t="s">
        <v>85</v>
      </c>
      <c r="AY174" s="245" t="s">
        <v>130</v>
      </c>
    </row>
    <row r="175" spans="1:65" s="2" customFormat="1" ht="66.75" customHeight="1">
      <c r="A175" s="39"/>
      <c r="B175" s="40"/>
      <c r="C175" s="220" t="s">
        <v>212</v>
      </c>
      <c r="D175" s="220" t="s">
        <v>132</v>
      </c>
      <c r="E175" s="221" t="s">
        <v>947</v>
      </c>
      <c r="F175" s="222" t="s">
        <v>948</v>
      </c>
      <c r="G175" s="223" t="s">
        <v>179</v>
      </c>
      <c r="H175" s="224">
        <v>264.274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136</v>
      </c>
      <c r="AT175" s="232" t="s">
        <v>132</v>
      </c>
      <c r="AU175" s="232" t="s">
        <v>87</v>
      </c>
      <c r="AY175" s="18" t="s">
        <v>130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136</v>
      </c>
      <c r="BM175" s="232" t="s">
        <v>949</v>
      </c>
    </row>
    <row r="176" spans="1:51" s="13" customFormat="1" ht="12">
      <c r="A176" s="13"/>
      <c r="B176" s="234"/>
      <c r="C176" s="235"/>
      <c r="D176" s="236" t="s">
        <v>138</v>
      </c>
      <c r="E176" s="237" t="s">
        <v>1</v>
      </c>
      <c r="F176" s="238" t="s">
        <v>946</v>
      </c>
      <c r="G176" s="235"/>
      <c r="H176" s="239">
        <v>155.455</v>
      </c>
      <c r="I176" s="240"/>
      <c r="J176" s="235"/>
      <c r="K176" s="235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138</v>
      </c>
      <c r="AU176" s="245" t="s">
        <v>87</v>
      </c>
      <c r="AV176" s="13" t="s">
        <v>87</v>
      </c>
      <c r="AW176" s="13" t="s">
        <v>33</v>
      </c>
      <c r="AX176" s="13" t="s">
        <v>85</v>
      </c>
      <c r="AY176" s="245" t="s">
        <v>130</v>
      </c>
    </row>
    <row r="177" spans="1:51" s="13" customFormat="1" ht="12">
      <c r="A177" s="13"/>
      <c r="B177" s="234"/>
      <c r="C177" s="235"/>
      <c r="D177" s="236" t="s">
        <v>138</v>
      </c>
      <c r="E177" s="235"/>
      <c r="F177" s="238" t="s">
        <v>950</v>
      </c>
      <c r="G177" s="235"/>
      <c r="H177" s="239">
        <v>264.274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138</v>
      </c>
      <c r="AU177" s="245" t="s">
        <v>87</v>
      </c>
      <c r="AV177" s="13" t="s">
        <v>87</v>
      </c>
      <c r="AW177" s="13" t="s">
        <v>4</v>
      </c>
      <c r="AX177" s="13" t="s">
        <v>85</v>
      </c>
      <c r="AY177" s="245" t="s">
        <v>130</v>
      </c>
    </row>
    <row r="178" spans="1:65" s="2" customFormat="1" ht="21.75" customHeight="1">
      <c r="A178" s="39"/>
      <c r="B178" s="40"/>
      <c r="C178" s="220" t="s">
        <v>218</v>
      </c>
      <c r="D178" s="220" t="s">
        <v>132</v>
      </c>
      <c r="E178" s="221" t="s">
        <v>233</v>
      </c>
      <c r="F178" s="222" t="s">
        <v>234</v>
      </c>
      <c r="G178" s="223" t="s">
        <v>179</v>
      </c>
      <c r="H178" s="224">
        <v>326.184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136</v>
      </c>
      <c r="AT178" s="232" t="s">
        <v>132</v>
      </c>
      <c r="AU178" s="232" t="s">
        <v>87</v>
      </c>
      <c r="AY178" s="18" t="s">
        <v>130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136</v>
      </c>
      <c r="BM178" s="232" t="s">
        <v>951</v>
      </c>
    </row>
    <row r="179" spans="1:51" s="13" customFormat="1" ht="12">
      <c r="A179" s="13"/>
      <c r="B179" s="234"/>
      <c r="C179" s="235"/>
      <c r="D179" s="236" t="s">
        <v>138</v>
      </c>
      <c r="E179" s="237" t="s">
        <v>1</v>
      </c>
      <c r="F179" s="238" t="s">
        <v>952</v>
      </c>
      <c r="G179" s="235"/>
      <c r="H179" s="239">
        <v>326.184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138</v>
      </c>
      <c r="AU179" s="245" t="s">
        <v>87</v>
      </c>
      <c r="AV179" s="13" t="s">
        <v>87</v>
      </c>
      <c r="AW179" s="13" t="s">
        <v>33</v>
      </c>
      <c r="AX179" s="13" t="s">
        <v>85</v>
      </c>
      <c r="AY179" s="245" t="s">
        <v>130</v>
      </c>
    </row>
    <row r="180" spans="1:65" s="2" customFormat="1" ht="16.5" customHeight="1">
      <c r="A180" s="39"/>
      <c r="B180" s="40"/>
      <c r="C180" s="220" t="s">
        <v>222</v>
      </c>
      <c r="D180" s="220" t="s">
        <v>132</v>
      </c>
      <c r="E180" s="221" t="s">
        <v>237</v>
      </c>
      <c r="F180" s="222" t="s">
        <v>238</v>
      </c>
      <c r="G180" s="223" t="s">
        <v>179</v>
      </c>
      <c r="H180" s="224">
        <v>326.184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136</v>
      </c>
      <c r="AT180" s="232" t="s">
        <v>132</v>
      </c>
      <c r="AU180" s="232" t="s">
        <v>87</v>
      </c>
      <c r="AY180" s="18" t="s">
        <v>130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136</v>
      </c>
      <c r="BM180" s="232" t="s">
        <v>953</v>
      </c>
    </row>
    <row r="181" spans="1:65" s="2" customFormat="1" ht="24.15" customHeight="1">
      <c r="A181" s="39"/>
      <c r="B181" s="40"/>
      <c r="C181" s="220" t="s">
        <v>7</v>
      </c>
      <c r="D181" s="220" t="s">
        <v>132</v>
      </c>
      <c r="E181" s="221" t="s">
        <v>241</v>
      </c>
      <c r="F181" s="222" t="s">
        <v>242</v>
      </c>
      <c r="G181" s="223" t="s">
        <v>243</v>
      </c>
      <c r="H181" s="224">
        <v>279.819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136</v>
      </c>
      <c r="AT181" s="232" t="s">
        <v>132</v>
      </c>
      <c r="AU181" s="232" t="s">
        <v>87</v>
      </c>
      <c r="AY181" s="18" t="s">
        <v>130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136</v>
      </c>
      <c r="BM181" s="232" t="s">
        <v>954</v>
      </c>
    </row>
    <row r="182" spans="1:51" s="13" customFormat="1" ht="12">
      <c r="A182" s="13"/>
      <c r="B182" s="234"/>
      <c r="C182" s="235"/>
      <c r="D182" s="236" t="s">
        <v>138</v>
      </c>
      <c r="E182" s="237" t="s">
        <v>1</v>
      </c>
      <c r="F182" s="238" t="s">
        <v>955</v>
      </c>
      <c r="G182" s="235"/>
      <c r="H182" s="239">
        <v>279.819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138</v>
      </c>
      <c r="AU182" s="245" t="s">
        <v>87</v>
      </c>
      <c r="AV182" s="13" t="s">
        <v>87</v>
      </c>
      <c r="AW182" s="13" t="s">
        <v>33</v>
      </c>
      <c r="AX182" s="13" t="s">
        <v>85</v>
      </c>
      <c r="AY182" s="245" t="s">
        <v>130</v>
      </c>
    </row>
    <row r="183" spans="1:65" s="2" customFormat="1" ht="33" customHeight="1">
      <c r="A183" s="39"/>
      <c r="B183" s="40"/>
      <c r="C183" s="220" t="s">
        <v>236</v>
      </c>
      <c r="D183" s="220" t="s">
        <v>132</v>
      </c>
      <c r="E183" s="221" t="s">
        <v>956</v>
      </c>
      <c r="F183" s="222" t="s">
        <v>957</v>
      </c>
      <c r="G183" s="223" t="s">
        <v>179</v>
      </c>
      <c r="H183" s="224">
        <v>12.566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136</v>
      </c>
      <c r="AT183" s="232" t="s">
        <v>132</v>
      </c>
      <c r="AU183" s="232" t="s">
        <v>87</v>
      </c>
      <c r="AY183" s="18" t="s">
        <v>130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136</v>
      </c>
      <c r="BM183" s="232" t="s">
        <v>958</v>
      </c>
    </row>
    <row r="184" spans="1:51" s="13" customFormat="1" ht="12">
      <c r="A184" s="13"/>
      <c r="B184" s="234"/>
      <c r="C184" s="235"/>
      <c r="D184" s="236" t="s">
        <v>138</v>
      </c>
      <c r="E184" s="237" t="s">
        <v>1</v>
      </c>
      <c r="F184" s="238" t="s">
        <v>959</v>
      </c>
      <c r="G184" s="235"/>
      <c r="H184" s="239">
        <v>10.603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138</v>
      </c>
      <c r="AU184" s="245" t="s">
        <v>87</v>
      </c>
      <c r="AV184" s="13" t="s">
        <v>87</v>
      </c>
      <c r="AW184" s="13" t="s">
        <v>33</v>
      </c>
      <c r="AX184" s="13" t="s">
        <v>77</v>
      </c>
      <c r="AY184" s="245" t="s">
        <v>130</v>
      </c>
    </row>
    <row r="185" spans="1:51" s="13" customFormat="1" ht="12">
      <c r="A185" s="13"/>
      <c r="B185" s="234"/>
      <c r="C185" s="235"/>
      <c r="D185" s="236" t="s">
        <v>138</v>
      </c>
      <c r="E185" s="237" t="s">
        <v>1</v>
      </c>
      <c r="F185" s="238" t="s">
        <v>960</v>
      </c>
      <c r="G185" s="235"/>
      <c r="H185" s="239">
        <v>1.963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138</v>
      </c>
      <c r="AU185" s="245" t="s">
        <v>87</v>
      </c>
      <c r="AV185" s="13" t="s">
        <v>87</v>
      </c>
      <c r="AW185" s="13" t="s">
        <v>33</v>
      </c>
      <c r="AX185" s="13" t="s">
        <v>77</v>
      </c>
      <c r="AY185" s="245" t="s">
        <v>130</v>
      </c>
    </row>
    <row r="186" spans="1:51" s="14" customFormat="1" ht="12">
      <c r="A186" s="14"/>
      <c r="B186" s="246"/>
      <c r="C186" s="247"/>
      <c r="D186" s="236" t="s">
        <v>138</v>
      </c>
      <c r="E186" s="248" t="s">
        <v>1</v>
      </c>
      <c r="F186" s="249" t="s">
        <v>140</v>
      </c>
      <c r="G186" s="247"/>
      <c r="H186" s="250">
        <v>12.566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138</v>
      </c>
      <c r="AU186" s="256" t="s">
        <v>87</v>
      </c>
      <c r="AV186" s="14" t="s">
        <v>136</v>
      </c>
      <c r="AW186" s="14" t="s">
        <v>33</v>
      </c>
      <c r="AX186" s="14" t="s">
        <v>85</v>
      </c>
      <c r="AY186" s="256" t="s">
        <v>130</v>
      </c>
    </row>
    <row r="187" spans="1:65" s="2" customFormat="1" ht="24.15" customHeight="1">
      <c r="A187" s="39"/>
      <c r="B187" s="40"/>
      <c r="C187" s="220" t="s">
        <v>240</v>
      </c>
      <c r="D187" s="220" t="s">
        <v>132</v>
      </c>
      <c r="E187" s="221" t="s">
        <v>961</v>
      </c>
      <c r="F187" s="222" t="s">
        <v>962</v>
      </c>
      <c r="G187" s="223" t="s">
        <v>135</v>
      </c>
      <c r="H187" s="224">
        <v>193.5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136</v>
      </c>
      <c r="AT187" s="232" t="s">
        <v>132</v>
      </c>
      <c r="AU187" s="232" t="s">
        <v>87</v>
      </c>
      <c r="AY187" s="18" t="s">
        <v>130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136</v>
      </c>
      <c r="BM187" s="232" t="s">
        <v>963</v>
      </c>
    </row>
    <row r="188" spans="1:51" s="13" customFormat="1" ht="12">
      <c r="A188" s="13"/>
      <c r="B188" s="234"/>
      <c r="C188" s="235"/>
      <c r="D188" s="236" t="s">
        <v>138</v>
      </c>
      <c r="E188" s="237" t="s">
        <v>1</v>
      </c>
      <c r="F188" s="238" t="s">
        <v>964</v>
      </c>
      <c r="G188" s="235"/>
      <c r="H188" s="239">
        <v>193.5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138</v>
      </c>
      <c r="AU188" s="245" t="s">
        <v>87</v>
      </c>
      <c r="AV188" s="13" t="s">
        <v>87</v>
      </c>
      <c r="AW188" s="13" t="s">
        <v>33</v>
      </c>
      <c r="AX188" s="13" t="s">
        <v>85</v>
      </c>
      <c r="AY188" s="245" t="s">
        <v>130</v>
      </c>
    </row>
    <row r="189" spans="1:65" s="2" customFormat="1" ht="24.15" customHeight="1">
      <c r="A189" s="39"/>
      <c r="B189" s="40"/>
      <c r="C189" s="220" t="s">
        <v>245</v>
      </c>
      <c r="D189" s="220" t="s">
        <v>132</v>
      </c>
      <c r="E189" s="221" t="s">
        <v>965</v>
      </c>
      <c r="F189" s="222" t="s">
        <v>966</v>
      </c>
      <c r="G189" s="223" t="s">
        <v>135</v>
      </c>
      <c r="H189" s="224">
        <v>193.5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42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136</v>
      </c>
      <c r="AT189" s="232" t="s">
        <v>132</v>
      </c>
      <c r="AU189" s="232" t="s">
        <v>87</v>
      </c>
      <c r="AY189" s="18" t="s">
        <v>130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136</v>
      </c>
      <c r="BM189" s="232" t="s">
        <v>967</v>
      </c>
    </row>
    <row r="190" spans="1:65" s="2" customFormat="1" ht="16.5" customHeight="1">
      <c r="A190" s="39"/>
      <c r="B190" s="40"/>
      <c r="C190" s="267" t="s">
        <v>251</v>
      </c>
      <c r="D190" s="267" t="s">
        <v>261</v>
      </c>
      <c r="E190" s="268" t="s">
        <v>262</v>
      </c>
      <c r="F190" s="269" t="s">
        <v>263</v>
      </c>
      <c r="G190" s="270" t="s">
        <v>264</v>
      </c>
      <c r="H190" s="271">
        <v>10.33</v>
      </c>
      <c r="I190" s="272"/>
      <c r="J190" s="273">
        <f>ROUND(I190*H190,2)</f>
        <v>0</v>
      </c>
      <c r="K190" s="274"/>
      <c r="L190" s="275"/>
      <c r="M190" s="276" t="s">
        <v>1</v>
      </c>
      <c r="N190" s="277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265</v>
      </c>
      <c r="AT190" s="232" t="s">
        <v>261</v>
      </c>
      <c r="AU190" s="232" t="s">
        <v>87</v>
      </c>
      <c r="AY190" s="18" t="s">
        <v>130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136</v>
      </c>
      <c r="BM190" s="232" t="s">
        <v>968</v>
      </c>
    </row>
    <row r="191" spans="1:65" s="2" customFormat="1" ht="24.15" customHeight="1">
      <c r="A191" s="39"/>
      <c r="B191" s="40"/>
      <c r="C191" s="220" t="s">
        <v>255</v>
      </c>
      <c r="D191" s="220" t="s">
        <v>132</v>
      </c>
      <c r="E191" s="221" t="s">
        <v>268</v>
      </c>
      <c r="F191" s="222" t="s">
        <v>969</v>
      </c>
      <c r="G191" s="223" t="s">
        <v>135</v>
      </c>
      <c r="H191" s="224">
        <v>1028.5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136</v>
      </c>
      <c r="AT191" s="232" t="s">
        <v>132</v>
      </c>
      <c r="AU191" s="232" t="s">
        <v>87</v>
      </c>
      <c r="AY191" s="18" t="s">
        <v>130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136</v>
      </c>
      <c r="BM191" s="232" t="s">
        <v>970</v>
      </c>
    </row>
    <row r="192" spans="1:51" s="13" customFormat="1" ht="12">
      <c r="A192" s="13"/>
      <c r="B192" s="234"/>
      <c r="C192" s="235"/>
      <c r="D192" s="236" t="s">
        <v>138</v>
      </c>
      <c r="E192" s="237" t="s">
        <v>1</v>
      </c>
      <c r="F192" s="238" t="s">
        <v>971</v>
      </c>
      <c r="G192" s="235"/>
      <c r="H192" s="239">
        <v>1028.5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138</v>
      </c>
      <c r="AU192" s="245" t="s">
        <v>87</v>
      </c>
      <c r="AV192" s="13" t="s">
        <v>87</v>
      </c>
      <c r="AW192" s="13" t="s">
        <v>33</v>
      </c>
      <c r="AX192" s="13" t="s">
        <v>85</v>
      </c>
      <c r="AY192" s="245" t="s">
        <v>130</v>
      </c>
    </row>
    <row r="193" spans="1:63" s="12" customFormat="1" ht="22.8" customHeight="1">
      <c r="A193" s="12"/>
      <c r="B193" s="204"/>
      <c r="C193" s="205"/>
      <c r="D193" s="206" t="s">
        <v>76</v>
      </c>
      <c r="E193" s="218" t="s">
        <v>87</v>
      </c>
      <c r="F193" s="218" t="s">
        <v>275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SUM(P194:P200)</f>
        <v>0</v>
      </c>
      <c r="Q193" s="212"/>
      <c r="R193" s="213">
        <f>SUM(R194:R200)</f>
        <v>0</v>
      </c>
      <c r="S193" s="212"/>
      <c r="T193" s="214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85</v>
      </c>
      <c r="AT193" s="216" t="s">
        <v>76</v>
      </c>
      <c r="AU193" s="216" t="s">
        <v>85</v>
      </c>
      <c r="AY193" s="215" t="s">
        <v>130</v>
      </c>
      <c r="BK193" s="217">
        <f>SUM(BK194:BK200)</f>
        <v>0</v>
      </c>
    </row>
    <row r="194" spans="1:65" s="2" customFormat="1" ht="16.5" customHeight="1">
      <c r="A194" s="39"/>
      <c r="B194" s="40"/>
      <c r="C194" s="220" t="s">
        <v>260</v>
      </c>
      <c r="D194" s="220" t="s">
        <v>132</v>
      </c>
      <c r="E194" s="221" t="s">
        <v>972</v>
      </c>
      <c r="F194" s="222" t="s">
        <v>973</v>
      </c>
      <c r="G194" s="223" t="s">
        <v>179</v>
      </c>
      <c r="H194" s="224">
        <v>11.808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42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136</v>
      </c>
      <c r="AT194" s="232" t="s">
        <v>132</v>
      </c>
      <c r="AU194" s="232" t="s">
        <v>87</v>
      </c>
      <c r="AY194" s="18" t="s">
        <v>130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136</v>
      </c>
      <c r="BM194" s="232" t="s">
        <v>974</v>
      </c>
    </row>
    <row r="195" spans="1:51" s="15" customFormat="1" ht="12">
      <c r="A195" s="15"/>
      <c r="B195" s="257"/>
      <c r="C195" s="258"/>
      <c r="D195" s="236" t="s">
        <v>138</v>
      </c>
      <c r="E195" s="259" t="s">
        <v>1</v>
      </c>
      <c r="F195" s="260" t="s">
        <v>975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6" t="s">
        <v>138</v>
      </c>
      <c r="AU195" s="266" t="s">
        <v>87</v>
      </c>
      <c r="AV195" s="15" t="s">
        <v>85</v>
      </c>
      <c r="AW195" s="15" t="s">
        <v>33</v>
      </c>
      <c r="AX195" s="15" t="s">
        <v>77</v>
      </c>
      <c r="AY195" s="266" t="s">
        <v>130</v>
      </c>
    </row>
    <row r="196" spans="1:51" s="13" customFormat="1" ht="12">
      <c r="A196" s="13"/>
      <c r="B196" s="234"/>
      <c r="C196" s="235"/>
      <c r="D196" s="236" t="s">
        <v>138</v>
      </c>
      <c r="E196" s="237" t="s">
        <v>1</v>
      </c>
      <c r="F196" s="238" t="s">
        <v>976</v>
      </c>
      <c r="G196" s="235"/>
      <c r="H196" s="239">
        <v>5.04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138</v>
      </c>
      <c r="AU196" s="245" t="s">
        <v>87</v>
      </c>
      <c r="AV196" s="13" t="s">
        <v>87</v>
      </c>
      <c r="AW196" s="13" t="s">
        <v>33</v>
      </c>
      <c r="AX196" s="13" t="s">
        <v>77</v>
      </c>
      <c r="AY196" s="245" t="s">
        <v>130</v>
      </c>
    </row>
    <row r="197" spans="1:51" s="13" customFormat="1" ht="12">
      <c r="A197" s="13"/>
      <c r="B197" s="234"/>
      <c r="C197" s="235"/>
      <c r="D197" s="236" t="s">
        <v>138</v>
      </c>
      <c r="E197" s="237" t="s">
        <v>1</v>
      </c>
      <c r="F197" s="238" t="s">
        <v>977</v>
      </c>
      <c r="G197" s="235"/>
      <c r="H197" s="239">
        <v>2.88</v>
      </c>
      <c r="I197" s="240"/>
      <c r="J197" s="235"/>
      <c r="K197" s="235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138</v>
      </c>
      <c r="AU197" s="245" t="s">
        <v>87</v>
      </c>
      <c r="AV197" s="13" t="s">
        <v>87</v>
      </c>
      <c r="AW197" s="13" t="s">
        <v>33</v>
      </c>
      <c r="AX197" s="13" t="s">
        <v>77</v>
      </c>
      <c r="AY197" s="245" t="s">
        <v>130</v>
      </c>
    </row>
    <row r="198" spans="1:51" s="13" customFormat="1" ht="12">
      <c r="A198" s="13"/>
      <c r="B198" s="234"/>
      <c r="C198" s="235"/>
      <c r="D198" s="236" t="s">
        <v>138</v>
      </c>
      <c r="E198" s="237" t="s">
        <v>1</v>
      </c>
      <c r="F198" s="238" t="s">
        <v>978</v>
      </c>
      <c r="G198" s="235"/>
      <c r="H198" s="239">
        <v>3.888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138</v>
      </c>
      <c r="AU198" s="245" t="s">
        <v>87</v>
      </c>
      <c r="AV198" s="13" t="s">
        <v>87</v>
      </c>
      <c r="AW198" s="13" t="s">
        <v>33</v>
      </c>
      <c r="AX198" s="13" t="s">
        <v>77</v>
      </c>
      <c r="AY198" s="245" t="s">
        <v>130</v>
      </c>
    </row>
    <row r="199" spans="1:51" s="14" customFormat="1" ht="12">
      <c r="A199" s="14"/>
      <c r="B199" s="246"/>
      <c r="C199" s="247"/>
      <c r="D199" s="236" t="s">
        <v>138</v>
      </c>
      <c r="E199" s="248" t="s">
        <v>1</v>
      </c>
      <c r="F199" s="249" t="s">
        <v>140</v>
      </c>
      <c r="G199" s="247"/>
      <c r="H199" s="250">
        <v>11.808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138</v>
      </c>
      <c r="AU199" s="256" t="s">
        <v>87</v>
      </c>
      <c r="AV199" s="14" t="s">
        <v>136</v>
      </c>
      <c r="AW199" s="14" t="s">
        <v>33</v>
      </c>
      <c r="AX199" s="14" t="s">
        <v>85</v>
      </c>
      <c r="AY199" s="256" t="s">
        <v>130</v>
      </c>
    </row>
    <row r="200" spans="1:65" s="2" customFormat="1" ht="24.15" customHeight="1">
      <c r="A200" s="39"/>
      <c r="B200" s="40"/>
      <c r="C200" s="220" t="s">
        <v>267</v>
      </c>
      <c r="D200" s="220" t="s">
        <v>132</v>
      </c>
      <c r="E200" s="221" t="s">
        <v>979</v>
      </c>
      <c r="F200" s="222" t="s">
        <v>980</v>
      </c>
      <c r="G200" s="223" t="s">
        <v>143</v>
      </c>
      <c r="H200" s="224">
        <v>72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136</v>
      </c>
      <c r="AT200" s="232" t="s">
        <v>132</v>
      </c>
      <c r="AU200" s="232" t="s">
        <v>87</v>
      </c>
      <c r="AY200" s="18" t="s">
        <v>130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136</v>
      </c>
      <c r="BM200" s="232" t="s">
        <v>981</v>
      </c>
    </row>
    <row r="201" spans="1:63" s="12" customFormat="1" ht="22.8" customHeight="1">
      <c r="A201" s="12"/>
      <c r="B201" s="204"/>
      <c r="C201" s="205"/>
      <c r="D201" s="206" t="s">
        <v>76</v>
      </c>
      <c r="E201" s="218" t="s">
        <v>146</v>
      </c>
      <c r="F201" s="218" t="s">
        <v>300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SUM(P202:P237)</f>
        <v>0</v>
      </c>
      <c r="Q201" s="212"/>
      <c r="R201" s="213">
        <f>SUM(R202:R237)</f>
        <v>0</v>
      </c>
      <c r="S201" s="212"/>
      <c r="T201" s="214">
        <f>SUM(T202:T237)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85</v>
      </c>
      <c r="AT201" s="216" t="s">
        <v>76</v>
      </c>
      <c r="AU201" s="216" t="s">
        <v>85</v>
      </c>
      <c r="AY201" s="215" t="s">
        <v>130</v>
      </c>
      <c r="BK201" s="217">
        <f>SUM(BK202:BK237)</f>
        <v>0</v>
      </c>
    </row>
    <row r="202" spans="1:65" s="2" customFormat="1" ht="24.15" customHeight="1">
      <c r="A202" s="39"/>
      <c r="B202" s="40"/>
      <c r="C202" s="220" t="s">
        <v>982</v>
      </c>
      <c r="D202" s="220" t="s">
        <v>132</v>
      </c>
      <c r="E202" s="221" t="s">
        <v>983</v>
      </c>
      <c r="F202" s="222" t="s">
        <v>984</v>
      </c>
      <c r="G202" s="223" t="s">
        <v>143</v>
      </c>
      <c r="H202" s="224">
        <v>62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136</v>
      </c>
      <c r="AT202" s="232" t="s">
        <v>132</v>
      </c>
      <c r="AU202" s="232" t="s">
        <v>87</v>
      </c>
      <c r="AY202" s="18" t="s">
        <v>130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136</v>
      </c>
      <c r="BM202" s="232" t="s">
        <v>985</v>
      </c>
    </row>
    <row r="203" spans="1:51" s="13" customFormat="1" ht="12">
      <c r="A203" s="13"/>
      <c r="B203" s="234"/>
      <c r="C203" s="235"/>
      <c r="D203" s="236" t="s">
        <v>138</v>
      </c>
      <c r="E203" s="237" t="s">
        <v>1</v>
      </c>
      <c r="F203" s="238" t="s">
        <v>986</v>
      </c>
      <c r="G203" s="235"/>
      <c r="H203" s="239">
        <v>62</v>
      </c>
      <c r="I203" s="240"/>
      <c r="J203" s="235"/>
      <c r="K203" s="235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138</v>
      </c>
      <c r="AU203" s="245" t="s">
        <v>87</v>
      </c>
      <c r="AV203" s="13" t="s">
        <v>87</v>
      </c>
      <c r="AW203" s="13" t="s">
        <v>33</v>
      </c>
      <c r="AX203" s="13" t="s">
        <v>85</v>
      </c>
      <c r="AY203" s="245" t="s">
        <v>130</v>
      </c>
    </row>
    <row r="204" spans="1:51" s="15" customFormat="1" ht="12">
      <c r="A204" s="15"/>
      <c r="B204" s="257"/>
      <c r="C204" s="258"/>
      <c r="D204" s="236" t="s">
        <v>138</v>
      </c>
      <c r="E204" s="259" t="s">
        <v>1</v>
      </c>
      <c r="F204" s="260" t="s">
        <v>987</v>
      </c>
      <c r="G204" s="258"/>
      <c r="H204" s="259" t="s">
        <v>1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138</v>
      </c>
      <c r="AU204" s="266" t="s">
        <v>87</v>
      </c>
      <c r="AV204" s="15" t="s">
        <v>85</v>
      </c>
      <c r="AW204" s="15" t="s">
        <v>33</v>
      </c>
      <c r="AX204" s="15" t="s">
        <v>77</v>
      </c>
      <c r="AY204" s="266" t="s">
        <v>130</v>
      </c>
    </row>
    <row r="205" spans="1:65" s="2" customFormat="1" ht="16.5" customHeight="1">
      <c r="A205" s="39"/>
      <c r="B205" s="40"/>
      <c r="C205" s="267" t="s">
        <v>988</v>
      </c>
      <c r="D205" s="267" t="s">
        <v>261</v>
      </c>
      <c r="E205" s="268" t="s">
        <v>989</v>
      </c>
      <c r="F205" s="269" t="s">
        <v>990</v>
      </c>
      <c r="G205" s="270" t="s">
        <v>143</v>
      </c>
      <c r="H205" s="271">
        <v>62</v>
      </c>
      <c r="I205" s="272"/>
      <c r="J205" s="273">
        <f>ROUND(I205*H205,2)</f>
        <v>0</v>
      </c>
      <c r="K205" s="274"/>
      <c r="L205" s="275"/>
      <c r="M205" s="276" t="s">
        <v>1</v>
      </c>
      <c r="N205" s="277" t="s">
        <v>42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265</v>
      </c>
      <c r="AT205" s="232" t="s">
        <v>261</v>
      </c>
      <c r="AU205" s="232" t="s">
        <v>87</v>
      </c>
      <c r="AY205" s="18" t="s">
        <v>130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136</v>
      </c>
      <c r="BM205" s="232" t="s">
        <v>991</v>
      </c>
    </row>
    <row r="206" spans="1:65" s="2" customFormat="1" ht="37.8" customHeight="1">
      <c r="A206" s="39"/>
      <c r="B206" s="40"/>
      <c r="C206" s="220" t="s">
        <v>992</v>
      </c>
      <c r="D206" s="220" t="s">
        <v>132</v>
      </c>
      <c r="E206" s="221" t="s">
        <v>993</v>
      </c>
      <c r="F206" s="222" t="s">
        <v>994</v>
      </c>
      <c r="G206" s="223" t="s">
        <v>143</v>
      </c>
      <c r="H206" s="224">
        <v>110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136</v>
      </c>
      <c r="AT206" s="232" t="s">
        <v>132</v>
      </c>
      <c r="AU206" s="232" t="s">
        <v>87</v>
      </c>
      <c r="AY206" s="18" t="s">
        <v>130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136</v>
      </c>
      <c r="BM206" s="232" t="s">
        <v>995</v>
      </c>
    </row>
    <row r="207" spans="1:51" s="13" customFormat="1" ht="12">
      <c r="A207" s="13"/>
      <c r="B207" s="234"/>
      <c r="C207" s="235"/>
      <c r="D207" s="236" t="s">
        <v>138</v>
      </c>
      <c r="E207" s="237" t="s">
        <v>1</v>
      </c>
      <c r="F207" s="238" t="s">
        <v>996</v>
      </c>
      <c r="G207" s="235"/>
      <c r="H207" s="239">
        <v>70</v>
      </c>
      <c r="I207" s="240"/>
      <c r="J207" s="235"/>
      <c r="K207" s="235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138</v>
      </c>
      <c r="AU207" s="245" t="s">
        <v>87</v>
      </c>
      <c r="AV207" s="13" t="s">
        <v>87</v>
      </c>
      <c r="AW207" s="13" t="s">
        <v>33</v>
      </c>
      <c r="AX207" s="13" t="s">
        <v>77</v>
      </c>
      <c r="AY207" s="245" t="s">
        <v>130</v>
      </c>
    </row>
    <row r="208" spans="1:51" s="13" customFormat="1" ht="12">
      <c r="A208" s="13"/>
      <c r="B208" s="234"/>
      <c r="C208" s="235"/>
      <c r="D208" s="236" t="s">
        <v>138</v>
      </c>
      <c r="E208" s="237" t="s">
        <v>1</v>
      </c>
      <c r="F208" s="238" t="s">
        <v>997</v>
      </c>
      <c r="G208" s="235"/>
      <c r="H208" s="239">
        <v>40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138</v>
      </c>
      <c r="AU208" s="245" t="s">
        <v>87</v>
      </c>
      <c r="AV208" s="13" t="s">
        <v>87</v>
      </c>
      <c r="AW208" s="13" t="s">
        <v>33</v>
      </c>
      <c r="AX208" s="13" t="s">
        <v>77</v>
      </c>
      <c r="AY208" s="245" t="s">
        <v>130</v>
      </c>
    </row>
    <row r="209" spans="1:51" s="14" customFormat="1" ht="12">
      <c r="A209" s="14"/>
      <c r="B209" s="246"/>
      <c r="C209" s="247"/>
      <c r="D209" s="236" t="s">
        <v>138</v>
      </c>
      <c r="E209" s="248" t="s">
        <v>1</v>
      </c>
      <c r="F209" s="249" t="s">
        <v>140</v>
      </c>
      <c r="G209" s="247"/>
      <c r="H209" s="250">
        <v>110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138</v>
      </c>
      <c r="AU209" s="256" t="s">
        <v>87</v>
      </c>
      <c r="AV209" s="14" t="s">
        <v>136</v>
      </c>
      <c r="AW209" s="14" t="s">
        <v>33</v>
      </c>
      <c r="AX209" s="14" t="s">
        <v>85</v>
      </c>
      <c r="AY209" s="256" t="s">
        <v>130</v>
      </c>
    </row>
    <row r="210" spans="1:51" s="15" customFormat="1" ht="12">
      <c r="A210" s="15"/>
      <c r="B210" s="257"/>
      <c r="C210" s="258"/>
      <c r="D210" s="236" t="s">
        <v>138</v>
      </c>
      <c r="E210" s="259" t="s">
        <v>1</v>
      </c>
      <c r="F210" s="260" t="s">
        <v>987</v>
      </c>
      <c r="G210" s="258"/>
      <c r="H210" s="259" t="s">
        <v>1</v>
      </c>
      <c r="I210" s="261"/>
      <c r="J210" s="258"/>
      <c r="K210" s="258"/>
      <c r="L210" s="262"/>
      <c r="M210" s="263"/>
      <c r="N210" s="264"/>
      <c r="O210" s="264"/>
      <c r="P210" s="264"/>
      <c r="Q210" s="264"/>
      <c r="R210" s="264"/>
      <c r="S210" s="264"/>
      <c r="T210" s="26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6" t="s">
        <v>138</v>
      </c>
      <c r="AU210" s="266" t="s">
        <v>87</v>
      </c>
      <c r="AV210" s="15" t="s">
        <v>85</v>
      </c>
      <c r="AW210" s="15" t="s">
        <v>33</v>
      </c>
      <c r="AX210" s="15" t="s">
        <v>77</v>
      </c>
      <c r="AY210" s="266" t="s">
        <v>130</v>
      </c>
    </row>
    <row r="211" spans="1:65" s="2" customFormat="1" ht="37.8" customHeight="1">
      <c r="A211" s="39"/>
      <c r="B211" s="40"/>
      <c r="C211" s="267" t="s">
        <v>708</v>
      </c>
      <c r="D211" s="267" t="s">
        <v>261</v>
      </c>
      <c r="E211" s="268" t="s">
        <v>998</v>
      </c>
      <c r="F211" s="269" t="s">
        <v>999</v>
      </c>
      <c r="G211" s="270" t="s">
        <v>143</v>
      </c>
      <c r="H211" s="271">
        <v>70</v>
      </c>
      <c r="I211" s="272"/>
      <c r="J211" s="273">
        <f>ROUND(I211*H211,2)</f>
        <v>0</v>
      </c>
      <c r="K211" s="274"/>
      <c r="L211" s="275"/>
      <c r="M211" s="276" t="s">
        <v>1</v>
      </c>
      <c r="N211" s="277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265</v>
      </c>
      <c r="AT211" s="232" t="s">
        <v>261</v>
      </c>
      <c r="AU211" s="232" t="s">
        <v>87</v>
      </c>
      <c r="AY211" s="18" t="s">
        <v>130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136</v>
      </c>
      <c r="BM211" s="232" t="s">
        <v>1000</v>
      </c>
    </row>
    <row r="212" spans="1:65" s="2" customFormat="1" ht="33" customHeight="1">
      <c r="A212" s="39"/>
      <c r="B212" s="40"/>
      <c r="C212" s="267" t="s">
        <v>276</v>
      </c>
      <c r="D212" s="267" t="s">
        <v>261</v>
      </c>
      <c r="E212" s="268" t="s">
        <v>1001</v>
      </c>
      <c r="F212" s="269" t="s">
        <v>1002</v>
      </c>
      <c r="G212" s="270" t="s">
        <v>143</v>
      </c>
      <c r="H212" s="271">
        <v>40</v>
      </c>
      <c r="I212" s="272"/>
      <c r="J212" s="273">
        <f>ROUND(I212*H212,2)</f>
        <v>0</v>
      </c>
      <c r="K212" s="274"/>
      <c r="L212" s="275"/>
      <c r="M212" s="276" t="s">
        <v>1</v>
      </c>
      <c r="N212" s="277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265</v>
      </c>
      <c r="AT212" s="232" t="s">
        <v>261</v>
      </c>
      <c r="AU212" s="232" t="s">
        <v>87</v>
      </c>
      <c r="AY212" s="18" t="s">
        <v>130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136</v>
      </c>
      <c r="BM212" s="232" t="s">
        <v>1003</v>
      </c>
    </row>
    <row r="213" spans="1:65" s="2" customFormat="1" ht="24.15" customHeight="1">
      <c r="A213" s="39"/>
      <c r="B213" s="40"/>
      <c r="C213" s="220" t="s">
        <v>280</v>
      </c>
      <c r="D213" s="220" t="s">
        <v>132</v>
      </c>
      <c r="E213" s="221" t="s">
        <v>1004</v>
      </c>
      <c r="F213" s="222" t="s">
        <v>1005</v>
      </c>
      <c r="G213" s="223" t="s">
        <v>143</v>
      </c>
      <c r="H213" s="224">
        <v>3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136</v>
      </c>
      <c r="AT213" s="232" t="s">
        <v>132</v>
      </c>
      <c r="AU213" s="232" t="s">
        <v>87</v>
      </c>
      <c r="AY213" s="18" t="s">
        <v>130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136</v>
      </c>
      <c r="BM213" s="232" t="s">
        <v>1006</v>
      </c>
    </row>
    <row r="214" spans="1:51" s="13" customFormat="1" ht="12">
      <c r="A214" s="13"/>
      <c r="B214" s="234"/>
      <c r="C214" s="235"/>
      <c r="D214" s="236" t="s">
        <v>138</v>
      </c>
      <c r="E214" s="237" t="s">
        <v>1</v>
      </c>
      <c r="F214" s="238" t="s">
        <v>1007</v>
      </c>
      <c r="G214" s="235"/>
      <c r="H214" s="239">
        <v>0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138</v>
      </c>
      <c r="AU214" s="245" t="s">
        <v>87</v>
      </c>
      <c r="AV214" s="13" t="s">
        <v>87</v>
      </c>
      <c r="AW214" s="13" t="s">
        <v>33</v>
      </c>
      <c r="AX214" s="13" t="s">
        <v>77</v>
      </c>
      <c r="AY214" s="245" t="s">
        <v>130</v>
      </c>
    </row>
    <row r="215" spans="1:51" s="13" customFormat="1" ht="12">
      <c r="A215" s="13"/>
      <c r="B215" s="234"/>
      <c r="C215" s="235"/>
      <c r="D215" s="236" t="s">
        <v>138</v>
      </c>
      <c r="E215" s="237" t="s">
        <v>1</v>
      </c>
      <c r="F215" s="238" t="s">
        <v>1008</v>
      </c>
      <c r="G215" s="235"/>
      <c r="H215" s="239">
        <v>1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138</v>
      </c>
      <c r="AU215" s="245" t="s">
        <v>87</v>
      </c>
      <c r="AV215" s="13" t="s">
        <v>87</v>
      </c>
      <c r="AW215" s="13" t="s">
        <v>33</v>
      </c>
      <c r="AX215" s="13" t="s">
        <v>77</v>
      </c>
      <c r="AY215" s="245" t="s">
        <v>130</v>
      </c>
    </row>
    <row r="216" spans="1:51" s="13" customFormat="1" ht="12">
      <c r="A216" s="13"/>
      <c r="B216" s="234"/>
      <c r="C216" s="235"/>
      <c r="D216" s="236" t="s">
        <v>138</v>
      </c>
      <c r="E216" s="237" t="s">
        <v>1</v>
      </c>
      <c r="F216" s="238" t="s">
        <v>1009</v>
      </c>
      <c r="G216" s="235"/>
      <c r="H216" s="239">
        <v>1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138</v>
      </c>
      <c r="AU216" s="245" t="s">
        <v>87</v>
      </c>
      <c r="AV216" s="13" t="s">
        <v>87</v>
      </c>
      <c r="AW216" s="13" t="s">
        <v>33</v>
      </c>
      <c r="AX216" s="13" t="s">
        <v>77</v>
      </c>
      <c r="AY216" s="245" t="s">
        <v>130</v>
      </c>
    </row>
    <row r="217" spans="1:51" s="13" customFormat="1" ht="12">
      <c r="A217" s="13"/>
      <c r="B217" s="234"/>
      <c r="C217" s="235"/>
      <c r="D217" s="236" t="s">
        <v>138</v>
      </c>
      <c r="E217" s="237" t="s">
        <v>1</v>
      </c>
      <c r="F217" s="238" t="s">
        <v>1010</v>
      </c>
      <c r="G217" s="235"/>
      <c r="H217" s="239">
        <v>1</v>
      </c>
      <c r="I217" s="240"/>
      <c r="J217" s="235"/>
      <c r="K217" s="235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138</v>
      </c>
      <c r="AU217" s="245" t="s">
        <v>87</v>
      </c>
      <c r="AV217" s="13" t="s">
        <v>87</v>
      </c>
      <c r="AW217" s="13" t="s">
        <v>33</v>
      </c>
      <c r="AX217" s="13" t="s">
        <v>77</v>
      </c>
      <c r="AY217" s="245" t="s">
        <v>130</v>
      </c>
    </row>
    <row r="218" spans="1:51" s="14" customFormat="1" ht="12">
      <c r="A218" s="14"/>
      <c r="B218" s="246"/>
      <c r="C218" s="247"/>
      <c r="D218" s="236" t="s">
        <v>138</v>
      </c>
      <c r="E218" s="248" t="s">
        <v>1</v>
      </c>
      <c r="F218" s="249" t="s">
        <v>140</v>
      </c>
      <c r="G218" s="247"/>
      <c r="H218" s="250">
        <v>3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138</v>
      </c>
      <c r="AU218" s="256" t="s">
        <v>87</v>
      </c>
      <c r="AV218" s="14" t="s">
        <v>136</v>
      </c>
      <c r="AW218" s="14" t="s">
        <v>33</v>
      </c>
      <c r="AX218" s="14" t="s">
        <v>85</v>
      </c>
      <c r="AY218" s="256" t="s">
        <v>130</v>
      </c>
    </row>
    <row r="219" spans="1:65" s="2" customFormat="1" ht="24.15" customHeight="1">
      <c r="A219" s="39"/>
      <c r="B219" s="40"/>
      <c r="C219" s="267" t="s">
        <v>284</v>
      </c>
      <c r="D219" s="267" t="s">
        <v>261</v>
      </c>
      <c r="E219" s="268" t="s">
        <v>308</v>
      </c>
      <c r="F219" s="269" t="s">
        <v>1011</v>
      </c>
      <c r="G219" s="270" t="s">
        <v>143</v>
      </c>
      <c r="H219" s="271">
        <v>1</v>
      </c>
      <c r="I219" s="272"/>
      <c r="J219" s="273">
        <f>ROUND(I219*H219,2)</f>
        <v>0</v>
      </c>
      <c r="K219" s="274"/>
      <c r="L219" s="275"/>
      <c r="M219" s="276" t="s">
        <v>1</v>
      </c>
      <c r="N219" s="277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265</v>
      </c>
      <c r="AT219" s="232" t="s">
        <v>261</v>
      </c>
      <c r="AU219" s="232" t="s">
        <v>87</v>
      </c>
      <c r="AY219" s="18" t="s">
        <v>130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136</v>
      </c>
      <c r="BM219" s="232" t="s">
        <v>1012</v>
      </c>
    </row>
    <row r="220" spans="1:51" s="13" customFormat="1" ht="12">
      <c r="A220" s="13"/>
      <c r="B220" s="234"/>
      <c r="C220" s="235"/>
      <c r="D220" s="236" t="s">
        <v>138</v>
      </c>
      <c r="E220" s="237" t="s">
        <v>1</v>
      </c>
      <c r="F220" s="238" t="s">
        <v>1013</v>
      </c>
      <c r="G220" s="235"/>
      <c r="H220" s="239">
        <v>1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138</v>
      </c>
      <c r="AU220" s="245" t="s">
        <v>87</v>
      </c>
      <c r="AV220" s="13" t="s">
        <v>87</v>
      </c>
      <c r="AW220" s="13" t="s">
        <v>33</v>
      </c>
      <c r="AX220" s="13" t="s">
        <v>85</v>
      </c>
      <c r="AY220" s="245" t="s">
        <v>130</v>
      </c>
    </row>
    <row r="221" spans="1:65" s="2" customFormat="1" ht="24.15" customHeight="1">
      <c r="A221" s="39"/>
      <c r="B221" s="40"/>
      <c r="C221" s="267" t="s">
        <v>290</v>
      </c>
      <c r="D221" s="267" t="s">
        <v>261</v>
      </c>
      <c r="E221" s="268" t="s">
        <v>1014</v>
      </c>
      <c r="F221" s="269" t="s">
        <v>1015</v>
      </c>
      <c r="G221" s="270" t="s">
        <v>143</v>
      </c>
      <c r="H221" s="271">
        <v>2</v>
      </c>
      <c r="I221" s="272"/>
      <c r="J221" s="273">
        <f>ROUND(I221*H221,2)</f>
        <v>0</v>
      </c>
      <c r="K221" s="274"/>
      <c r="L221" s="275"/>
      <c r="M221" s="276" t="s">
        <v>1</v>
      </c>
      <c r="N221" s="277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265</v>
      </c>
      <c r="AT221" s="232" t="s">
        <v>261</v>
      </c>
      <c r="AU221" s="232" t="s">
        <v>87</v>
      </c>
      <c r="AY221" s="18" t="s">
        <v>130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136</v>
      </c>
      <c r="BM221" s="232" t="s">
        <v>1016</v>
      </c>
    </row>
    <row r="222" spans="1:51" s="13" customFormat="1" ht="12">
      <c r="A222" s="13"/>
      <c r="B222" s="234"/>
      <c r="C222" s="235"/>
      <c r="D222" s="236" t="s">
        <v>138</v>
      </c>
      <c r="E222" s="237" t="s">
        <v>1</v>
      </c>
      <c r="F222" s="238" t="s">
        <v>1009</v>
      </c>
      <c r="G222" s="235"/>
      <c r="H222" s="239">
        <v>1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138</v>
      </c>
      <c r="AU222" s="245" t="s">
        <v>87</v>
      </c>
      <c r="AV222" s="13" t="s">
        <v>87</v>
      </c>
      <c r="AW222" s="13" t="s">
        <v>33</v>
      </c>
      <c r="AX222" s="13" t="s">
        <v>77</v>
      </c>
      <c r="AY222" s="245" t="s">
        <v>130</v>
      </c>
    </row>
    <row r="223" spans="1:51" s="13" customFormat="1" ht="12">
      <c r="A223" s="13"/>
      <c r="B223" s="234"/>
      <c r="C223" s="235"/>
      <c r="D223" s="236" t="s">
        <v>138</v>
      </c>
      <c r="E223" s="237" t="s">
        <v>1</v>
      </c>
      <c r="F223" s="238" t="s">
        <v>1008</v>
      </c>
      <c r="G223" s="235"/>
      <c r="H223" s="239">
        <v>1</v>
      </c>
      <c r="I223" s="240"/>
      <c r="J223" s="235"/>
      <c r="K223" s="235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138</v>
      </c>
      <c r="AU223" s="245" t="s">
        <v>87</v>
      </c>
      <c r="AV223" s="13" t="s">
        <v>87</v>
      </c>
      <c r="AW223" s="13" t="s">
        <v>33</v>
      </c>
      <c r="AX223" s="13" t="s">
        <v>77</v>
      </c>
      <c r="AY223" s="245" t="s">
        <v>130</v>
      </c>
    </row>
    <row r="224" spans="1:51" s="16" customFormat="1" ht="12">
      <c r="A224" s="16"/>
      <c r="B224" s="284"/>
      <c r="C224" s="285"/>
      <c r="D224" s="236" t="s">
        <v>138</v>
      </c>
      <c r="E224" s="286" t="s">
        <v>1</v>
      </c>
      <c r="F224" s="287" t="s">
        <v>902</v>
      </c>
      <c r="G224" s="285"/>
      <c r="H224" s="288">
        <v>2</v>
      </c>
      <c r="I224" s="289"/>
      <c r="J224" s="285"/>
      <c r="K224" s="285"/>
      <c r="L224" s="290"/>
      <c r="M224" s="291"/>
      <c r="N224" s="292"/>
      <c r="O224" s="292"/>
      <c r="P224" s="292"/>
      <c r="Q224" s="292"/>
      <c r="R224" s="292"/>
      <c r="S224" s="292"/>
      <c r="T224" s="293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94" t="s">
        <v>138</v>
      </c>
      <c r="AU224" s="294" t="s">
        <v>87</v>
      </c>
      <c r="AV224" s="16" t="s">
        <v>146</v>
      </c>
      <c r="AW224" s="16" t="s">
        <v>33</v>
      </c>
      <c r="AX224" s="16" t="s">
        <v>85</v>
      </c>
      <c r="AY224" s="294" t="s">
        <v>130</v>
      </c>
    </row>
    <row r="225" spans="1:65" s="2" customFormat="1" ht="24.15" customHeight="1">
      <c r="A225" s="39"/>
      <c r="B225" s="40"/>
      <c r="C225" s="220" t="s">
        <v>296</v>
      </c>
      <c r="D225" s="220" t="s">
        <v>132</v>
      </c>
      <c r="E225" s="221" t="s">
        <v>1017</v>
      </c>
      <c r="F225" s="222" t="s">
        <v>1018</v>
      </c>
      <c r="G225" s="223" t="s">
        <v>143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42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136</v>
      </c>
      <c r="AT225" s="232" t="s">
        <v>132</v>
      </c>
      <c r="AU225" s="232" t="s">
        <v>87</v>
      </c>
      <c r="AY225" s="18" t="s">
        <v>130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136</v>
      </c>
      <c r="BM225" s="232" t="s">
        <v>1019</v>
      </c>
    </row>
    <row r="226" spans="1:65" s="2" customFormat="1" ht="16.5" customHeight="1">
      <c r="A226" s="39"/>
      <c r="B226" s="40"/>
      <c r="C226" s="267" t="s">
        <v>301</v>
      </c>
      <c r="D226" s="267" t="s">
        <v>261</v>
      </c>
      <c r="E226" s="268" t="s">
        <v>1020</v>
      </c>
      <c r="F226" s="269" t="s">
        <v>1021</v>
      </c>
      <c r="G226" s="270" t="s">
        <v>143</v>
      </c>
      <c r="H226" s="271">
        <v>1</v>
      </c>
      <c r="I226" s="272"/>
      <c r="J226" s="273">
        <f>ROUND(I226*H226,2)</f>
        <v>0</v>
      </c>
      <c r="K226" s="274"/>
      <c r="L226" s="275"/>
      <c r="M226" s="276" t="s">
        <v>1</v>
      </c>
      <c r="N226" s="277" t="s">
        <v>42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265</v>
      </c>
      <c r="AT226" s="232" t="s">
        <v>261</v>
      </c>
      <c r="AU226" s="232" t="s">
        <v>87</v>
      </c>
      <c r="AY226" s="18" t="s">
        <v>130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136</v>
      </c>
      <c r="BM226" s="232" t="s">
        <v>1022</v>
      </c>
    </row>
    <row r="227" spans="1:65" s="2" customFormat="1" ht="24.15" customHeight="1">
      <c r="A227" s="39"/>
      <c r="B227" s="40"/>
      <c r="C227" s="220" t="s">
        <v>307</v>
      </c>
      <c r="D227" s="220" t="s">
        <v>132</v>
      </c>
      <c r="E227" s="221" t="s">
        <v>1023</v>
      </c>
      <c r="F227" s="222" t="s">
        <v>1024</v>
      </c>
      <c r="G227" s="223" t="s">
        <v>143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42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136</v>
      </c>
      <c r="AT227" s="232" t="s">
        <v>132</v>
      </c>
      <c r="AU227" s="232" t="s">
        <v>87</v>
      </c>
      <c r="AY227" s="18" t="s">
        <v>130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85</v>
      </c>
      <c r="BK227" s="233">
        <f>ROUND(I227*H227,2)</f>
        <v>0</v>
      </c>
      <c r="BL227" s="18" t="s">
        <v>136</v>
      </c>
      <c r="BM227" s="232" t="s">
        <v>1025</v>
      </c>
    </row>
    <row r="228" spans="1:65" s="2" customFormat="1" ht="16.5" customHeight="1">
      <c r="A228" s="39"/>
      <c r="B228" s="40"/>
      <c r="C228" s="267" t="s">
        <v>311</v>
      </c>
      <c r="D228" s="267" t="s">
        <v>261</v>
      </c>
      <c r="E228" s="268" t="s">
        <v>1026</v>
      </c>
      <c r="F228" s="269" t="s">
        <v>1027</v>
      </c>
      <c r="G228" s="270" t="s">
        <v>143</v>
      </c>
      <c r="H228" s="271">
        <v>1</v>
      </c>
      <c r="I228" s="272"/>
      <c r="J228" s="273">
        <f>ROUND(I228*H228,2)</f>
        <v>0</v>
      </c>
      <c r="K228" s="274"/>
      <c r="L228" s="275"/>
      <c r="M228" s="276" t="s">
        <v>1</v>
      </c>
      <c r="N228" s="277" t="s">
        <v>42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265</v>
      </c>
      <c r="AT228" s="232" t="s">
        <v>261</v>
      </c>
      <c r="AU228" s="232" t="s">
        <v>87</v>
      </c>
      <c r="AY228" s="18" t="s">
        <v>130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85</v>
      </c>
      <c r="BK228" s="233">
        <f>ROUND(I228*H228,2)</f>
        <v>0</v>
      </c>
      <c r="BL228" s="18" t="s">
        <v>136</v>
      </c>
      <c r="BM228" s="232" t="s">
        <v>1028</v>
      </c>
    </row>
    <row r="229" spans="1:65" s="2" customFormat="1" ht="24.15" customHeight="1">
      <c r="A229" s="39"/>
      <c r="B229" s="40"/>
      <c r="C229" s="220" t="s">
        <v>315</v>
      </c>
      <c r="D229" s="220" t="s">
        <v>132</v>
      </c>
      <c r="E229" s="221" t="s">
        <v>1029</v>
      </c>
      <c r="F229" s="222" t="s">
        <v>1030</v>
      </c>
      <c r="G229" s="223" t="s">
        <v>143</v>
      </c>
      <c r="H229" s="224">
        <v>1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136</v>
      </c>
      <c r="AT229" s="232" t="s">
        <v>132</v>
      </c>
      <c r="AU229" s="232" t="s">
        <v>87</v>
      </c>
      <c r="AY229" s="18" t="s">
        <v>130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136</v>
      </c>
      <c r="BM229" s="232" t="s">
        <v>1031</v>
      </c>
    </row>
    <row r="230" spans="1:65" s="2" customFormat="1" ht="16.5" customHeight="1">
      <c r="A230" s="39"/>
      <c r="B230" s="40"/>
      <c r="C230" s="267" t="s">
        <v>322</v>
      </c>
      <c r="D230" s="267" t="s">
        <v>261</v>
      </c>
      <c r="E230" s="268" t="s">
        <v>1032</v>
      </c>
      <c r="F230" s="269" t="s">
        <v>1033</v>
      </c>
      <c r="G230" s="270" t="s">
        <v>143</v>
      </c>
      <c r="H230" s="271">
        <v>1</v>
      </c>
      <c r="I230" s="272"/>
      <c r="J230" s="273">
        <f>ROUND(I230*H230,2)</f>
        <v>0</v>
      </c>
      <c r="K230" s="274"/>
      <c r="L230" s="275"/>
      <c r="M230" s="276" t="s">
        <v>1</v>
      </c>
      <c r="N230" s="277" t="s">
        <v>42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265</v>
      </c>
      <c r="AT230" s="232" t="s">
        <v>261</v>
      </c>
      <c r="AU230" s="232" t="s">
        <v>87</v>
      </c>
      <c r="AY230" s="18" t="s">
        <v>130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136</v>
      </c>
      <c r="BM230" s="232" t="s">
        <v>1034</v>
      </c>
    </row>
    <row r="231" spans="1:65" s="2" customFormat="1" ht="33" customHeight="1">
      <c r="A231" s="39"/>
      <c r="B231" s="40"/>
      <c r="C231" s="220" t="s">
        <v>326</v>
      </c>
      <c r="D231" s="220" t="s">
        <v>132</v>
      </c>
      <c r="E231" s="221" t="s">
        <v>1035</v>
      </c>
      <c r="F231" s="222" t="s">
        <v>1036</v>
      </c>
      <c r="G231" s="223" t="s">
        <v>172</v>
      </c>
      <c r="H231" s="224">
        <v>7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136</v>
      </c>
      <c r="AT231" s="232" t="s">
        <v>132</v>
      </c>
      <c r="AU231" s="232" t="s">
        <v>87</v>
      </c>
      <c r="AY231" s="18" t="s">
        <v>130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136</v>
      </c>
      <c r="BM231" s="232" t="s">
        <v>1037</v>
      </c>
    </row>
    <row r="232" spans="1:51" s="13" customFormat="1" ht="12">
      <c r="A232" s="13"/>
      <c r="B232" s="234"/>
      <c r="C232" s="235"/>
      <c r="D232" s="236" t="s">
        <v>138</v>
      </c>
      <c r="E232" s="237" t="s">
        <v>1</v>
      </c>
      <c r="F232" s="238" t="s">
        <v>1038</v>
      </c>
      <c r="G232" s="235"/>
      <c r="H232" s="239">
        <v>7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138</v>
      </c>
      <c r="AU232" s="245" t="s">
        <v>87</v>
      </c>
      <c r="AV232" s="13" t="s">
        <v>87</v>
      </c>
      <c r="AW232" s="13" t="s">
        <v>33</v>
      </c>
      <c r="AX232" s="13" t="s">
        <v>85</v>
      </c>
      <c r="AY232" s="245" t="s">
        <v>130</v>
      </c>
    </row>
    <row r="233" spans="1:65" s="2" customFormat="1" ht="16.5" customHeight="1">
      <c r="A233" s="39"/>
      <c r="B233" s="40"/>
      <c r="C233" s="267" t="s">
        <v>330</v>
      </c>
      <c r="D233" s="267" t="s">
        <v>261</v>
      </c>
      <c r="E233" s="268" t="s">
        <v>1039</v>
      </c>
      <c r="F233" s="269" t="s">
        <v>1040</v>
      </c>
      <c r="G233" s="270" t="s">
        <v>172</v>
      </c>
      <c r="H233" s="271">
        <v>7</v>
      </c>
      <c r="I233" s="272"/>
      <c r="J233" s="273">
        <f>ROUND(I233*H233,2)</f>
        <v>0</v>
      </c>
      <c r="K233" s="274"/>
      <c r="L233" s="275"/>
      <c r="M233" s="276" t="s">
        <v>1</v>
      </c>
      <c r="N233" s="277" t="s">
        <v>42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265</v>
      </c>
      <c r="AT233" s="232" t="s">
        <v>261</v>
      </c>
      <c r="AU233" s="232" t="s">
        <v>87</v>
      </c>
      <c r="AY233" s="18" t="s">
        <v>130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136</v>
      </c>
      <c r="BM233" s="232" t="s">
        <v>1041</v>
      </c>
    </row>
    <row r="234" spans="1:65" s="2" customFormat="1" ht="33" customHeight="1">
      <c r="A234" s="39"/>
      <c r="B234" s="40"/>
      <c r="C234" s="220" t="s">
        <v>334</v>
      </c>
      <c r="D234" s="220" t="s">
        <v>132</v>
      </c>
      <c r="E234" s="221" t="s">
        <v>1042</v>
      </c>
      <c r="F234" s="222" t="s">
        <v>1043</v>
      </c>
      <c r="G234" s="223" t="s">
        <v>172</v>
      </c>
      <c r="H234" s="224">
        <v>142.195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42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136</v>
      </c>
      <c r="AT234" s="232" t="s">
        <v>132</v>
      </c>
      <c r="AU234" s="232" t="s">
        <v>87</v>
      </c>
      <c r="AY234" s="18" t="s">
        <v>130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85</v>
      </c>
      <c r="BK234" s="233">
        <f>ROUND(I234*H234,2)</f>
        <v>0</v>
      </c>
      <c r="BL234" s="18" t="s">
        <v>136</v>
      </c>
      <c r="BM234" s="232" t="s">
        <v>1044</v>
      </c>
    </row>
    <row r="235" spans="1:51" s="13" customFormat="1" ht="12">
      <c r="A235" s="13"/>
      <c r="B235" s="234"/>
      <c r="C235" s="235"/>
      <c r="D235" s="236" t="s">
        <v>138</v>
      </c>
      <c r="E235" s="237" t="s">
        <v>1</v>
      </c>
      <c r="F235" s="238" t="s">
        <v>1045</v>
      </c>
      <c r="G235" s="235"/>
      <c r="H235" s="239">
        <v>142.195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138</v>
      </c>
      <c r="AU235" s="245" t="s">
        <v>87</v>
      </c>
      <c r="AV235" s="13" t="s">
        <v>87</v>
      </c>
      <c r="AW235" s="13" t="s">
        <v>33</v>
      </c>
      <c r="AX235" s="13" t="s">
        <v>85</v>
      </c>
      <c r="AY235" s="245" t="s">
        <v>130</v>
      </c>
    </row>
    <row r="236" spans="1:51" s="15" customFormat="1" ht="12">
      <c r="A236" s="15"/>
      <c r="B236" s="257"/>
      <c r="C236" s="258"/>
      <c r="D236" s="236" t="s">
        <v>138</v>
      </c>
      <c r="E236" s="259" t="s">
        <v>1</v>
      </c>
      <c r="F236" s="260" t="s">
        <v>987</v>
      </c>
      <c r="G236" s="258"/>
      <c r="H236" s="259" t="s">
        <v>1</v>
      </c>
      <c r="I236" s="261"/>
      <c r="J236" s="258"/>
      <c r="K236" s="258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138</v>
      </c>
      <c r="AU236" s="266" t="s">
        <v>87</v>
      </c>
      <c r="AV236" s="15" t="s">
        <v>85</v>
      </c>
      <c r="AW236" s="15" t="s">
        <v>33</v>
      </c>
      <c r="AX236" s="15" t="s">
        <v>77</v>
      </c>
      <c r="AY236" s="266" t="s">
        <v>130</v>
      </c>
    </row>
    <row r="237" spans="1:65" s="2" customFormat="1" ht="16.5" customHeight="1">
      <c r="A237" s="39"/>
      <c r="B237" s="40"/>
      <c r="C237" s="267" t="s">
        <v>339</v>
      </c>
      <c r="D237" s="267" t="s">
        <v>261</v>
      </c>
      <c r="E237" s="268" t="s">
        <v>1046</v>
      </c>
      <c r="F237" s="269" t="s">
        <v>1047</v>
      </c>
      <c r="G237" s="270" t="s">
        <v>172</v>
      </c>
      <c r="H237" s="271">
        <v>142.195</v>
      </c>
      <c r="I237" s="272"/>
      <c r="J237" s="273">
        <f>ROUND(I237*H237,2)</f>
        <v>0</v>
      </c>
      <c r="K237" s="274"/>
      <c r="L237" s="275"/>
      <c r="M237" s="276" t="s">
        <v>1</v>
      </c>
      <c r="N237" s="277" t="s">
        <v>42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265</v>
      </c>
      <c r="AT237" s="232" t="s">
        <v>261</v>
      </c>
      <c r="AU237" s="232" t="s">
        <v>87</v>
      </c>
      <c r="AY237" s="18" t="s">
        <v>130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85</v>
      </c>
      <c r="BK237" s="233">
        <f>ROUND(I237*H237,2)</f>
        <v>0</v>
      </c>
      <c r="BL237" s="18" t="s">
        <v>136</v>
      </c>
      <c r="BM237" s="232" t="s">
        <v>1048</v>
      </c>
    </row>
    <row r="238" spans="1:63" s="12" customFormat="1" ht="22.8" customHeight="1">
      <c r="A238" s="12"/>
      <c r="B238" s="204"/>
      <c r="C238" s="205"/>
      <c r="D238" s="206" t="s">
        <v>76</v>
      </c>
      <c r="E238" s="218" t="s">
        <v>155</v>
      </c>
      <c r="F238" s="218" t="s">
        <v>321</v>
      </c>
      <c r="G238" s="205"/>
      <c r="H238" s="205"/>
      <c r="I238" s="208"/>
      <c r="J238" s="219">
        <f>BK238</f>
        <v>0</v>
      </c>
      <c r="K238" s="205"/>
      <c r="L238" s="210"/>
      <c r="M238" s="211"/>
      <c r="N238" s="212"/>
      <c r="O238" s="212"/>
      <c r="P238" s="213">
        <f>SUM(P239:P266)</f>
        <v>0</v>
      </c>
      <c r="Q238" s="212"/>
      <c r="R238" s="213">
        <f>SUM(R239:R266)</f>
        <v>13.98347</v>
      </c>
      <c r="S238" s="212"/>
      <c r="T238" s="214">
        <f>SUM(T239:T266)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5" t="s">
        <v>85</v>
      </c>
      <c r="AT238" s="216" t="s">
        <v>76</v>
      </c>
      <c r="AU238" s="216" t="s">
        <v>85</v>
      </c>
      <c r="AY238" s="215" t="s">
        <v>130</v>
      </c>
      <c r="BK238" s="217">
        <f>SUM(BK239:BK266)</f>
        <v>0</v>
      </c>
    </row>
    <row r="239" spans="1:65" s="2" customFormat="1" ht="37.8" customHeight="1">
      <c r="A239" s="39"/>
      <c r="B239" s="40"/>
      <c r="C239" s="220" t="s">
        <v>343</v>
      </c>
      <c r="D239" s="220" t="s">
        <v>132</v>
      </c>
      <c r="E239" s="221" t="s">
        <v>1049</v>
      </c>
      <c r="F239" s="222" t="s">
        <v>1050</v>
      </c>
      <c r="G239" s="223" t="s">
        <v>135</v>
      </c>
      <c r="H239" s="224">
        <v>74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42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136</v>
      </c>
      <c r="AT239" s="232" t="s">
        <v>132</v>
      </c>
      <c r="AU239" s="232" t="s">
        <v>87</v>
      </c>
      <c r="AY239" s="18" t="s">
        <v>130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85</v>
      </c>
      <c r="BK239" s="233">
        <f>ROUND(I239*H239,2)</f>
        <v>0</v>
      </c>
      <c r="BL239" s="18" t="s">
        <v>136</v>
      </c>
      <c r="BM239" s="232" t="s">
        <v>1051</v>
      </c>
    </row>
    <row r="240" spans="1:51" s="13" customFormat="1" ht="12">
      <c r="A240" s="13"/>
      <c r="B240" s="234"/>
      <c r="C240" s="235"/>
      <c r="D240" s="236" t="s">
        <v>138</v>
      </c>
      <c r="E240" s="237" t="s">
        <v>1</v>
      </c>
      <c r="F240" s="238" t="s">
        <v>856</v>
      </c>
      <c r="G240" s="235"/>
      <c r="H240" s="239">
        <v>74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138</v>
      </c>
      <c r="AU240" s="245" t="s">
        <v>87</v>
      </c>
      <c r="AV240" s="13" t="s">
        <v>87</v>
      </c>
      <c r="AW240" s="13" t="s">
        <v>33</v>
      </c>
      <c r="AX240" s="13" t="s">
        <v>85</v>
      </c>
      <c r="AY240" s="245" t="s">
        <v>130</v>
      </c>
    </row>
    <row r="241" spans="1:65" s="2" customFormat="1" ht="33" customHeight="1">
      <c r="A241" s="39"/>
      <c r="B241" s="40"/>
      <c r="C241" s="220" t="s">
        <v>347</v>
      </c>
      <c r="D241" s="220" t="s">
        <v>132</v>
      </c>
      <c r="E241" s="221" t="s">
        <v>1052</v>
      </c>
      <c r="F241" s="222" t="s">
        <v>1053</v>
      </c>
      <c r="G241" s="223" t="s">
        <v>135</v>
      </c>
      <c r="H241" s="224">
        <v>74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42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136</v>
      </c>
      <c r="AT241" s="232" t="s">
        <v>132</v>
      </c>
      <c r="AU241" s="232" t="s">
        <v>87</v>
      </c>
      <c r="AY241" s="18" t="s">
        <v>130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85</v>
      </c>
      <c r="BK241" s="233">
        <f>ROUND(I241*H241,2)</f>
        <v>0</v>
      </c>
      <c r="BL241" s="18" t="s">
        <v>136</v>
      </c>
      <c r="BM241" s="232" t="s">
        <v>1054</v>
      </c>
    </row>
    <row r="242" spans="1:51" s="13" customFormat="1" ht="12">
      <c r="A242" s="13"/>
      <c r="B242" s="234"/>
      <c r="C242" s="235"/>
      <c r="D242" s="236" t="s">
        <v>138</v>
      </c>
      <c r="E242" s="237" t="s">
        <v>1</v>
      </c>
      <c r="F242" s="238" t="s">
        <v>856</v>
      </c>
      <c r="G242" s="235"/>
      <c r="H242" s="239">
        <v>74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138</v>
      </c>
      <c r="AU242" s="245" t="s">
        <v>87</v>
      </c>
      <c r="AV242" s="13" t="s">
        <v>87</v>
      </c>
      <c r="AW242" s="13" t="s">
        <v>33</v>
      </c>
      <c r="AX242" s="13" t="s">
        <v>85</v>
      </c>
      <c r="AY242" s="245" t="s">
        <v>130</v>
      </c>
    </row>
    <row r="243" spans="1:65" s="2" customFormat="1" ht="33" customHeight="1">
      <c r="A243" s="39"/>
      <c r="B243" s="40"/>
      <c r="C243" s="220" t="s">
        <v>353</v>
      </c>
      <c r="D243" s="220" t="s">
        <v>132</v>
      </c>
      <c r="E243" s="221" t="s">
        <v>1055</v>
      </c>
      <c r="F243" s="222" t="s">
        <v>1056</v>
      </c>
      <c r="G243" s="223" t="s">
        <v>135</v>
      </c>
      <c r="H243" s="224">
        <v>160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42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136</v>
      </c>
      <c r="AT243" s="232" t="s">
        <v>132</v>
      </c>
      <c r="AU243" s="232" t="s">
        <v>87</v>
      </c>
      <c r="AY243" s="18" t="s">
        <v>130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85</v>
      </c>
      <c r="BK243" s="233">
        <f>ROUND(I243*H243,2)</f>
        <v>0</v>
      </c>
      <c r="BL243" s="18" t="s">
        <v>136</v>
      </c>
      <c r="BM243" s="232" t="s">
        <v>1057</v>
      </c>
    </row>
    <row r="244" spans="1:51" s="13" customFormat="1" ht="12">
      <c r="A244" s="13"/>
      <c r="B244" s="234"/>
      <c r="C244" s="235"/>
      <c r="D244" s="236" t="s">
        <v>138</v>
      </c>
      <c r="E244" s="237" t="s">
        <v>1</v>
      </c>
      <c r="F244" s="238" t="s">
        <v>1058</v>
      </c>
      <c r="G244" s="235"/>
      <c r="H244" s="239">
        <v>160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138</v>
      </c>
      <c r="AU244" s="245" t="s">
        <v>87</v>
      </c>
      <c r="AV244" s="13" t="s">
        <v>87</v>
      </c>
      <c r="AW244" s="13" t="s">
        <v>33</v>
      </c>
      <c r="AX244" s="13" t="s">
        <v>85</v>
      </c>
      <c r="AY244" s="245" t="s">
        <v>130</v>
      </c>
    </row>
    <row r="245" spans="1:65" s="2" customFormat="1" ht="33" customHeight="1">
      <c r="A245" s="39"/>
      <c r="B245" s="40"/>
      <c r="C245" s="220" t="s">
        <v>357</v>
      </c>
      <c r="D245" s="220" t="s">
        <v>132</v>
      </c>
      <c r="E245" s="221" t="s">
        <v>1059</v>
      </c>
      <c r="F245" s="222" t="s">
        <v>1060</v>
      </c>
      <c r="G245" s="223" t="s">
        <v>135</v>
      </c>
      <c r="H245" s="224">
        <v>93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42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136</v>
      </c>
      <c r="AT245" s="232" t="s">
        <v>132</v>
      </c>
      <c r="AU245" s="232" t="s">
        <v>87</v>
      </c>
      <c r="AY245" s="18" t="s">
        <v>130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85</v>
      </c>
      <c r="BK245" s="233">
        <f>ROUND(I245*H245,2)</f>
        <v>0</v>
      </c>
      <c r="BL245" s="18" t="s">
        <v>136</v>
      </c>
      <c r="BM245" s="232" t="s">
        <v>1061</v>
      </c>
    </row>
    <row r="246" spans="1:51" s="13" customFormat="1" ht="12">
      <c r="A246" s="13"/>
      <c r="B246" s="234"/>
      <c r="C246" s="235"/>
      <c r="D246" s="236" t="s">
        <v>138</v>
      </c>
      <c r="E246" s="237" t="s">
        <v>1</v>
      </c>
      <c r="F246" s="238" t="s">
        <v>1062</v>
      </c>
      <c r="G246" s="235"/>
      <c r="H246" s="239">
        <v>93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138</v>
      </c>
      <c r="AU246" s="245" t="s">
        <v>87</v>
      </c>
      <c r="AV246" s="13" t="s">
        <v>87</v>
      </c>
      <c r="AW246" s="13" t="s">
        <v>33</v>
      </c>
      <c r="AX246" s="13" t="s">
        <v>85</v>
      </c>
      <c r="AY246" s="245" t="s">
        <v>130</v>
      </c>
    </row>
    <row r="247" spans="1:65" s="2" customFormat="1" ht="33" customHeight="1">
      <c r="A247" s="39"/>
      <c r="B247" s="40"/>
      <c r="C247" s="220" t="s">
        <v>361</v>
      </c>
      <c r="D247" s="220" t="s">
        <v>132</v>
      </c>
      <c r="E247" s="221" t="s">
        <v>1063</v>
      </c>
      <c r="F247" s="222" t="s">
        <v>1064</v>
      </c>
      <c r="G247" s="223" t="s">
        <v>135</v>
      </c>
      <c r="H247" s="224">
        <v>842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42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136</v>
      </c>
      <c r="AT247" s="232" t="s">
        <v>132</v>
      </c>
      <c r="AU247" s="232" t="s">
        <v>87</v>
      </c>
      <c r="AY247" s="18" t="s">
        <v>130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85</v>
      </c>
      <c r="BK247" s="233">
        <f>ROUND(I247*H247,2)</f>
        <v>0</v>
      </c>
      <c r="BL247" s="18" t="s">
        <v>136</v>
      </c>
      <c r="BM247" s="232" t="s">
        <v>1065</v>
      </c>
    </row>
    <row r="248" spans="1:51" s="13" customFormat="1" ht="12">
      <c r="A248" s="13"/>
      <c r="B248" s="234"/>
      <c r="C248" s="235"/>
      <c r="D248" s="236" t="s">
        <v>138</v>
      </c>
      <c r="E248" s="237" t="s">
        <v>1</v>
      </c>
      <c r="F248" s="238" t="s">
        <v>1066</v>
      </c>
      <c r="G248" s="235"/>
      <c r="H248" s="239">
        <v>842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138</v>
      </c>
      <c r="AU248" s="245" t="s">
        <v>87</v>
      </c>
      <c r="AV248" s="13" t="s">
        <v>87</v>
      </c>
      <c r="AW248" s="13" t="s">
        <v>33</v>
      </c>
      <c r="AX248" s="13" t="s">
        <v>85</v>
      </c>
      <c r="AY248" s="245" t="s">
        <v>130</v>
      </c>
    </row>
    <row r="249" spans="1:65" s="2" customFormat="1" ht="33" customHeight="1">
      <c r="A249" s="39"/>
      <c r="B249" s="40"/>
      <c r="C249" s="220" t="s">
        <v>365</v>
      </c>
      <c r="D249" s="220" t="s">
        <v>132</v>
      </c>
      <c r="E249" s="221" t="s">
        <v>1067</v>
      </c>
      <c r="F249" s="222" t="s">
        <v>1068</v>
      </c>
      <c r="G249" s="223" t="s">
        <v>135</v>
      </c>
      <c r="H249" s="224">
        <v>800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42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136</v>
      </c>
      <c r="AT249" s="232" t="s">
        <v>132</v>
      </c>
      <c r="AU249" s="232" t="s">
        <v>87</v>
      </c>
      <c r="AY249" s="18" t="s">
        <v>130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85</v>
      </c>
      <c r="BK249" s="233">
        <f>ROUND(I249*H249,2)</f>
        <v>0</v>
      </c>
      <c r="BL249" s="18" t="s">
        <v>136</v>
      </c>
      <c r="BM249" s="232" t="s">
        <v>1069</v>
      </c>
    </row>
    <row r="250" spans="1:51" s="13" customFormat="1" ht="12">
      <c r="A250" s="13"/>
      <c r="B250" s="234"/>
      <c r="C250" s="235"/>
      <c r="D250" s="236" t="s">
        <v>138</v>
      </c>
      <c r="E250" s="237" t="s">
        <v>1</v>
      </c>
      <c r="F250" s="238" t="s">
        <v>1070</v>
      </c>
      <c r="G250" s="235"/>
      <c r="H250" s="239">
        <v>800</v>
      </c>
      <c r="I250" s="240"/>
      <c r="J250" s="235"/>
      <c r="K250" s="235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138</v>
      </c>
      <c r="AU250" s="245" t="s">
        <v>87</v>
      </c>
      <c r="AV250" s="13" t="s">
        <v>87</v>
      </c>
      <c r="AW250" s="13" t="s">
        <v>33</v>
      </c>
      <c r="AX250" s="13" t="s">
        <v>85</v>
      </c>
      <c r="AY250" s="245" t="s">
        <v>130</v>
      </c>
    </row>
    <row r="251" spans="1:65" s="2" customFormat="1" ht="37.8" customHeight="1">
      <c r="A251" s="39"/>
      <c r="B251" s="40"/>
      <c r="C251" s="220" t="s">
        <v>369</v>
      </c>
      <c r="D251" s="220" t="s">
        <v>132</v>
      </c>
      <c r="E251" s="221" t="s">
        <v>1071</v>
      </c>
      <c r="F251" s="222" t="s">
        <v>1072</v>
      </c>
      <c r="G251" s="223" t="s">
        <v>135</v>
      </c>
      <c r="H251" s="224">
        <v>74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42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136</v>
      </c>
      <c r="AT251" s="232" t="s">
        <v>132</v>
      </c>
      <c r="AU251" s="232" t="s">
        <v>87</v>
      </c>
      <c r="AY251" s="18" t="s">
        <v>130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85</v>
      </c>
      <c r="BK251" s="233">
        <f>ROUND(I251*H251,2)</f>
        <v>0</v>
      </c>
      <c r="BL251" s="18" t="s">
        <v>136</v>
      </c>
      <c r="BM251" s="232" t="s">
        <v>1073</v>
      </c>
    </row>
    <row r="252" spans="1:51" s="13" customFormat="1" ht="12">
      <c r="A252" s="13"/>
      <c r="B252" s="234"/>
      <c r="C252" s="235"/>
      <c r="D252" s="236" t="s">
        <v>138</v>
      </c>
      <c r="E252" s="237" t="s">
        <v>1</v>
      </c>
      <c r="F252" s="238" t="s">
        <v>856</v>
      </c>
      <c r="G252" s="235"/>
      <c r="H252" s="239">
        <v>74</v>
      </c>
      <c r="I252" s="240"/>
      <c r="J252" s="235"/>
      <c r="K252" s="235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138</v>
      </c>
      <c r="AU252" s="245" t="s">
        <v>87</v>
      </c>
      <c r="AV252" s="13" t="s">
        <v>87</v>
      </c>
      <c r="AW252" s="13" t="s">
        <v>33</v>
      </c>
      <c r="AX252" s="13" t="s">
        <v>85</v>
      </c>
      <c r="AY252" s="245" t="s">
        <v>130</v>
      </c>
    </row>
    <row r="253" spans="1:65" s="2" customFormat="1" ht="24.15" customHeight="1">
      <c r="A253" s="39"/>
      <c r="B253" s="40"/>
      <c r="C253" s="220" t="s">
        <v>377</v>
      </c>
      <c r="D253" s="220" t="s">
        <v>132</v>
      </c>
      <c r="E253" s="221" t="s">
        <v>1074</v>
      </c>
      <c r="F253" s="222" t="s">
        <v>1075</v>
      </c>
      <c r="G253" s="223" t="s">
        <v>135</v>
      </c>
      <c r="H253" s="224">
        <v>800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42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136</v>
      </c>
      <c r="AT253" s="232" t="s">
        <v>132</v>
      </c>
      <c r="AU253" s="232" t="s">
        <v>87</v>
      </c>
      <c r="AY253" s="18" t="s">
        <v>130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85</v>
      </c>
      <c r="BK253" s="233">
        <f>ROUND(I253*H253,2)</f>
        <v>0</v>
      </c>
      <c r="BL253" s="18" t="s">
        <v>136</v>
      </c>
      <c r="BM253" s="232" t="s">
        <v>1076</v>
      </c>
    </row>
    <row r="254" spans="1:51" s="13" customFormat="1" ht="12">
      <c r="A254" s="13"/>
      <c r="B254" s="234"/>
      <c r="C254" s="235"/>
      <c r="D254" s="236" t="s">
        <v>138</v>
      </c>
      <c r="E254" s="237" t="s">
        <v>1</v>
      </c>
      <c r="F254" s="238" t="s">
        <v>1070</v>
      </c>
      <c r="G254" s="235"/>
      <c r="H254" s="239">
        <v>800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138</v>
      </c>
      <c r="AU254" s="245" t="s">
        <v>87</v>
      </c>
      <c r="AV254" s="13" t="s">
        <v>87</v>
      </c>
      <c r="AW254" s="13" t="s">
        <v>33</v>
      </c>
      <c r="AX254" s="13" t="s">
        <v>85</v>
      </c>
      <c r="AY254" s="245" t="s">
        <v>130</v>
      </c>
    </row>
    <row r="255" spans="1:65" s="2" customFormat="1" ht="44.25" customHeight="1">
      <c r="A255" s="39"/>
      <c r="B255" s="40"/>
      <c r="C255" s="220" t="s">
        <v>381</v>
      </c>
      <c r="D255" s="220" t="s">
        <v>132</v>
      </c>
      <c r="E255" s="221" t="s">
        <v>1077</v>
      </c>
      <c r="F255" s="222" t="s">
        <v>1078</v>
      </c>
      <c r="G255" s="223" t="s">
        <v>135</v>
      </c>
      <c r="H255" s="224">
        <v>800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42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136</v>
      </c>
      <c r="AT255" s="232" t="s">
        <v>132</v>
      </c>
      <c r="AU255" s="232" t="s">
        <v>87</v>
      </c>
      <c r="AY255" s="18" t="s">
        <v>130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136</v>
      </c>
      <c r="BM255" s="232" t="s">
        <v>1079</v>
      </c>
    </row>
    <row r="256" spans="1:51" s="13" customFormat="1" ht="12">
      <c r="A256" s="13"/>
      <c r="B256" s="234"/>
      <c r="C256" s="235"/>
      <c r="D256" s="236" t="s">
        <v>138</v>
      </c>
      <c r="E256" s="237" t="s">
        <v>1</v>
      </c>
      <c r="F256" s="238" t="s">
        <v>1070</v>
      </c>
      <c r="G256" s="235"/>
      <c r="H256" s="239">
        <v>800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138</v>
      </c>
      <c r="AU256" s="245" t="s">
        <v>87</v>
      </c>
      <c r="AV256" s="13" t="s">
        <v>87</v>
      </c>
      <c r="AW256" s="13" t="s">
        <v>33</v>
      </c>
      <c r="AX256" s="13" t="s">
        <v>85</v>
      </c>
      <c r="AY256" s="245" t="s">
        <v>130</v>
      </c>
    </row>
    <row r="257" spans="1:65" s="2" customFormat="1" ht="62.7" customHeight="1">
      <c r="A257" s="39"/>
      <c r="B257" s="40"/>
      <c r="C257" s="220" t="s">
        <v>385</v>
      </c>
      <c r="D257" s="220" t="s">
        <v>132</v>
      </c>
      <c r="E257" s="221" t="s">
        <v>1080</v>
      </c>
      <c r="F257" s="222" t="s">
        <v>1081</v>
      </c>
      <c r="G257" s="223" t="s">
        <v>135</v>
      </c>
      <c r="H257" s="224">
        <v>19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42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136</v>
      </c>
      <c r="AT257" s="232" t="s">
        <v>132</v>
      </c>
      <c r="AU257" s="232" t="s">
        <v>87</v>
      </c>
      <c r="AY257" s="18" t="s">
        <v>130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85</v>
      </c>
      <c r="BK257" s="233">
        <f>ROUND(I257*H257,2)</f>
        <v>0</v>
      </c>
      <c r="BL257" s="18" t="s">
        <v>136</v>
      </c>
      <c r="BM257" s="232" t="s">
        <v>1082</v>
      </c>
    </row>
    <row r="258" spans="1:51" s="13" customFormat="1" ht="12">
      <c r="A258" s="13"/>
      <c r="B258" s="234"/>
      <c r="C258" s="235"/>
      <c r="D258" s="236" t="s">
        <v>138</v>
      </c>
      <c r="E258" s="237" t="s">
        <v>1</v>
      </c>
      <c r="F258" s="238" t="s">
        <v>860</v>
      </c>
      <c r="G258" s="235"/>
      <c r="H258" s="239">
        <v>19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138</v>
      </c>
      <c r="AU258" s="245" t="s">
        <v>87</v>
      </c>
      <c r="AV258" s="13" t="s">
        <v>87</v>
      </c>
      <c r="AW258" s="13" t="s">
        <v>33</v>
      </c>
      <c r="AX258" s="13" t="s">
        <v>85</v>
      </c>
      <c r="AY258" s="245" t="s">
        <v>130</v>
      </c>
    </row>
    <row r="259" spans="1:65" s="2" customFormat="1" ht="21.75" customHeight="1">
      <c r="A259" s="39"/>
      <c r="B259" s="40"/>
      <c r="C259" s="267" t="s">
        <v>389</v>
      </c>
      <c r="D259" s="267" t="s">
        <v>261</v>
      </c>
      <c r="E259" s="268" t="s">
        <v>1083</v>
      </c>
      <c r="F259" s="269" t="s">
        <v>1084</v>
      </c>
      <c r="G259" s="270" t="s">
        <v>135</v>
      </c>
      <c r="H259" s="271">
        <v>19.57</v>
      </c>
      <c r="I259" s="272"/>
      <c r="J259" s="273">
        <f>ROUND(I259*H259,2)</f>
        <v>0</v>
      </c>
      <c r="K259" s="274"/>
      <c r="L259" s="275"/>
      <c r="M259" s="276" t="s">
        <v>1</v>
      </c>
      <c r="N259" s="277" t="s">
        <v>42</v>
      </c>
      <c r="O259" s="92"/>
      <c r="P259" s="230">
        <f>O259*H259</f>
        <v>0</v>
      </c>
      <c r="Q259" s="230">
        <v>0.131</v>
      </c>
      <c r="R259" s="230">
        <f>Q259*H259</f>
        <v>2.56367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265</v>
      </c>
      <c r="AT259" s="232" t="s">
        <v>261</v>
      </c>
      <c r="AU259" s="232" t="s">
        <v>87</v>
      </c>
      <c r="AY259" s="18" t="s">
        <v>130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85</v>
      </c>
      <c r="BK259" s="233">
        <f>ROUND(I259*H259,2)</f>
        <v>0</v>
      </c>
      <c r="BL259" s="18" t="s">
        <v>136</v>
      </c>
      <c r="BM259" s="232" t="s">
        <v>1085</v>
      </c>
    </row>
    <row r="260" spans="1:51" s="13" customFormat="1" ht="12">
      <c r="A260" s="13"/>
      <c r="B260" s="234"/>
      <c r="C260" s="235"/>
      <c r="D260" s="236" t="s">
        <v>138</v>
      </c>
      <c r="E260" s="237" t="s">
        <v>1</v>
      </c>
      <c r="F260" s="238" t="s">
        <v>860</v>
      </c>
      <c r="G260" s="235"/>
      <c r="H260" s="239">
        <v>19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138</v>
      </c>
      <c r="AU260" s="245" t="s">
        <v>87</v>
      </c>
      <c r="AV260" s="13" t="s">
        <v>87</v>
      </c>
      <c r="AW260" s="13" t="s">
        <v>33</v>
      </c>
      <c r="AX260" s="13" t="s">
        <v>85</v>
      </c>
      <c r="AY260" s="245" t="s">
        <v>130</v>
      </c>
    </row>
    <row r="261" spans="1:51" s="13" customFormat="1" ht="12">
      <c r="A261" s="13"/>
      <c r="B261" s="234"/>
      <c r="C261" s="235"/>
      <c r="D261" s="236" t="s">
        <v>138</v>
      </c>
      <c r="E261" s="235"/>
      <c r="F261" s="238" t="s">
        <v>1086</v>
      </c>
      <c r="G261" s="235"/>
      <c r="H261" s="239">
        <v>19.57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138</v>
      </c>
      <c r="AU261" s="245" t="s">
        <v>87</v>
      </c>
      <c r="AV261" s="13" t="s">
        <v>87</v>
      </c>
      <c r="AW261" s="13" t="s">
        <v>4</v>
      </c>
      <c r="AX261" s="13" t="s">
        <v>85</v>
      </c>
      <c r="AY261" s="245" t="s">
        <v>130</v>
      </c>
    </row>
    <row r="262" spans="1:65" s="2" customFormat="1" ht="78" customHeight="1">
      <c r="A262" s="39"/>
      <c r="B262" s="40"/>
      <c r="C262" s="220" t="s">
        <v>373</v>
      </c>
      <c r="D262" s="220" t="s">
        <v>132</v>
      </c>
      <c r="E262" s="221" t="s">
        <v>1087</v>
      </c>
      <c r="F262" s="222" t="s">
        <v>1088</v>
      </c>
      <c r="G262" s="223" t="s">
        <v>135</v>
      </c>
      <c r="H262" s="224">
        <v>42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42</v>
      </c>
      <c r="O262" s="92"/>
      <c r="P262" s="230">
        <f>O262*H262</f>
        <v>0</v>
      </c>
      <c r="Q262" s="230">
        <v>0.09062</v>
      </c>
      <c r="R262" s="230">
        <f>Q262*H262</f>
        <v>3.8060400000000003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136</v>
      </c>
      <c r="AT262" s="232" t="s">
        <v>132</v>
      </c>
      <c r="AU262" s="232" t="s">
        <v>87</v>
      </c>
      <c r="AY262" s="18" t="s">
        <v>130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85</v>
      </c>
      <c r="BK262" s="233">
        <f>ROUND(I262*H262,2)</f>
        <v>0</v>
      </c>
      <c r="BL262" s="18" t="s">
        <v>136</v>
      </c>
      <c r="BM262" s="232" t="s">
        <v>1089</v>
      </c>
    </row>
    <row r="263" spans="1:51" s="13" customFormat="1" ht="12">
      <c r="A263" s="13"/>
      <c r="B263" s="234"/>
      <c r="C263" s="235"/>
      <c r="D263" s="236" t="s">
        <v>138</v>
      </c>
      <c r="E263" s="237" t="s">
        <v>1</v>
      </c>
      <c r="F263" s="238" t="s">
        <v>858</v>
      </c>
      <c r="G263" s="235"/>
      <c r="H263" s="239">
        <v>42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138</v>
      </c>
      <c r="AU263" s="245" t="s">
        <v>87</v>
      </c>
      <c r="AV263" s="13" t="s">
        <v>87</v>
      </c>
      <c r="AW263" s="13" t="s">
        <v>33</v>
      </c>
      <c r="AX263" s="13" t="s">
        <v>85</v>
      </c>
      <c r="AY263" s="245" t="s">
        <v>130</v>
      </c>
    </row>
    <row r="264" spans="1:65" s="2" customFormat="1" ht="21.75" customHeight="1">
      <c r="A264" s="39"/>
      <c r="B264" s="40"/>
      <c r="C264" s="267" t="s">
        <v>393</v>
      </c>
      <c r="D264" s="267" t="s">
        <v>261</v>
      </c>
      <c r="E264" s="268" t="s">
        <v>1090</v>
      </c>
      <c r="F264" s="269" t="s">
        <v>1091</v>
      </c>
      <c r="G264" s="270" t="s">
        <v>135</v>
      </c>
      <c r="H264" s="271">
        <v>43.26</v>
      </c>
      <c r="I264" s="272"/>
      <c r="J264" s="273">
        <f>ROUND(I264*H264,2)</f>
        <v>0</v>
      </c>
      <c r="K264" s="274"/>
      <c r="L264" s="275"/>
      <c r="M264" s="276" t="s">
        <v>1</v>
      </c>
      <c r="N264" s="277" t="s">
        <v>42</v>
      </c>
      <c r="O264" s="92"/>
      <c r="P264" s="230">
        <f>O264*H264</f>
        <v>0</v>
      </c>
      <c r="Q264" s="230">
        <v>0.176</v>
      </c>
      <c r="R264" s="230">
        <f>Q264*H264</f>
        <v>7.613759999999999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265</v>
      </c>
      <c r="AT264" s="232" t="s">
        <v>261</v>
      </c>
      <c r="AU264" s="232" t="s">
        <v>87</v>
      </c>
      <c r="AY264" s="18" t="s">
        <v>130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85</v>
      </c>
      <c r="BK264" s="233">
        <f>ROUND(I264*H264,2)</f>
        <v>0</v>
      </c>
      <c r="BL264" s="18" t="s">
        <v>136</v>
      </c>
      <c r="BM264" s="232" t="s">
        <v>1092</v>
      </c>
    </row>
    <row r="265" spans="1:51" s="13" customFormat="1" ht="12">
      <c r="A265" s="13"/>
      <c r="B265" s="234"/>
      <c r="C265" s="235"/>
      <c r="D265" s="236" t="s">
        <v>138</v>
      </c>
      <c r="E265" s="237" t="s">
        <v>1</v>
      </c>
      <c r="F265" s="238" t="s">
        <v>858</v>
      </c>
      <c r="G265" s="235"/>
      <c r="H265" s="239">
        <v>42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138</v>
      </c>
      <c r="AU265" s="245" t="s">
        <v>87</v>
      </c>
      <c r="AV265" s="13" t="s">
        <v>87</v>
      </c>
      <c r="AW265" s="13" t="s">
        <v>33</v>
      </c>
      <c r="AX265" s="13" t="s">
        <v>85</v>
      </c>
      <c r="AY265" s="245" t="s">
        <v>130</v>
      </c>
    </row>
    <row r="266" spans="1:51" s="13" customFormat="1" ht="12">
      <c r="A266" s="13"/>
      <c r="B266" s="234"/>
      <c r="C266" s="235"/>
      <c r="D266" s="236" t="s">
        <v>138</v>
      </c>
      <c r="E266" s="235"/>
      <c r="F266" s="238" t="s">
        <v>1093</v>
      </c>
      <c r="G266" s="235"/>
      <c r="H266" s="239">
        <v>43.26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138</v>
      </c>
      <c r="AU266" s="245" t="s">
        <v>87</v>
      </c>
      <c r="AV266" s="13" t="s">
        <v>87</v>
      </c>
      <c r="AW266" s="13" t="s">
        <v>4</v>
      </c>
      <c r="AX266" s="13" t="s">
        <v>85</v>
      </c>
      <c r="AY266" s="245" t="s">
        <v>130</v>
      </c>
    </row>
    <row r="267" spans="1:63" s="12" customFormat="1" ht="22.8" customHeight="1">
      <c r="A267" s="12"/>
      <c r="B267" s="204"/>
      <c r="C267" s="205"/>
      <c r="D267" s="206" t="s">
        <v>76</v>
      </c>
      <c r="E267" s="218" t="s">
        <v>419</v>
      </c>
      <c r="F267" s="218" t="s">
        <v>420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SUM(P268:P365)</f>
        <v>0</v>
      </c>
      <c r="Q267" s="212"/>
      <c r="R267" s="213">
        <f>SUM(R268:R365)</f>
        <v>108.17575500000001</v>
      </c>
      <c r="S267" s="212"/>
      <c r="T267" s="214">
        <f>SUM(T268:T365)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85</v>
      </c>
      <c r="AT267" s="216" t="s">
        <v>76</v>
      </c>
      <c r="AU267" s="216" t="s">
        <v>85</v>
      </c>
      <c r="AY267" s="215" t="s">
        <v>130</v>
      </c>
      <c r="BK267" s="217">
        <f>SUM(BK268:BK365)</f>
        <v>0</v>
      </c>
    </row>
    <row r="268" spans="1:65" s="2" customFormat="1" ht="24.15" customHeight="1">
      <c r="A268" s="39"/>
      <c r="B268" s="40"/>
      <c r="C268" s="220" t="s">
        <v>398</v>
      </c>
      <c r="D268" s="220" t="s">
        <v>132</v>
      </c>
      <c r="E268" s="221" t="s">
        <v>431</v>
      </c>
      <c r="F268" s="222" t="s">
        <v>432</v>
      </c>
      <c r="G268" s="223" t="s">
        <v>143</v>
      </c>
      <c r="H268" s="224">
        <v>72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42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136</v>
      </c>
      <c r="AT268" s="232" t="s">
        <v>132</v>
      </c>
      <c r="AU268" s="232" t="s">
        <v>87</v>
      </c>
      <c r="AY268" s="18" t="s">
        <v>130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85</v>
      </c>
      <c r="BK268" s="233">
        <f>ROUND(I268*H268,2)</f>
        <v>0</v>
      </c>
      <c r="BL268" s="18" t="s">
        <v>136</v>
      </c>
      <c r="BM268" s="232" t="s">
        <v>1094</v>
      </c>
    </row>
    <row r="269" spans="1:51" s="13" customFormat="1" ht="12">
      <c r="A269" s="13"/>
      <c r="B269" s="234"/>
      <c r="C269" s="235"/>
      <c r="D269" s="236" t="s">
        <v>138</v>
      </c>
      <c r="E269" s="237" t="s">
        <v>1</v>
      </c>
      <c r="F269" s="238" t="s">
        <v>1095</v>
      </c>
      <c r="G269" s="235"/>
      <c r="H269" s="239">
        <v>3</v>
      </c>
      <c r="I269" s="240"/>
      <c r="J269" s="235"/>
      <c r="K269" s="235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138</v>
      </c>
      <c r="AU269" s="245" t="s">
        <v>87</v>
      </c>
      <c r="AV269" s="13" t="s">
        <v>87</v>
      </c>
      <c r="AW269" s="13" t="s">
        <v>33</v>
      </c>
      <c r="AX269" s="13" t="s">
        <v>77</v>
      </c>
      <c r="AY269" s="245" t="s">
        <v>130</v>
      </c>
    </row>
    <row r="270" spans="1:51" s="13" customFormat="1" ht="12">
      <c r="A270" s="13"/>
      <c r="B270" s="234"/>
      <c r="C270" s="235"/>
      <c r="D270" s="236" t="s">
        <v>138</v>
      </c>
      <c r="E270" s="237" t="s">
        <v>1</v>
      </c>
      <c r="F270" s="238" t="s">
        <v>1096</v>
      </c>
      <c r="G270" s="235"/>
      <c r="H270" s="239">
        <v>2</v>
      </c>
      <c r="I270" s="240"/>
      <c r="J270" s="235"/>
      <c r="K270" s="235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138</v>
      </c>
      <c r="AU270" s="245" t="s">
        <v>87</v>
      </c>
      <c r="AV270" s="13" t="s">
        <v>87</v>
      </c>
      <c r="AW270" s="13" t="s">
        <v>33</v>
      </c>
      <c r="AX270" s="13" t="s">
        <v>77</v>
      </c>
      <c r="AY270" s="245" t="s">
        <v>130</v>
      </c>
    </row>
    <row r="271" spans="1:51" s="13" customFormat="1" ht="12">
      <c r="A271" s="13"/>
      <c r="B271" s="234"/>
      <c r="C271" s="235"/>
      <c r="D271" s="236" t="s">
        <v>138</v>
      </c>
      <c r="E271" s="237" t="s">
        <v>1</v>
      </c>
      <c r="F271" s="238" t="s">
        <v>1097</v>
      </c>
      <c r="G271" s="235"/>
      <c r="H271" s="239">
        <v>4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138</v>
      </c>
      <c r="AU271" s="245" t="s">
        <v>87</v>
      </c>
      <c r="AV271" s="13" t="s">
        <v>87</v>
      </c>
      <c r="AW271" s="13" t="s">
        <v>33</v>
      </c>
      <c r="AX271" s="13" t="s">
        <v>77</v>
      </c>
      <c r="AY271" s="245" t="s">
        <v>130</v>
      </c>
    </row>
    <row r="272" spans="1:51" s="13" customFormat="1" ht="12">
      <c r="A272" s="13"/>
      <c r="B272" s="234"/>
      <c r="C272" s="235"/>
      <c r="D272" s="236" t="s">
        <v>138</v>
      </c>
      <c r="E272" s="237" t="s">
        <v>1</v>
      </c>
      <c r="F272" s="238" t="s">
        <v>1098</v>
      </c>
      <c r="G272" s="235"/>
      <c r="H272" s="239">
        <v>2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138</v>
      </c>
      <c r="AU272" s="245" t="s">
        <v>87</v>
      </c>
      <c r="AV272" s="13" t="s">
        <v>87</v>
      </c>
      <c r="AW272" s="13" t="s">
        <v>33</v>
      </c>
      <c r="AX272" s="13" t="s">
        <v>77</v>
      </c>
      <c r="AY272" s="245" t="s">
        <v>130</v>
      </c>
    </row>
    <row r="273" spans="1:51" s="13" customFormat="1" ht="12">
      <c r="A273" s="13"/>
      <c r="B273" s="234"/>
      <c r="C273" s="235"/>
      <c r="D273" s="236" t="s">
        <v>138</v>
      </c>
      <c r="E273" s="237" t="s">
        <v>1</v>
      </c>
      <c r="F273" s="238" t="s">
        <v>1099</v>
      </c>
      <c r="G273" s="235"/>
      <c r="H273" s="239">
        <v>2</v>
      </c>
      <c r="I273" s="240"/>
      <c r="J273" s="235"/>
      <c r="K273" s="235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138</v>
      </c>
      <c r="AU273" s="245" t="s">
        <v>87</v>
      </c>
      <c r="AV273" s="13" t="s">
        <v>87</v>
      </c>
      <c r="AW273" s="13" t="s">
        <v>33</v>
      </c>
      <c r="AX273" s="13" t="s">
        <v>77</v>
      </c>
      <c r="AY273" s="245" t="s">
        <v>130</v>
      </c>
    </row>
    <row r="274" spans="1:51" s="13" customFormat="1" ht="12">
      <c r="A274" s="13"/>
      <c r="B274" s="234"/>
      <c r="C274" s="235"/>
      <c r="D274" s="236" t="s">
        <v>138</v>
      </c>
      <c r="E274" s="237" t="s">
        <v>1</v>
      </c>
      <c r="F274" s="238" t="s">
        <v>1100</v>
      </c>
      <c r="G274" s="235"/>
      <c r="H274" s="239">
        <v>2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138</v>
      </c>
      <c r="AU274" s="245" t="s">
        <v>87</v>
      </c>
      <c r="AV274" s="13" t="s">
        <v>87</v>
      </c>
      <c r="AW274" s="13" t="s">
        <v>33</v>
      </c>
      <c r="AX274" s="13" t="s">
        <v>77</v>
      </c>
      <c r="AY274" s="245" t="s">
        <v>130</v>
      </c>
    </row>
    <row r="275" spans="1:51" s="13" customFormat="1" ht="12">
      <c r="A275" s="13"/>
      <c r="B275" s="234"/>
      <c r="C275" s="235"/>
      <c r="D275" s="236" t="s">
        <v>138</v>
      </c>
      <c r="E275" s="237" t="s">
        <v>1</v>
      </c>
      <c r="F275" s="238" t="s">
        <v>1101</v>
      </c>
      <c r="G275" s="235"/>
      <c r="H275" s="239">
        <v>1</v>
      </c>
      <c r="I275" s="240"/>
      <c r="J275" s="235"/>
      <c r="K275" s="235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138</v>
      </c>
      <c r="AU275" s="245" t="s">
        <v>87</v>
      </c>
      <c r="AV275" s="13" t="s">
        <v>87</v>
      </c>
      <c r="AW275" s="13" t="s">
        <v>33</v>
      </c>
      <c r="AX275" s="13" t="s">
        <v>77</v>
      </c>
      <c r="AY275" s="245" t="s">
        <v>130</v>
      </c>
    </row>
    <row r="276" spans="1:51" s="13" customFormat="1" ht="12">
      <c r="A276" s="13"/>
      <c r="B276" s="234"/>
      <c r="C276" s="235"/>
      <c r="D276" s="236" t="s">
        <v>138</v>
      </c>
      <c r="E276" s="237" t="s">
        <v>1</v>
      </c>
      <c r="F276" s="238" t="s">
        <v>1102</v>
      </c>
      <c r="G276" s="235"/>
      <c r="H276" s="239">
        <v>1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138</v>
      </c>
      <c r="AU276" s="245" t="s">
        <v>87</v>
      </c>
      <c r="AV276" s="13" t="s">
        <v>87</v>
      </c>
      <c r="AW276" s="13" t="s">
        <v>33</v>
      </c>
      <c r="AX276" s="13" t="s">
        <v>77</v>
      </c>
      <c r="AY276" s="245" t="s">
        <v>130</v>
      </c>
    </row>
    <row r="277" spans="1:51" s="13" customFormat="1" ht="12">
      <c r="A277" s="13"/>
      <c r="B277" s="234"/>
      <c r="C277" s="235"/>
      <c r="D277" s="236" t="s">
        <v>138</v>
      </c>
      <c r="E277" s="237" t="s">
        <v>1</v>
      </c>
      <c r="F277" s="238" t="s">
        <v>1103</v>
      </c>
      <c r="G277" s="235"/>
      <c r="H277" s="239">
        <v>3</v>
      </c>
      <c r="I277" s="240"/>
      <c r="J277" s="235"/>
      <c r="K277" s="235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138</v>
      </c>
      <c r="AU277" s="245" t="s">
        <v>87</v>
      </c>
      <c r="AV277" s="13" t="s">
        <v>87</v>
      </c>
      <c r="AW277" s="13" t="s">
        <v>33</v>
      </c>
      <c r="AX277" s="13" t="s">
        <v>77</v>
      </c>
      <c r="AY277" s="245" t="s">
        <v>130</v>
      </c>
    </row>
    <row r="278" spans="1:51" s="13" customFormat="1" ht="12">
      <c r="A278" s="13"/>
      <c r="B278" s="234"/>
      <c r="C278" s="235"/>
      <c r="D278" s="236" t="s">
        <v>138</v>
      </c>
      <c r="E278" s="237" t="s">
        <v>1</v>
      </c>
      <c r="F278" s="238" t="s">
        <v>1104</v>
      </c>
      <c r="G278" s="235"/>
      <c r="H278" s="239">
        <v>1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138</v>
      </c>
      <c r="AU278" s="245" t="s">
        <v>87</v>
      </c>
      <c r="AV278" s="13" t="s">
        <v>87</v>
      </c>
      <c r="AW278" s="13" t="s">
        <v>33</v>
      </c>
      <c r="AX278" s="13" t="s">
        <v>77</v>
      </c>
      <c r="AY278" s="245" t="s">
        <v>130</v>
      </c>
    </row>
    <row r="279" spans="1:51" s="13" customFormat="1" ht="12">
      <c r="A279" s="13"/>
      <c r="B279" s="234"/>
      <c r="C279" s="235"/>
      <c r="D279" s="236" t="s">
        <v>138</v>
      </c>
      <c r="E279" s="237" t="s">
        <v>1</v>
      </c>
      <c r="F279" s="238" t="s">
        <v>1105</v>
      </c>
      <c r="G279" s="235"/>
      <c r="H279" s="239">
        <v>2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138</v>
      </c>
      <c r="AU279" s="245" t="s">
        <v>87</v>
      </c>
      <c r="AV279" s="13" t="s">
        <v>87</v>
      </c>
      <c r="AW279" s="13" t="s">
        <v>33</v>
      </c>
      <c r="AX279" s="13" t="s">
        <v>77</v>
      </c>
      <c r="AY279" s="245" t="s">
        <v>130</v>
      </c>
    </row>
    <row r="280" spans="1:51" s="13" customFormat="1" ht="12">
      <c r="A280" s="13"/>
      <c r="B280" s="234"/>
      <c r="C280" s="235"/>
      <c r="D280" s="236" t="s">
        <v>138</v>
      </c>
      <c r="E280" s="237" t="s">
        <v>1</v>
      </c>
      <c r="F280" s="238" t="s">
        <v>1106</v>
      </c>
      <c r="G280" s="235"/>
      <c r="H280" s="239">
        <v>2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138</v>
      </c>
      <c r="AU280" s="245" t="s">
        <v>87</v>
      </c>
      <c r="AV280" s="13" t="s">
        <v>87</v>
      </c>
      <c r="AW280" s="13" t="s">
        <v>33</v>
      </c>
      <c r="AX280" s="13" t="s">
        <v>77</v>
      </c>
      <c r="AY280" s="245" t="s">
        <v>130</v>
      </c>
    </row>
    <row r="281" spans="1:51" s="13" customFormat="1" ht="12">
      <c r="A281" s="13"/>
      <c r="B281" s="234"/>
      <c r="C281" s="235"/>
      <c r="D281" s="236" t="s">
        <v>138</v>
      </c>
      <c r="E281" s="237" t="s">
        <v>1</v>
      </c>
      <c r="F281" s="238" t="s">
        <v>1107</v>
      </c>
      <c r="G281" s="235"/>
      <c r="H281" s="239">
        <v>3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138</v>
      </c>
      <c r="AU281" s="245" t="s">
        <v>87</v>
      </c>
      <c r="AV281" s="13" t="s">
        <v>87</v>
      </c>
      <c r="AW281" s="13" t="s">
        <v>33</v>
      </c>
      <c r="AX281" s="13" t="s">
        <v>77</v>
      </c>
      <c r="AY281" s="245" t="s">
        <v>130</v>
      </c>
    </row>
    <row r="282" spans="1:51" s="13" customFormat="1" ht="12">
      <c r="A282" s="13"/>
      <c r="B282" s="234"/>
      <c r="C282" s="235"/>
      <c r="D282" s="236" t="s">
        <v>138</v>
      </c>
      <c r="E282" s="237" t="s">
        <v>1</v>
      </c>
      <c r="F282" s="238" t="s">
        <v>1108</v>
      </c>
      <c r="G282" s="235"/>
      <c r="H282" s="239">
        <v>2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138</v>
      </c>
      <c r="AU282" s="245" t="s">
        <v>87</v>
      </c>
      <c r="AV282" s="13" t="s">
        <v>87</v>
      </c>
      <c r="AW282" s="13" t="s">
        <v>33</v>
      </c>
      <c r="AX282" s="13" t="s">
        <v>77</v>
      </c>
      <c r="AY282" s="245" t="s">
        <v>130</v>
      </c>
    </row>
    <row r="283" spans="1:51" s="13" customFormat="1" ht="12">
      <c r="A283" s="13"/>
      <c r="B283" s="234"/>
      <c r="C283" s="235"/>
      <c r="D283" s="236" t="s">
        <v>138</v>
      </c>
      <c r="E283" s="237" t="s">
        <v>1</v>
      </c>
      <c r="F283" s="238" t="s">
        <v>1109</v>
      </c>
      <c r="G283" s="235"/>
      <c r="H283" s="239">
        <v>2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138</v>
      </c>
      <c r="AU283" s="245" t="s">
        <v>87</v>
      </c>
      <c r="AV283" s="13" t="s">
        <v>87</v>
      </c>
      <c r="AW283" s="13" t="s">
        <v>33</v>
      </c>
      <c r="AX283" s="13" t="s">
        <v>77</v>
      </c>
      <c r="AY283" s="245" t="s">
        <v>130</v>
      </c>
    </row>
    <row r="284" spans="1:51" s="13" customFormat="1" ht="12">
      <c r="A284" s="13"/>
      <c r="B284" s="234"/>
      <c r="C284" s="235"/>
      <c r="D284" s="236" t="s">
        <v>138</v>
      </c>
      <c r="E284" s="237" t="s">
        <v>1</v>
      </c>
      <c r="F284" s="238" t="s">
        <v>1110</v>
      </c>
      <c r="G284" s="235"/>
      <c r="H284" s="239">
        <v>1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138</v>
      </c>
      <c r="AU284" s="245" t="s">
        <v>87</v>
      </c>
      <c r="AV284" s="13" t="s">
        <v>87</v>
      </c>
      <c r="AW284" s="13" t="s">
        <v>33</v>
      </c>
      <c r="AX284" s="13" t="s">
        <v>77</v>
      </c>
      <c r="AY284" s="245" t="s">
        <v>130</v>
      </c>
    </row>
    <row r="285" spans="1:51" s="13" customFormat="1" ht="12">
      <c r="A285" s="13"/>
      <c r="B285" s="234"/>
      <c r="C285" s="235"/>
      <c r="D285" s="236" t="s">
        <v>138</v>
      </c>
      <c r="E285" s="237" t="s">
        <v>1</v>
      </c>
      <c r="F285" s="238" t="s">
        <v>1111</v>
      </c>
      <c r="G285" s="235"/>
      <c r="H285" s="239">
        <v>1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138</v>
      </c>
      <c r="AU285" s="245" t="s">
        <v>87</v>
      </c>
      <c r="AV285" s="13" t="s">
        <v>87</v>
      </c>
      <c r="AW285" s="13" t="s">
        <v>33</v>
      </c>
      <c r="AX285" s="13" t="s">
        <v>77</v>
      </c>
      <c r="AY285" s="245" t="s">
        <v>130</v>
      </c>
    </row>
    <row r="286" spans="1:51" s="13" customFormat="1" ht="12">
      <c r="A286" s="13"/>
      <c r="B286" s="234"/>
      <c r="C286" s="235"/>
      <c r="D286" s="236" t="s">
        <v>138</v>
      </c>
      <c r="E286" s="237" t="s">
        <v>1</v>
      </c>
      <c r="F286" s="238" t="s">
        <v>1112</v>
      </c>
      <c r="G286" s="235"/>
      <c r="H286" s="239">
        <v>4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138</v>
      </c>
      <c r="AU286" s="245" t="s">
        <v>87</v>
      </c>
      <c r="AV286" s="13" t="s">
        <v>87</v>
      </c>
      <c r="AW286" s="13" t="s">
        <v>33</v>
      </c>
      <c r="AX286" s="13" t="s">
        <v>77</v>
      </c>
      <c r="AY286" s="245" t="s">
        <v>130</v>
      </c>
    </row>
    <row r="287" spans="1:51" s="13" customFormat="1" ht="12">
      <c r="A287" s="13"/>
      <c r="B287" s="234"/>
      <c r="C287" s="235"/>
      <c r="D287" s="236" t="s">
        <v>138</v>
      </c>
      <c r="E287" s="237" t="s">
        <v>1</v>
      </c>
      <c r="F287" s="238" t="s">
        <v>1113</v>
      </c>
      <c r="G287" s="235"/>
      <c r="H287" s="239">
        <v>9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138</v>
      </c>
      <c r="AU287" s="245" t="s">
        <v>87</v>
      </c>
      <c r="AV287" s="13" t="s">
        <v>87</v>
      </c>
      <c r="AW287" s="13" t="s">
        <v>33</v>
      </c>
      <c r="AX287" s="13" t="s">
        <v>77</v>
      </c>
      <c r="AY287" s="245" t="s">
        <v>130</v>
      </c>
    </row>
    <row r="288" spans="1:51" s="13" customFormat="1" ht="12">
      <c r="A288" s="13"/>
      <c r="B288" s="234"/>
      <c r="C288" s="235"/>
      <c r="D288" s="236" t="s">
        <v>138</v>
      </c>
      <c r="E288" s="237" t="s">
        <v>1</v>
      </c>
      <c r="F288" s="238" t="s">
        <v>1114</v>
      </c>
      <c r="G288" s="235"/>
      <c r="H288" s="239">
        <v>7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138</v>
      </c>
      <c r="AU288" s="245" t="s">
        <v>87</v>
      </c>
      <c r="AV288" s="13" t="s">
        <v>87</v>
      </c>
      <c r="AW288" s="13" t="s">
        <v>33</v>
      </c>
      <c r="AX288" s="13" t="s">
        <v>77</v>
      </c>
      <c r="AY288" s="245" t="s">
        <v>130</v>
      </c>
    </row>
    <row r="289" spans="1:51" s="13" customFormat="1" ht="12">
      <c r="A289" s="13"/>
      <c r="B289" s="234"/>
      <c r="C289" s="235"/>
      <c r="D289" s="236" t="s">
        <v>138</v>
      </c>
      <c r="E289" s="237" t="s">
        <v>1</v>
      </c>
      <c r="F289" s="238" t="s">
        <v>1115</v>
      </c>
      <c r="G289" s="235"/>
      <c r="H289" s="239">
        <v>3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138</v>
      </c>
      <c r="AU289" s="245" t="s">
        <v>87</v>
      </c>
      <c r="AV289" s="13" t="s">
        <v>87</v>
      </c>
      <c r="AW289" s="13" t="s">
        <v>33</v>
      </c>
      <c r="AX289" s="13" t="s">
        <v>77</v>
      </c>
      <c r="AY289" s="245" t="s">
        <v>130</v>
      </c>
    </row>
    <row r="290" spans="1:51" s="13" customFormat="1" ht="12">
      <c r="A290" s="13"/>
      <c r="B290" s="234"/>
      <c r="C290" s="235"/>
      <c r="D290" s="236" t="s">
        <v>138</v>
      </c>
      <c r="E290" s="237" t="s">
        <v>1</v>
      </c>
      <c r="F290" s="238" t="s">
        <v>1116</v>
      </c>
      <c r="G290" s="235"/>
      <c r="H290" s="239">
        <v>1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138</v>
      </c>
      <c r="AU290" s="245" t="s">
        <v>87</v>
      </c>
      <c r="AV290" s="13" t="s">
        <v>87</v>
      </c>
      <c r="AW290" s="13" t="s">
        <v>33</v>
      </c>
      <c r="AX290" s="13" t="s">
        <v>77</v>
      </c>
      <c r="AY290" s="245" t="s">
        <v>130</v>
      </c>
    </row>
    <row r="291" spans="1:51" s="13" customFormat="1" ht="12">
      <c r="A291" s="13"/>
      <c r="B291" s="234"/>
      <c r="C291" s="235"/>
      <c r="D291" s="236" t="s">
        <v>138</v>
      </c>
      <c r="E291" s="237" t="s">
        <v>1</v>
      </c>
      <c r="F291" s="238" t="s">
        <v>1117</v>
      </c>
      <c r="G291" s="235"/>
      <c r="H291" s="239">
        <v>1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138</v>
      </c>
      <c r="AU291" s="245" t="s">
        <v>87</v>
      </c>
      <c r="AV291" s="13" t="s">
        <v>87</v>
      </c>
      <c r="AW291" s="13" t="s">
        <v>33</v>
      </c>
      <c r="AX291" s="13" t="s">
        <v>77</v>
      </c>
      <c r="AY291" s="245" t="s">
        <v>130</v>
      </c>
    </row>
    <row r="292" spans="1:51" s="13" customFormat="1" ht="12">
      <c r="A292" s="13"/>
      <c r="B292" s="234"/>
      <c r="C292" s="235"/>
      <c r="D292" s="236" t="s">
        <v>138</v>
      </c>
      <c r="E292" s="237" t="s">
        <v>1</v>
      </c>
      <c r="F292" s="238" t="s">
        <v>1118</v>
      </c>
      <c r="G292" s="235"/>
      <c r="H292" s="239">
        <v>3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138</v>
      </c>
      <c r="AU292" s="245" t="s">
        <v>87</v>
      </c>
      <c r="AV292" s="13" t="s">
        <v>87</v>
      </c>
      <c r="AW292" s="13" t="s">
        <v>33</v>
      </c>
      <c r="AX292" s="13" t="s">
        <v>77</v>
      </c>
      <c r="AY292" s="245" t="s">
        <v>130</v>
      </c>
    </row>
    <row r="293" spans="1:51" s="13" customFormat="1" ht="12">
      <c r="A293" s="13"/>
      <c r="B293" s="234"/>
      <c r="C293" s="235"/>
      <c r="D293" s="236" t="s">
        <v>138</v>
      </c>
      <c r="E293" s="237" t="s">
        <v>1</v>
      </c>
      <c r="F293" s="238" t="s">
        <v>1119</v>
      </c>
      <c r="G293" s="235"/>
      <c r="H293" s="239">
        <v>4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138</v>
      </c>
      <c r="AU293" s="245" t="s">
        <v>87</v>
      </c>
      <c r="AV293" s="13" t="s">
        <v>87</v>
      </c>
      <c r="AW293" s="13" t="s">
        <v>33</v>
      </c>
      <c r="AX293" s="13" t="s">
        <v>77</v>
      </c>
      <c r="AY293" s="245" t="s">
        <v>130</v>
      </c>
    </row>
    <row r="294" spans="1:51" s="13" customFormat="1" ht="12">
      <c r="A294" s="13"/>
      <c r="B294" s="234"/>
      <c r="C294" s="235"/>
      <c r="D294" s="236" t="s">
        <v>138</v>
      </c>
      <c r="E294" s="237" t="s">
        <v>1</v>
      </c>
      <c r="F294" s="238" t="s">
        <v>1120</v>
      </c>
      <c r="G294" s="235"/>
      <c r="H294" s="239">
        <v>4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138</v>
      </c>
      <c r="AU294" s="245" t="s">
        <v>87</v>
      </c>
      <c r="AV294" s="13" t="s">
        <v>87</v>
      </c>
      <c r="AW294" s="13" t="s">
        <v>33</v>
      </c>
      <c r="AX294" s="13" t="s">
        <v>77</v>
      </c>
      <c r="AY294" s="245" t="s">
        <v>130</v>
      </c>
    </row>
    <row r="295" spans="1:51" s="13" customFormat="1" ht="12">
      <c r="A295" s="13"/>
      <c r="B295" s="234"/>
      <c r="C295" s="235"/>
      <c r="D295" s="236" t="s">
        <v>138</v>
      </c>
      <c r="E295" s="237" t="s">
        <v>1</v>
      </c>
      <c r="F295" s="238" t="s">
        <v>1121</v>
      </c>
      <c r="G295" s="235"/>
      <c r="H295" s="239">
        <v>2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138</v>
      </c>
      <c r="AU295" s="245" t="s">
        <v>87</v>
      </c>
      <c r="AV295" s="13" t="s">
        <v>87</v>
      </c>
      <c r="AW295" s="13" t="s">
        <v>33</v>
      </c>
      <c r="AX295" s="13" t="s">
        <v>77</v>
      </c>
      <c r="AY295" s="245" t="s">
        <v>130</v>
      </c>
    </row>
    <row r="296" spans="1:51" s="14" customFormat="1" ht="12">
      <c r="A296" s="14"/>
      <c r="B296" s="246"/>
      <c r="C296" s="247"/>
      <c r="D296" s="236" t="s">
        <v>138</v>
      </c>
      <c r="E296" s="248" t="s">
        <v>1</v>
      </c>
      <c r="F296" s="249" t="s">
        <v>140</v>
      </c>
      <c r="G296" s="247"/>
      <c r="H296" s="250">
        <v>72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138</v>
      </c>
      <c r="AU296" s="256" t="s">
        <v>87</v>
      </c>
      <c r="AV296" s="14" t="s">
        <v>136</v>
      </c>
      <c r="AW296" s="14" t="s">
        <v>33</v>
      </c>
      <c r="AX296" s="14" t="s">
        <v>85</v>
      </c>
      <c r="AY296" s="256" t="s">
        <v>130</v>
      </c>
    </row>
    <row r="297" spans="1:65" s="2" customFormat="1" ht="24.15" customHeight="1">
      <c r="A297" s="39"/>
      <c r="B297" s="40"/>
      <c r="C297" s="267" t="s">
        <v>403</v>
      </c>
      <c r="D297" s="267" t="s">
        <v>261</v>
      </c>
      <c r="E297" s="268" t="s">
        <v>1122</v>
      </c>
      <c r="F297" s="269" t="s">
        <v>1123</v>
      </c>
      <c r="G297" s="270" t="s">
        <v>143</v>
      </c>
      <c r="H297" s="271">
        <v>3</v>
      </c>
      <c r="I297" s="272"/>
      <c r="J297" s="273">
        <f>ROUND(I297*H297,2)</f>
        <v>0</v>
      </c>
      <c r="K297" s="274"/>
      <c r="L297" s="275"/>
      <c r="M297" s="276" t="s">
        <v>1</v>
      </c>
      <c r="N297" s="277" t="s">
        <v>42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265</v>
      </c>
      <c r="AT297" s="232" t="s">
        <v>261</v>
      </c>
      <c r="AU297" s="232" t="s">
        <v>87</v>
      </c>
      <c r="AY297" s="18" t="s">
        <v>130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85</v>
      </c>
      <c r="BK297" s="233">
        <f>ROUND(I297*H297,2)</f>
        <v>0</v>
      </c>
      <c r="BL297" s="18" t="s">
        <v>136</v>
      </c>
      <c r="BM297" s="232" t="s">
        <v>1124</v>
      </c>
    </row>
    <row r="298" spans="1:65" s="2" customFormat="1" ht="24.15" customHeight="1">
      <c r="A298" s="39"/>
      <c r="B298" s="40"/>
      <c r="C298" s="267" t="s">
        <v>407</v>
      </c>
      <c r="D298" s="267" t="s">
        <v>261</v>
      </c>
      <c r="E298" s="268" t="s">
        <v>1125</v>
      </c>
      <c r="F298" s="269" t="s">
        <v>1126</v>
      </c>
      <c r="G298" s="270" t="s">
        <v>143</v>
      </c>
      <c r="H298" s="271">
        <v>2</v>
      </c>
      <c r="I298" s="272"/>
      <c r="J298" s="273">
        <f>ROUND(I298*H298,2)</f>
        <v>0</v>
      </c>
      <c r="K298" s="274"/>
      <c r="L298" s="275"/>
      <c r="M298" s="276" t="s">
        <v>1</v>
      </c>
      <c r="N298" s="277" t="s">
        <v>42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265</v>
      </c>
      <c r="AT298" s="232" t="s">
        <v>261</v>
      </c>
      <c r="AU298" s="232" t="s">
        <v>87</v>
      </c>
      <c r="AY298" s="18" t="s">
        <v>130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85</v>
      </c>
      <c r="BK298" s="233">
        <f>ROUND(I298*H298,2)</f>
        <v>0</v>
      </c>
      <c r="BL298" s="18" t="s">
        <v>136</v>
      </c>
      <c r="BM298" s="232" t="s">
        <v>1127</v>
      </c>
    </row>
    <row r="299" spans="1:65" s="2" customFormat="1" ht="24.15" customHeight="1">
      <c r="A299" s="39"/>
      <c r="B299" s="40"/>
      <c r="C299" s="267" t="s">
        <v>411</v>
      </c>
      <c r="D299" s="267" t="s">
        <v>261</v>
      </c>
      <c r="E299" s="268" t="s">
        <v>1128</v>
      </c>
      <c r="F299" s="269" t="s">
        <v>1129</v>
      </c>
      <c r="G299" s="270" t="s">
        <v>143</v>
      </c>
      <c r="H299" s="271">
        <v>4</v>
      </c>
      <c r="I299" s="272"/>
      <c r="J299" s="273">
        <f>ROUND(I299*H299,2)</f>
        <v>0</v>
      </c>
      <c r="K299" s="274"/>
      <c r="L299" s="275"/>
      <c r="M299" s="276" t="s">
        <v>1</v>
      </c>
      <c r="N299" s="277" t="s">
        <v>42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265</v>
      </c>
      <c r="AT299" s="232" t="s">
        <v>261</v>
      </c>
      <c r="AU299" s="232" t="s">
        <v>87</v>
      </c>
      <c r="AY299" s="18" t="s">
        <v>130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85</v>
      </c>
      <c r="BK299" s="233">
        <f>ROUND(I299*H299,2)</f>
        <v>0</v>
      </c>
      <c r="BL299" s="18" t="s">
        <v>136</v>
      </c>
      <c r="BM299" s="232" t="s">
        <v>1130</v>
      </c>
    </row>
    <row r="300" spans="1:65" s="2" customFormat="1" ht="24.15" customHeight="1">
      <c r="A300" s="39"/>
      <c r="B300" s="40"/>
      <c r="C300" s="267" t="s">
        <v>415</v>
      </c>
      <c r="D300" s="267" t="s">
        <v>261</v>
      </c>
      <c r="E300" s="268" t="s">
        <v>1131</v>
      </c>
      <c r="F300" s="269" t="s">
        <v>1132</v>
      </c>
      <c r="G300" s="270" t="s">
        <v>143</v>
      </c>
      <c r="H300" s="271">
        <v>2</v>
      </c>
      <c r="I300" s="272"/>
      <c r="J300" s="273">
        <f>ROUND(I300*H300,2)</f>
        <v>0</v>
      </c>
      <c r="K300" s="274"/>
      <c r="L300" s="275"/>
      <c r="M300" s="276" t="s">
        <v>1</v>
      </c>
      <c r="N300" s="277" t="s">
        <v>42</v>
      </c>
      <c r="O300" s="92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265</v>
      </c>
      <c r="AT300" s="232" t="s">
        <v>261</v>
      </c>
      <c r="AU300" s="232" t="s">
        <v>87</v>
      </c>
      <c r="AY300" s="18" t="s">
        <v>130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85</v>
      </c>
      <c r="BK300" s="233">
        <f>ROUND(I300*H300,2)</f>
        <v>0</v>
      </c>
      <c r="BL300" s="18" t="s">
        <v>136</v>
      </c>
      <c r="BM300" s="232" t="s">
        <v>1133</v>
      </c>
    </row>
    <row r="301" spans="1:65" s="2" customFormat="1" ht="24.15" customHeight="1">
      <c r="A301" s="39"/>
      <c r="B301" s="40"/>
      <c r="C301" s="267" t="s">
        <v>421</v>
      </c>
      <c r="D301" s="267" t="s">
        <v>261</v>
      </c>
      <c r="E301" s="268" t="s">
        <v>1134</v>
      </c>
      <c r="F301" s="269" t="s">
        <v>1135</v>
      </c>
      <c r="G301" s="270" t="s">
        <v>143</v>
      </c>
      <c r="H301" s="271">
        <v>2</v>
      </c>
      <c r="I301" s="272"/>
      <c r="J301" s="273">
        <f>ROUND(I301*H301,2)</f>
        <v>0</v>
      </c>
      <c r="K301" s="274"/>
      <c r="L301" s="275"/>
      <c r="M301" s="276" t="s">
        <v>1</v>
      </c>
      <c r="N301" s="277" t="s">
        <v>42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265</v>
      </c>
      <c r="AT301" s="232" t="s">
        <v>261</v>
      </c>
      <c r="AU301" s="232" t="s">
        <v>87</v>
      </c>
      <c r="AY301" s="18" t="s">
        <v>130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85</v>
      </c>
      <c r="BK301" s="233">
        <f>ROUND(I301*H301,2)</f>
        <v>0</v>
      </c>
      <c r="BL301" s="18" t="s">
        <v>136</v>
      </c>
      <c r="BM301" s="232" t="s">
        <v>1136</v>
      </c>
    </row>
    <row r="302" spans="1:65" s="2" customFormat="1" ht="24.15" customHeight="1">
      <c r="A302" s="39"/>
      <c r="B302" s="40"/>
      <c r="C302" s="267" t="s">
        <v>426</v>
      </c>
      <c r="D302" s="267" t="s">
        <v>261</v>
      </c>
      <c r="E302" s="268" t="s">
        <v>1137</v>
      </c>
      <c r="F302" s="269" t="s">
        <v>1138</v>
      </c>
      <c r="G302" s="270" t="s">
        <v>143</v>
      </c>
      <c r="H302" s="271">
        <v>2</v>
      </c>
      <c r="I302" s="272"/>
      <c r="J302" s="273">
        <f>ROUND(I302*H302,2)</f>
        <v>0</v>
      </c>
      <c r="K302" s="274"/>
      <c r="L302" s="275"/>
      <c r="M302" s="276" t="s">
        <v>1</v>
      </c>
      <c r="N302" s="277" t="s">
        <v>42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265</v>
      </c>
      <c r="AT302" s="232" t="s">
        <v>261</v>
      </c>
      <c r="AU302" s="232" t="s">
        <v>87</v>
      </c>
      <c r="AY302" s="18" t="s">
        <v>130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85</v>
      </c>
      <c r="BK302" s="233">
        <f>ROUND(I302*H302,2)</f>
        <v>0</v>
      </c>
      <c r="BL302" s="18" t="s">
        <v>136</v>
      </c>
      <c r="BM302" s="232" t="s">
        <v>1139</v>
      </c>
    </row>
    <row r="303" spans="1:65" s="2" customFormat="1" ht="24.15" customHeight="1">
      <c r="A303" s="39"/>
      <c r="B303" s="40"/>
      <c r="C303" s="267" t="s">
        <v>430</v>
      </c>
      <c r="D303" s="267" t="s">
        <v>261</v>
      </c>
      <c r="E303" s="268" t="s">
        <v>1140</v>
      </c>
      <c r="F303" s="269" t="s">
        <v>1141</v>
      </c>
      <c r="G303" s="270" t="s">
        <v>143</v>
      </c>
      <c r="H303" s="271">
        <v>1</v>
      </c>
      <c r="I303" s="272"/>
      <c r="J303" s="273">
        <f>ROUND(I303*H303,2)</f>
        <v>0</v>
      </c>
      <c r="K303" s="274"/>
      <c r="L303" s="275"/>
      <c r="M303" s="276" t="s">
        <v>1</v>
      </c>
      <c r="N303" s="277" t="s">
        <v>42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265</v>
      </c>
      <c r="AT303" s="232" t="s">
        <v>261</v>
      </c>
      <c r="AU303" s="232" t="s">
        <v>87</v>
      </c>
      <c r="AY303" s="18" t="s">
        <v>130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85</v>
      </c>
      <c r="BK303" s="233">
        <f>ROUND(I303*H303,2)</f>
        <v>0</v>
      </c>
      <c r="BL303" s="18" t="s">
        <v>136</v>
      </c>
      <c r="BM303" s="232" t="s">
        <v>1142</v>
      </c>
    </row>
    <row r="304" spans="1:65" s="2" customFormat="1" ht="24.15" customHeight="1">
      <c r="A304" s="39"/>
      <c r="B304" s="40"/>
      <c r="C304" s="267" t="s">
        <v>437</v>
      </c>
      <c r="D304" s="267" t="s">
        <v>261</v>
      </c>
      <c r="E304" s="268" t="s">
        <v>1143</v>
      </c>
      <c r="F304" s="269" t="s">
        <v>1144</v>
      </c>
      <c r="G304" s="270" t="s">
        <v>143</v>
      </c>
      <c r="H304" s="271">
        <v>1</v>
      </c>
      <c r="I304" s="272"/>
      <c r="J304" s="273">
        <f>ROUND(I304*H304,2)</f>
        <v>0</v>
      </c>
      <c r="K304" s="274"/>
      <c r="L304" s="275"/>
      <c r="M304" s="276" t="s">
        <v>1</v>
      </c>
      <c r="N304" s="277" t="s">
        <v>42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265</v>
      </c>
      <c r="AT304" s="232" t="s">
        <v>261</v>
      </c>
      <c r="AU304" s="232" t="s">
        <v>87</v>
      </c>
      <c r="AY304" s="18" t="s">
        <v>130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85</v>
      </c>
      <c r="BK304" s="233">
        <f>ROUND(I304*H304,2)</f>
        <v>0</v>
      </c>
      <c r="BL304" s="18" t="s">
        <v>136</v>
      </c>
      <c r="BM304" s="232" t="s">
        <v>1145</v>
      </c>
    </row>
    <row r="305" spans="1:65" s="2" customFormat="1" ht="24.15" customHeight="1">
      <c r="A305" s="39"/>
      <c r="B305" s="40"/>
      <c r="C305" s="267" t="s">
        <v>441</v>
      </c>
      <c r="D305" s="267" t="s">
        <v>261</v>
      </c>
      <c r="E305" s="268" t="s">
        <v>1146</v>
      </c>
      <c r="F305" s="269" t="s">
        <v>1147</v>
      </c>
      <c r="G305" s="270" t="s">
        <v>143</v>
      </c>
      <c r="H305" s="271">
        <v>3</v>
      </c>
      <c r="I305" s="272"/>
      <c r="J305" s="273">
        <f>ROUND(I305*H305,2)</f>
        <v>0</v>
      </c>
      <c r="K305" s="274"/>
      <c r="L305" s="275"/>
      <c r="M305" s="276" t="s">
        <v>1</v>
      </c>
      <c r="N305" s="277" t="s">
        <v>42</v>
      </c>
      <c r="O305" s="92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265</v>
      </c>
      <c r="AT305" s="232" t="s">
        <v>261</v>
      </c>
      <c r="AU305" s="232" t="s">
        <v>87</v>
      </c>
      <c r="AY305" s="18" t="s">
        <v>130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85</v>
      </c>
      <c r="BK305" s="233">
        <f>ROUND(I305*H305,2)</f>
        <v>0</v>
      </c>
      <c r="BL305" s="18" t="s">
        <v>136</v>
      </c>
      <c r="BM305" s="232" t="s">
        <v>1148</v>
      </c>
    </row>
    <row r="306" spans="1:65" s="2" customFormat="1" ht="24.15" customHeight="1">
      <c r="A306" s="39"/>
      <c r="B306" s="40"/>
      <c r="C306" s="267" t="s">
        <v>445</v>
      </c>
      <c r="D306" s="267" t="s">
        <v>261</v>
      </c>
      <c r="E306" s="268" t="s">
        <v>1149</v>
      </c>
      <c r="F306" s="269" t="s">
        <v>1150</v>
      </c>
      <c r="G306" s="270" t="s">
        <v>143</v>
      </c>
      <c r="H306" s="271">
        <v>1</v>
      </c>
      <c r="I306" s="272"/>
      <c r="J306" s="273">
        <f>ROUND(I306*H306,2)</f>
        <v>0</v>
      </c>
      <c r="K306" s="274"/>
      <c r="L306" s="275"/>
      <c r="M306" s="276" t="s">
        <v>1</v>
      </c>
      <c r="N306" s="277" t="s">
        <v>42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265</v>
      </c>
      <c r="AT306" s="232" t="s">
        <v>261</v>
      </c>
      <c r="AU306" s="232" t="s">
        <v>87</v>
      </c>
      <c r="AY306" s="18" t="s">
        <v>130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85</v>
      </c>
      <c r="BK306" s="233">
        <f>ROUND(I306*H306,2)</f>
        <v>0</v>
      </c>
      <c r="BL306" s="18" t="s">
        <v>136</v>
      </c>
      <c r="BM306" s="232" t="s">
        <v>1151</v>
      </c>
    </row>
    <row r="307" spans="1:65" s="2" customFormat="1" ht="24.15" customHeight="1">
      <c r="A307" s="39"/>
      <c r="B307" s="40"/>
      <c r="C307" s="267" t="s">
        <v>449</v>
      </c>
      <c r="D307" s="267" t="s">
        <v>261</v>
      </c>
      <c r="E307" s="268" t="s">
        <v>1152</v>
      </c>
      <c r="F307" s="269" t="s">
        <v>1153</v>
      </c>
      <c r="G307" s="270" t="s">
        <v>143</v>
      </c>
      <c r="H307" s="271">
        <v>2</v>
      </c>
      <c r="I307" s="272"/>
      <c r="J307" s="273">
        <f>ROUND(I307*H307,2)</f>
        <v>0</v>
      </c>
      <c r="K307" s="274"/>
      <c r="L307" s="275"/>
      <c r="M307" s="276" t="s">
        <v>1</v>
      </c>
      <c r="N307" s="277" t="s">
        <v>42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265</v>
      </c>
      <c r="AT307" s="232" t="s">
        <v>261</v>
      </c>
      <c r="AU307" s="232" t="s">
        <v>87</v>
      </c>
      <c r="AY307" s="18" t="s">
        <v>130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85</v>
      </c>
      <c r="BK307" s="233">
        <f>ROUND(I307*H307,2)</f>
        <v>0</v>
      </c>
      <c r="BL307" s="18" t="s">
        <v>136</v>
      </c>
      <c r="BM307" s="232" t="s">
        <v>1154</v>
      </c>
    </row>
    <row r="308" spans="1:65" s="2" customFormat="1" ht="24.15" customHeight="1">
      <c r="A308" s="39"/>
      <c r="B308" s="40"/>
      <c r="C308" s="267" t="s">
        <v>453</v>
      </c>
      <c r="D308" s="267" t="s">
        <v>261</v>
      </c>
      <c r="E308" s="268" t="s">
        <v>1155</v>
      </c>
      <c r="F308" s="269" t="s">
        <v>1156</v>
      </c>
      <c r="G308" s="270" t="s">
        <v>143</v>
      </c>
      <c r="H308" s="271">
        <v>2</v>
      </c>
      <c r="I308" s="272"/>
      <c r="J308" s="273">
        <f>ROUND(I308*H308,2)</f>
        <v>0</v>
      </c>
      <c r="K308" s="274"/>
      <c r="L308" s="275"/>
      <c r="M308" s="276" t="s">
        <v>1</v>
      </c>
      <c r="N308" s="277" t="s">
        <v>42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265</v>
      </c>
      <c r="AT308" s="232" t="s">
        <v>261</v>
      </c>
      <c r="AU308" s="232" t="s">
        <v>87</v>
      </c>
      <c r="AY308" s="18" t="s">
        <v>130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85</v>
      </c>
      <c r="BK308" s="233">
        <f>ROUND(I308*H308,2)</f>
        <v>0</v>
      </c>
      <c r="BL308" s="18" t="s">
        <v>136</v>
      </c>
      <c r="BM308" s="232" t="s">
        <v>1157</v>
      </c>
    </row>
    <row r="309" spans="1:65" s="2" customFormat="1" ht="24.15" customHeight="1">
      <c r="A309" s="39"/>
      <c r="B309" s="40"/>
      <c r="C309" s="267" t="s">
        <v>457</v>
      </c>
      <c r="D309" s="267" t="s">
        <v>261</v>
      </c>
      <c r="E309" s="268" t="s">
        <v>1158</v>
      </c>
      <c r="F309" s="269" t="s">
        <v>1159</v>
      </c>
      <c r="G309" s="270" t="s">
        <v>143</v>
      </c>
      <c r="H309" s="271">
        <v>3</v>
      </c>
      <c r="I309" s="272"/>
      <c r="J309" s="273">
        <f>ROUND(I309*H309,2)</f>
        <v>0</v>
      </c>
      <c r="K309" s="274"/>
      <c r="L309" s="275"/>
      <c r="M309" s="276" t="s">
        <v>1</v>
      </c>
      <c r="N309" s="277" t="s">
        <v>42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265</v>
      </c>
      <c r="AT309" s="232" t="s">
        <v>261</v>
      </c>
      <c r="AU309" s="232" t="s">
        <v>87</v>
      </c>
      <c r="AY309" s="18" t="s">
        <v>130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85</v>
      </c>
      <c r="BK309" s="233">
        <f>ROUND(I309*H309,2)</f>
        <v>0</v>
      </c>
      <c r="BL309" s="18" t="s">
        <v>136</v>
      </c>
      <c r="BM309" s="232" t="s">
        <v>1160</v>
      </c>
    </row>
    <row r="310" spans="1:65" s="2" customFormat="1" ht="24.15" customHeight="1">
      <c r="A310" s="39"/>
      <c r="B310" s="40"/>
      <c r="C310" s="267" t="s">
        <v>463</v>
      </c>
      <c r="D310" s="267" t="s">
        <v>261</v>
      </c>
      <c r="E310" s="268" t="s">
        <v>1161</v>
      </c>
      <c r="F310" s="269" t="s">
        <v>1162</v>
      </c>
      <c r="G310" s="270" t="s">
        <v>143</v>
      </c>
      <c r="H310" s="271">
        <v>2</v>
      </c>
      <c r="I310" s="272"/>
      <c r="J310" s="273">
        <f>ROUND(I310*H310,2)</f>
        <v>0</v>
      </c>
      <c r="K310" s="274"/>
      <c r="L310" s="275"/>
      <c r="M310" s="276" t="s">
        <v>1</v>
      </c>
      <c r="N310" s="277" t="s">
        <v>42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265</v>
      </c>
      <c r="AT310" s="232" t="s">
        <v>261</v>
      </c>
      <c r="AU310" s="232" t="s">
        <v>87</v>
      </c>
      <c r="AY310" s="18" t="s">
        <v>130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85</v>
      </c>
      <c r="BK310" s="233">
        <f>ROUND(I310*H310,2)</f>
        <v>0</v>
      </c>
      <c r="BL310" s="18" t="s">
        <v>136</v>
      </c>
      <c r="BM310" s="232" t="s">
        <v>1163</v>
      </c>
    </row>
    <row r="311" spans="1:65" s="2" customFormat="1" ht="24.15" customHeight="1">
      <c r="A311" s="39"/>
      <c r="B311" s="40"/>
      <c r="C311" s="267" t="s">
        <v>468</v>
      </c>
      <c r="D311" s="267" t="s">
        <v>261</v>
      </c>
      <c r="E311" s="268" t="s">
        <v>1164</v>
      </c>
      <c r="F311" s="269" t="s">
        <v>1165</v>
      </c>
      <c r="G311" s="270" t="s">
        <v>143</v>
      </c>
      <c r="H311" s="271">
        <v>2</v>
      </c>
      <c r="I311" s="272"/>
      <c r="J311" s="273">
        <f>ROUND(I311*H311,2)</f>
        <v>0</v>
      </c>
      <c r="K311" s="274"/>
      <c r="L311" s="275"/>
      <c r="M311" s="276" t="s">
        <v>1</v>
      </c>
      <c r="N311" s="277" t="s">
        <v>42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265</v>
      </c>
      <c r="AT311" s="232" t="s">
        <v>261</v>
      </c>
      <c r="AU311" s="232" t="s">
        <v>87</v>
      </c>
      <c r="AY311" s="18" t="s">
        <v>130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85</v>
      </c>
      <c r="BK311" s="233">
        <f>ROUND(I311*H311,2)</f>
        <v>0</v>
      </c>
      <c r="BL311" s="18" t="s">
        <v>136</v>
      </c>
      <c r="BM311" s="232" t="s">
        <v>1166</v>
      </c>
    </row>
    <row r="312" spans="1:65" s="2" customFormat="1" ht="24.15" customHeight="1">
      <c r="A312" s="39"/>
      <c r="B312" s="40"/>
      <c r="C312" s="267" t="s">
        <v>472</v>
      </c>
      <c r="D312" s="267" t="s">
        <v>261</v>
      </c>
      <c r="E312" s="268" t="s">
        <v>1167</v>
      </c>
      <c r="F312" s="269" t="s">
        <v>1168</v>
      </c>
      <c r="G312" s="270" t="s">
        <v>143</v>
      </c>
      <c r="H312" s="271">
        <v>1</v>
      </c>
      <c r="I312" s="272"/>
      <c r="J312" s="273">
        <f>ROUND(I312*H312,2)</f>
        <v>0</v>
      </c>
      <c r="K312" s="274"/>
      <c r="L312" s="275"/>
      <c r="M312" s="276" t="s">
        <v>1</v>
      </c>
      <c r="N312" s="277" t="s">
        <v>42</v>
      </c>
      <c r="O312" s="92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265</v>
      </c>
      <c r="AT312" s="232" t="s">
        <v>261</v>
      </c>
      <c r="AU312" s="232" t="s">
        <v>87</v>
      </c>
      <c r="AY312" s="18" t="s">
        <v>130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85</v>
      </c>
      <c r="BK312" s="233">
        <f>ROUND(I312*H312,2)</f>
        <v>0</v>
      </c>
      <c r="BL312" s="18" t="s">
        <v>136</v>
      </c>
      <c r="BM312" s="232" t="s">
        <v>1169</v>
      </c>
    </row>
    <row r="313" spans="1:65" s="2" customFormat="1" ht="24.15" customHeight="1">
      <c r="A313" s="39"/>
      <c r="B313" s="40"/>
      <c r="C313" s="267" t="s">
        <v>477</v>
      </c>
      <c r="D313" s="267" t="s">
        <v>261</v>
      </c>
      <c r="E313" s="268" t="s">
        <v>1170</v>
      </c>
      <c r="F313" s="269" t="s">
        <v>1171</v>
      </c>
      <c r="G313" s="270" t="s">
        <v>143</v>
      </c>
      <c r="H313" s="271">
        <v>1</v>
      </c>
      <c r="I313" s="272"/>
      <c r="J313" s="273">
        <f>ROUND(I313*H313,2)</f>
        <v>0</v>
      </c>
      <c r="K313" s="274"/>
      <c r="L313" s="275"/>
      <c r="M313" s="276" t="s">
        <v>1</v>
      </c>
      <c r="N313" s="277" t="s">
        <v>42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265</v>
      </c>
      <c r="AT313" s="232" t="s">
        <v>261</v>
      </c>
      <c r="AU313" s="232" t="s">
        <v>87</v>
      </c>
      <c r="AY313" s="18" t="s">
        <v>130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85</v>
      </c>
      <c r="BK313" s="233">
        <f>ROUND(I313*H313,2)</f>
        <v>0</v>
      </c>
      <c r="BL313" s="18" t="s">
        <v>136</v>
      </c>
      <c r="BM313" s="232" t="s">
        <v>1172</v>
      </c>
    </row>
    <row r="314" spans="1:65" s="2" customFormat="1" ht="24.15" customHeight="1">
      <c r="A314" s="39"/>
      <c r="B314" s="40"/>
      <c r="C314" s="267" t="s">
        <v>481</v>
      </c>
      <c r="D314" s="267" t="s">
        <v>261</v>
      </c>
      <c r="E314" s="268" t="s">
        <v>1173</v>
      </c>
      <c r="F314" s="269" t="s">
        <v>1174</v>
      </c>
      <c r="G314" s="270" t="s">
        <v>143</v>
      </c>
      <c r="H314" s="271">
        <v>4</v>
      </c>
      <c r="I314" s="272"/>
      <c r="J314" s="273">
        <f>ROUND(I314*H314,2)</f>
        <v>0</v>
      </c>
      <c r="K314" s="274"/>
      <c r="L314" s="275"/>
      <c r="M314" s="276" t="s">
        <v>1</v>
      </c>
      <c r="N314" s="277" t="s">
        <v>42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265</v>
      </c>
      <c r="AT314" s="232" t="s">
        <v>261</v>
      </c>
      <c r="AU314" s="232" t="s">
        <v>87</v>
      </c>
      <c r="AY314" s="18" t="s">
        <v>130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85</v>
      </c>
      <c r="BK314" s="233">
        <f>ROUND(I314*H314,2)</f>
        <v>0</v>
      </c>
      <c r="BL314" s="18" t="s">
        <v>136</v>
      </c>
      <c r="BM314" s="232" t="s">
        <v>1175</v>
      </c>
    </row>
    <row r="315" spans="1:65" s="2" customFormat="1" ht="24.15" customHeight="1">
      <c r="A315" s="39"/>
      <c r="B315" s="40"/>
      <c r="C315" s="267" t="s">
        <v>487</v>
      </c>
      <c r="D315" s="267" t="s">
        <v>261</v>
      </c>
      <c r="E315" s="268" t="s">
        <v>1176</v>
      </c>
      <c r="F315" s="269" t="s">
        <v>1177</v>
      </c>
      <c r="G315" s="270" t="s">
        <v>143</v>
      </c>
      <c r="H315" s="271">
        <v>9</v>
      </c>
      <c r="I315" s="272"/>
      <c r="J315" s="273">
        <f>ROUND(I315*H315,2)</f>
        <v>0</v>
      </c>
      <c r="K315" s="274"/>
      <c r="L315" s="275"/>
      <c r="M315" s="276" t="s">
        <v>1</v>
      </c>
      <c r="N315" s="277" t="s">
        <v>42</v>
      </c>
      <c r="O315" s="92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265</v>
      </c>
      <c r="AT315" s="232" t="s">
        <v>261</v>
      </c>
      <c r="AU315" s="232" t="s">
        <v>87</v>
      </c>
      <c r="AY315" s="18" t="s">
        <v>130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85</v>
      </c>
      <c r="BK315" s="233">
        <f>ROUND(I315*H315,2)</f>
        <v>0</v>
      </c>
      <c r="BL315" s="18" t="s">
        <v>136</v>
      </c>
      <c r="BM315" s="232" t="s">
        <v>1178</v>
      </c>
    </row>
    <row r="316" spans="1:65" s="2" customFormat="1" ht="24.15" customHeight="1">
      <c r="A316" s="39"/>
      <c r="B316" s="40"/>
      <c r="C316" s="267" t="s">
        <v>500</v>
      </c>
      <c r="D316" s="267" t="s">
        <v>261</v>
      </c>
      <c r="E316" s="268" t="s">
        <v>1179</v>
      </c>
      <c r="F316" s="269" t="s">
        <v>1180</v>
      </c>
      <c r="G316" s="270" t="s">
        <v>143</v>
      </c>
      <c r="H316" s="271">
        <v>7</v>
      </c>
      <c r="I316" s="272"/>
      <c r="J316" s="273">
        <f>ROUND(I316*H316,2)</f>
        <v>0</v>
      </c>
      <c r="K316" s="274"/>
      <c r="L316" s="275"/>
      <c r="M316" s="276" t="s">
        <v>1</v>
      </c>
      <c r="N316" s="277" t="s">
        <v>42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265</v>
      </c>
      <c r="AT316" s="232" t="s">
        <v>261</v>
      </c>
      <c r="AU316" s="232" t="s">
        <v>87</v>
      </c>
      <c r="AY316" s="18" t="s">
        <v>130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85</v>
      </c>
      <c r="BK316" s="233">
        <f>ROUND(I316*H316,2)</f>
        <v>0</v>
      </c>
      <c r="BL316" s="18" t="s">
        <v>136</v>
      </c>
      <c r="BM316" s="232" t="s">
        <v>1181</v>
      </c>
    </row>
    <row r="317" spans="1:65" s="2" customFormat="1" ht="24.15" customHeight="1">
      <c r="A317" s="39"/>
      <c r="B317" s="40"/>
      <c r="C317" s="267" t="s">
        <v>505</v>
      </c>
      <c r="D317" s="267" t="s">
        <v>261</v>
      </c>
      <c r="E317" s="268" t="s">
        <v>1182</v>
      </c>
      <c r="F317" s="269" t="s">
        <v>1183</v>
      </c>
      <c r="G317" s="270" t="s">
        <v>143</v>
      </c>
      <c r="H317" s="271">
        <v>3</v>
      </c>
      <c r="I317" s="272"/>
      <c r="J317" s="273">
        <f>ROUND(I317*H317,2)</f>
        <v>0</v>
      </c>
      <c r="K317" s="274"/>
      <c r="L317" s="275"/>
      <c r="M317" s="276" t="s">
        <v>1</v>
      </c>
      <c r="N317" s="277" t="s">
        <v>42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265</v>
      </c>
      <c r="AT317" s="232" t="s">
        <v>261</v>
      </c>
      <c r="AU317" s="232" t="s">
        <v>87</v>
      </c>
      <c r="AY317" s="18" t="s">
        <v>130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85</v>
      </c>
      <c r="BK317" s="233">
        <f>ROUND(I317*H317,2)</f>
        <v>0</v>
      </c>
      <c r="BL317" s="18" t="s">
        <v>136</v>
      </c>
      <c r="BM317" s="232" t="s">
        <v>1184</v>
      </c>
    </row>
    <row r="318" spans="1:65" s="2" customFormat="1" ht="24.15" customHeight="1">
      <c r="A318" s="39"/>
      <c r="B318" s="40"/>
      <c r="C318" s="267" t="s">
        <v>491</v>
      </c>
      <c r="D318" s="267" t="s">
        <v>261</v>
      </c>
      <c r="E318" s="268" t="s">
        <v>1185</v>
      </c>
      <c r="F318" s="269" t="s">
        <v>1186</v>
      </c>
      <c r="G318" s="270" t="s">
        <v>143</v>
      </c>
      <c r="H318" s="271">
        <v>1</v>
      </c>
      <c r="I318" s="272"/>
      <c r="J318" s="273">
        <f>ROUND(I318*H318,2)</f>
        <v>0</v>
      </c>
      <c r="K318" s="274"/>
      <c r="L318" s="275"/>
      <c r="M318" s="276" t="s">
        <v>1</v>
      </c>
      <c r="N318" s="277" t="s">
        <v>42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265</v>
      </c>
      <c r="AT318" s="232" t="s">
        <v>261</v>
      </c>
      <c r="AU318" s="232" t="s">
        <v>87</v>
      </c>
      <c r="AY318" s="18" t="s">
        <v>130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85</v>
      </c>
      <c r="BK318" s="233">
        <f>ROUND(I318*H318,2)</f>
        <v>0</v>
      </c>
      <c r="BL318" s="18" t="s">
        <v>136</v>
      </c>
      <c r="BM318" s="232" t="s">
        <v>1187</v>
      </c>
    </row>
    <row r="319" spans="1:65" s="2" customFormat="1" ht="24.15" customHeight="1">
      <c r="A319" s="39"/>
      <c r="B319" s="40"/>
      <c r="C319" s="267" t="s">
        <v>496</v>
      </c>
      <c r="D319" s="267" t="s">
        <v>261</v>
      </c>
      <c r="E319" s="268" t="s">
        <v>1188</v>
      </c>
      <c r="F319" s="269" t="s">
        <v>1189</v>
      </c>
      <c r="G319" s="270" t="s">
        <v>143</v>
      </c>
      <c r="H319" s="271">
        <v>1</v>
      </c>
      <c r="I319" s="272"/>
      <c r="J319" s="273">
        <f>ROUND(I319*H319,2)</f>
        <v>0</v>
      </c>
      <c r="K319" s="274"/>
      <c r="L319" s="275"/>
      <c r="M319" s="276" t="s">
        <v>1</v>
      </c>
      <c r="N319" s="277" t="s">
        <v>42</v>
      </c>
      <c r="O319" s="92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265</v>
      </c>
      <c r="AT319" s="232" t="s">
        <v>261</v>
      </c>
      <c r="AU319" s="232" t="s">
        <v>87</v>
      </c>
      <c r="AY319" s="18" t="s">
        <v>130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85</v>
      </c>
      <c r="BK319" s="233">
        <f>ROUND(I319*H319,2)</f>
        <v>0</v>
      </c>
      <c r="BL319" s="18" t="s">
        <v>136</v>
      </c>
      <c r="BM319" s="232" t="s">
        <v>1190</v>
      </c>
    </row>
    <row r="320" spans="1:65" s="2" customFormat="1" ht="24.15" customHeight="1">
      <c r="A320" s="39"/>
      <c r="B320" s="40"/>
      <c r="C320" s="267" t="s">
        <v>509</v>
      </c>
      <c r="D320" s="267" t="s">
        <v>261</v>
      </c>
      <c r="E320" s="268" t="s">
        <v>1191</v>
      </c>
      <c r="F320" s="269" t="s">
        <v>1192</v>
      </c>
      <c r="G320" s="270" t="s">
        <v>143</v>
      </c>
      <c r="H320" s="271">
        <v>3</v>
      </c>
      <c r="I320" s="272"/>
      <c r="J320" s="273">
        <f>ROUND(I320*H320,2)</f>
        <v>0</v>
      </c>
      <c r="K320" s="274"/>
      <c r="L320" s="275"/>
      <c r="M320" s="276" t="s">
        <v>1</v>
      </c>
      <c r="N320" s="277" t="s">
        <v>42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265</v>
      </c>
      <c r="AT320" s="232" t="s">
        <v>261</v>
      </c>
      <c r="AU320" s="232" t="s">
        <v>87</v>
      </c>
      <c r="AY320" s="18" t="s">
        <v>130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85</v>
      </c>
      <c r="BK320" s="233">
        <f>ROUND(I320*H320,2)</f>
        <v>0</v>
      </c>
      <c r="BL320" s="18" t="s">
        <v>136</v>
      </c>
      <c r="BM320" s="232" t="s">
        <v>1193</v>
      </c>
    </row>
    <row r="321" spans="1:65" s="2" customFormat="1" ht="24.15" customHeight="1">
      <c r="A321" s="39"/>
      <c r="B321" s="40"/>
      <c r="C321" s="267" t="s">
        <v>514</v>
      </c>
      <c r="D321" s="267" t="s">
        <v>261</v>
      </c>
      <c r="E321" s="268" t="s">
        <v>1194</v>
      </c>
      <c r="F321" s="269" t="s">
        <v>1195</v>
      </c>
      <c r="G321" s="270" t="s">
        <v>143</v>
      </c>
      <c r="H321" s="271">
        <v>4</v>
      </c>
      <c r="I321" s="272"/>
      <c r="J321" s="273">
        <f>ROUND(I321*H321,2)</f>
        <v>0</v>
      </c>
      <c r="K321" s="274"/>
      <c r="L321" s="275"/>
      <c r="M321" s="276" t="s">
        <v>1</v>
      </c>
      <c r="N321" s="277" t="s">
        <v>42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265</v>
      </c>
      <c r="AT321" s="232" t="s">
        <v>261</v>
      </c>
      <c r="AU321" s="232" t="s">
        <v>87</v>
      </c>
      <c r="AY321" s="18" t="s">
        <v>130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85</v>
      </c>
      <c r="BK321" s="233">
        <f>ROUND(I321*H321,2)</f>
        <v>0</v>
      </c>
      <c r="BL321" s="18" t="s">
        <v>136</v>
      </c>
      <c r="BM321" s="232" t="s">
        <v>1196</v>
      </c>
    </row>
    <row r="322" spans="1:65" s="2" customFormat="1" ht="24.15" customHeight="1">
      <c r="A322" s="39"/>
      <c r="B322" s="40"/>
      <c r="C322" s="267" t="s">
        <v>518</v>
      </c>
      <c r="D322" s="267" t="s">
        <v>261</v>
      </c>
      <c r="E322" s="268" t="s">
        <v>1197</v>
      </c>
      <c r="F322" s="269" t="s">
        <v>1198</v>
      </c>
      <c r="G322" s="270" t="s">
        <v>143</v>
      </c>
      <c r="H322" s="271">
        <v>4</v>
      </c>
      <c r="I322" s="272"/>
      <c r="J322" s="273">
        <f>ROUND(I322*H322,2)</f>
        <v>0</v>
      </c>
      <c r="K322" s="274"/>
      <c r="L322" s="275"/>
      <c r="M322" s="276" t="s">
        <v>1</v>
      </c>
      <c r="N322" s="277" t="s">
        <v>42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265</v>
      </c>
      <c r="AT322" s="232" t="s">
        <v>261</v>
      </c>
      <c r="AU322" s="232" t="s">
        <v>87</v>
      </c>
      <c r="AY322" s="18" t="s">
        <v>130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85</v>
      </c>
      <c r="BK322" s="233">
        <f>ROUND(I322*H322,2)</f>
        <v>0</v>
      </c>
      <c r="BL322" s="18" t="s">
        <v>136</v>
      </c>
      <c r="BM322" s="232" t="s">
        <v>1199</v>
      </c>
    </row>
    <row r="323" spans="1:65" s="2" customFormat="1" ht="24.15" customHeight="1">
      <c r="A323" s="39"/>
      <c r="B323" s="40"/>
      <c r="C323" s="267" t="s">
        <v>522</v>
      </c>
      <c r="D323" s="267" t="s">
        <v>261</v>
      </c>
      <c r="E323" s="268" t="s">
        <v>1200</v>
      </c>
      <c r="F323" s="269" t="s">
        <v>1201</v>
      </c>
      <c r="G323" s="270" t="s">
        <v>143</v>
      </c>
      <c r="H323" s="271">
        <v>2</v>
      </c>
      <c r="I323" s="272"/>
      <c r="J323" s="273">
        <f>ROUND(I323*H323,2)</f>
        <v>0</v>
      </c>
      <c r="K323" s="274"/>
      <c r="L323" s="275"/>
      <c r="M323" s="276" t="s">
        <v>1</v>
      </c>
      <c r="N323" s="277" t="s">
        <v>42</v>
      </c>
      <c r="O323" s="92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265</v>
      </c>
      <c r="AT323" s="232" t="s">
        <v>261</v>
      </c>
      <c r="AU323" s="232" t="s">
        <v>87</v>
      </c>
      <c r="AY323" s="18" t="s">
        <v>130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85</v>
      </c>
      <c r="BK323" s="233">
        <f>ROUND(I323*H323,2)</f>
        <v>0</v>
      </c>
      <c r="BL323" s="18" t="s">
        <v>136</v>
      </c>
      <c r="BM323" s="232" t="s">
        <v>1202</v>
      </c>
    </row>
    <row r="324" spans="1:65" s="2" customFormat="1" ht="24.15" customHeight="1">
      <c r="A324" s="39"/>
      <c r="B324" s="40"/>
      <c r="C324" s="220" t="s">
        <v>526</v>
      </c>
      <c r="D324" s="220" t="s">
        <v>132</v>
      </c>
      <c r="E324" s="221" t="s">
        <v>1203</v>
      </c>
      <c r="F324" s="222" t="s">
        <v>1204</v>
      </c>
      <c r="G324" s="223" t="s">
        <v>143</v>
      </c>
      <c r="H324" s="224">
        <v>72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42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136</v>
      </c>
      <c r="AT324" s="232" t="s">
        <v>132</v>
      </c>
      <c r="AU324" s="232" t="s">
        <v>87</v>
      </c>
      <c r="AY324" s="18" t="s">
        <v>130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85</v>
      </c>
      <c r="BK324" s="233">
        <f>ROUND(I324*H324,2)</f>
        <v>0</v>
      </c>
      <c r="BL324" s="18" t="s">
        <v>136</v>
      </c>
      <c r="BM324" s="232" t="s">
        <v>1205</v>
      </c>
    </row>
    <row r="325" spans="1:65" s="2" customFormat="1" ht="16.5" customHeight="1">
      <c r="A325" s="39"/>
      <c r="B325" s="40"/>
      <c r="C325" s="267" t="s">
        <v>532</v>
      </c>
      <c r="D325" s="267" t="s">
        <v>261</v>
      </c>
      <c r="E325" s="268" t="s">
        <v>1206</v>
      </c>
      <c r="F325" s="269" t="s">
        <v>1207</v>
      </c>
      <c r="G325" s="270" t="s">
        <v>143</v>
      </c>
      <c r="H325" s="271">
        <v>72</v>
      </c>
      <c r="I325" s="272"/>
      <c r="J325" s="273">
        <f>ROUND(I325*H325,2)</f>
        <v>0</v>
      </c>
      <c r="K325" s="274"/>
      <c r="L325" s="275"/>
      <c r="M325" s="276" t="s">
        <v>1</v>
      </c>
      <c r="N325" s="277" t="s">
        <v>42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265</v>
      </c>
      <c r="AT325" s="232" t="s">
        <v>261</v>
      </c>
      <c r="AU325" s="232" t="s">
        <v>87</v>
      </c>
      <c r="AY325" s="18" t="s">
        <v>130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85</v>
      </c>
      <c r="BK325" s="233">
        <f>ROUND(I325*H325,2)</f>
        <v>0</v>
      </c>
      <c r="BL325" s="18" t="s">
        <v>136</v>
      </c>
      <c r="BM325" s="232" t="s">
        <v>1208</v>
      </c>
    </row>
    <row r="326" spans="1:65" s="2" customFormat="1" ht="24.15" customHeight="1">
      <c r="A326" s="39"/>
      <c r="B326" s="40"/>
      <c r="C326" s="220" t="s">
        <v>539</v>
      </c>
      <c r="D326" s="220" t="s">
        <v>132</v>
      </c>
      <c r="E326" s="221" t="s">
        <v>1209</v>
      </c>
      <c r="F326" s="222" t="s">
        <v>1210</v>
      </c>
      <c r="G326" s="223" t="s">
        <v>172</v>
      </c>
      <c r="H326" s="224">
        <v>175</v>
      </c>
      <c r="I326" s="225"/>
      <c r="J326" s="226">
        <f>ROUND(I326*H326,2)</f>
        <v>0</v>
      </c>
      <c r="K326" s="227"/>
      <c r="L326" s="45"/>
      <c r="M326" s="228" t="s">
        <v>1</v>
      </c>
      <c r="N326" s="229" t="s">
        <v>42</v>
      </c>
      <c r="O326" s="92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136</v>
      </c>
      <c r="AT326" s="232" t="s">
        <v>132</v>
      </c>
      <c r="AU326" s="232" t="s">
        <v>87</v>
      </c>
      <c r="AY326" s="18" t="s">
        <v>130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85</v>
      </c>
      <c r="BK326" s="233">
        <f>ROUND(I326*H326,2)</f>
        <v>0</v>
      </c>
      <c r="BL326" s="18" t="s">
        <v>136</v>
      </c>
      <c r="BM326" s="232" t="s">
        <v>1211</v>
      </c>
    </row>
    <row r="327" spans="1:51" s="13" customFormat="1" ht="12">
      <c r="A327" s="13"/>
      <c r="B327" s="234"/>
      <c r="C327" s="235"/>
      <c r="D327" s="236" t="s">
        <v>138</v>
      </c>
      <c r="E327" s="237" t="s">
        <v>1</v>
      </c>
      <c r="F327" s="238" t="s">
        <v>839</v>
      </c>
      <c r="G327" s="235"/>
      <c r="H327" s="239">
        <v>175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138</v>
      </c>
      <c r="AU327" s="245" t="s">
        <v>87</v>
      </c>
      <c r="AV327" s="13" t="s">
        <v>87</v>
      </c>
      <c r="AW327" s="13" t="s">
        <v>33</v>
      </c>
      <c r="AX327" s="13" t="s">
        <v>85</v>
      </c>
      <c r="AY327" s="245" t="s">
        <v>130</v>
      </c>
    </row>
    <row r="328" spans="1:65" s="2" customFormat="1" ht="33" customHeight="1">
      <c r="A328" s="39"/>
      <c r="B328" s="40"/>
      <c r="C328" s="220" t="s">
        <v>544</v>
      </c>
      <c r="D328" s="220" t="s">
        <v>132</v>
      </c>
      <c r="E328" s="221" t="s">
        <v>1212</v>
      </c>
      <c r="F328" s="222" t="s">
        <v>1213</v>
      </c>
      <c r="G328" s="223" t="s">
        <v>172</v>
      </c>
      <c r="H328" s="224">
        <v>85</v>
      </c>
      <c r="I328" s="225"/>
      <c r="J328" s="226">
        <f>ROUND(I328*H328,2)</f>
        <v>0</v>
      </c>
      <c r="K328" s="227"/>
      <c r="L328" s="45"/>
      <c r="M328" s="228" t="s">
        <v>1</v>
      </c>
      <c r="N328" s="229" t="s">
        <v>42</v>
      </c>
      <c r="O328" s="92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2" t="s">
        <v>136</v>
      </c>
      <c r="AT328" s="232" t="s">
        <v>132</v>
      </c>
      <c r="AU328" s="232" t="s">
        <v>87</v>
      </c>
      <c r="AY328" s="18" t="s">
        <v>130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8" t="s">
        <v>85</v>
      </c>
      <c r="BK328" s="233">
        <f>ROUND(I328*H328,2)</f>
        <v>0</v>
      </c>
      <c r="BL328" s="18" t="s">
        <v>136</v>
      </c>
      <c r="BM328" s="232" t="s">
        <v>1214</v>
      </c>
    </row>
    <row r="329" spans="1:51" s="13" customFormat="1" ht="12">
      <c r="A329" s="13"/>
      <c r="B329" s="234"/>
      <c r="C329" s="235"/>
      <c r="D329" s="236" t="s">
        <v>138</v>
      </c>
      <c r="E329" s="237" t="s">
        <v>1</v>
      </c>
      <c r="F329" s="238" t="s">
        <v>514</v>
      </c>
      <c r="G329" s="235"/>
      <c r="H329" s="239">
        <v>85</v>
      </c>
      <c r="I329" s="240"/>
      <c r="J329" s="235"/>
      <c r="K329" s="235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138</v>
      </c>
      <c r="AU329" s="245" t="s">
        <v>87</v>
      </c>
      <c r="AV329" s="13" t="s">
        <v>87</v>
      </c>
      <c r="AW329" s="13" t="s">
        <v>33</v>
      </c>
      <c r="AX329" s="13" t="s">
        <v>85</v>
      </c>
      <c r="AY329" s="245" t="s">
        <v>130</v>
      </c>
    </row>
    <row r="330" spans="1:65" s="2" customFormat="1" ht="24.15" customHeight="1">
      <c r="A330" s="39"/>
      <c r="B330" s="40"/>
      <c r="C330" s="220" t="s">
        <v>548</v>
      </c>
      <c r="D330" s="220" t="s">
        <v>132</v>
      </c>
      <c r="E330" s="221" t="s">
        <v>1215</v>
      </c>
      <c r="F330" s="222" t="s">
        <v>1216</v>
      </c>
      <c r="G330" s="223" t="s">
        <v>135</v>
      </c>
      <c r="H330" s="224">
        <v>14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42</v>
      </c>
      <c r="O330" s="92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136</v>
      </c>
      <c r="AT330" s="232" t="s">
        <v>132</v>
      </c>
      <c r="AU330" s="232" t="s">
        <v>87</v>
      </c>
      <c r="AY330" s="18" t="s">
        <v>130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85</v>
      </c>
      <c r="BK330" s="233">
        <f>ROUND(I330*H330,2)</f>
        <v>0</v>
      </c>
      <c r="BL330" s="18" t="s">
        <v>136</v>
      </c>
      <c r="BM330" s="232" t="s">
        <v>1217</v>
      </c>
    </row>
    <row r="331" spans="1:51" s="13" customFormat="1" ht="12">
      <c r="A331" s="13"/>
      <c r="B331" s="234"/>
      <c r="C331" s="235"/>
      <c r="D331" s="236" t="s">
        <v>138</v>
      </c>
      <c r="E331" s="237" t="s">
        <v>1</v>
      </c>
      <c r="F331" s="238" t="s">
        <v>1218</v>
      </c>
      <c r="G331" s="235"/>
      <c r="H331" s="239">
        <v>9.5</v>
      </c>
      <c r="I331" s="240"/>
      <c r="J331" s="235"/>
      <c r="K331" s="235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138</v>
      </c>
      <c r="AU331" s="245" t="s">
        <v>87</v>
      </c>
      <c r="AV331" s="13" t="s">
        <v>87</v>
      </c>
      <c r="AW331" s="13" t="s">
        <v>33</v>
      </c>
      <c r="AX331" s="13" t="s">
        <v>77</v>
      </c>
      <c r="AY331" s="245" t="s">
        <v>130</v>
      </c>
    </row>
    <row r="332" spans="1:51" s="13" customFormat="1" ht="12">
      <c r="A332" s="13"/>
      <c r="B332" s="234"/>
      <c r="C332" s="235"/>
      <c r="D332" s="236" t="s">
        <v>138</v>
      </c>
      <c r="E332" s="237" t="s">
        <v>1</v>
      </c>
      <c r="F332" s="238" t="s">
        <v>1219</v>
      </c>
      <c r="G332" s="235"/>
      <c r="H332" s="239">
        <v>4.5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138</v>
      </c>
      <c r="AU332" s="245" t="s">
        <v>87</v>
      </c>
      <c r="AV332" s="13" t="s">
        <v>87</v>
      </c>
      <c r="AW332" s="13" t="s">
        <v>33</v>
      </c>
      <c r="AX332" s="13" t="s">
        <v>77</v>
      </c>
      <c r="AY332" s="245" t="s">
        <v>130</v>
      </c>
    </row>
    <row r="333" spans="1:51" s="14" customFormat="1" ht="12">
      <c r="A333" s="14"/>
      <c r="B333" s="246"/>
      <c r="C333" s="247"/>
      <c r="D333" s="236" t="s">
        <v>138</v>
      </c>
      <c r="E333" s="248" t="s">
        <v>1</v>
      </c>
      <c r="F333" s="249" t="s">
        <v>140</v>
      </c>
      <c r="G333" s="247"/>
      <c r="H333" s="250">
        <v>14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6" t="s">
        <v>138</v>
      </c>
      <c r="AU333" s="256" t="s">
        <v>87</v>
      </c>
      <c r="AV333" s="14" t="s">
        <v>136</v>
      </c>
      <c r="AW333" s="14" t="s">
        <v>33</v>
      </c>
      <c r="AX333" s="14" t="s">
        <v>85</v>
      </c>
      <c r="AY333" s="256" t="s">
        <v>130</v>
      </c>
    </row>
    <row r="334" spans="1:65" s="2" customFormat="1" ht="24.15" customHeight="1">
      <c r="A334" s="39"/>
      <c r="B334" s="40"/>
      <c r="C334" s="220" t="s">
        <v>552</v>
      </c>
      <c r="D334" s="220" t="s">
        <v>132</v>
      </c>
      <c r="E334" s="221" t="s">
        <v>1220</v>
      </c>
      <c r="F334" s="222" t="s">
        <v>1221</v>
      </c>
      <c r="G334" s="223" t="s">
        <v>143</v>
      </c>
      <c r="H334" s="224">
        <v>4</v>
      </c>
      <c r="I334" s="225"/>
      <c r="J334" s="226">
        <f>ROUND(I334*H334,2)</f>
        <v>0</v>
      </c>
      <c r="K334" s="227"/>
      <c r="L334" s="45"/>
      <c r="M334" s="228" t="s">
        <v>1</v>
      </c>
      <c r="N334" s="229" t="s">
        <v>42</v>
      </c>
      <c r="O334" s="92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2" t="s">
        <v>136</v>
      </c>
      <c r="AT334" s="232" t="s">
        <v>132</v>
      </c>
      <c r="AU334" s="232" t="s">
        <v>87</v>
      </c>
      <c r="AY334" s="18" t="s">
        <v>130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8" t="s">
        <v>85</v>
      </c>
      <c r="BK334" s="233">
        <f>ROUND(I334*H334,2)</f>
        <v>0</v>
      </c>
      <c r="BL334" s="18" t="s">
        <v>136</v>
      </c>
      <c r="BM334" s="232" t="s">
        <v>1222</v>
      </c>
    </row>
    <row r="335" spans="1:51" s="13" customFormat="1" ht="12">
      <c r="A335" s="13"/>
      <c r="B335" s="234"/>
      <c r="C335" s="235"/>
      <c r="D335" s="236" t="s">
        <v>138</v>
      </c>
      <c r="E335" s="237" t="s">
        <v>1</v>
      </c>
      <c r="F335" s="238" t="s">
        <v>1223</v>
      </c>
      <c r="G335" s="235"/>
      <c r="H335" s="239">
        <v>1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138</v>
      </c>
      <c r="AU335" s="245" t="s">
        <v>87</v>
      </c>
      <c r="AV335" s="13" t="s">
        <v>87</v>
      </c>
      <c r="AW335" s="13" t="s">
        <v>33</v>
      </c>
      <c r="AX335" s="13" t="s">
        <v>77</v>
      </c>
      <c r="AY335" s="245" t="s">
        <v>130</v>
      </c>
    </row>
    <row r="336" spans="1:51" s="13" customFormat="1" ht="12">
      <c r="A336" s="13"/>
      <c r="B336" s="234"/>
      <c r="C336" s="235"/>
      <c r="D336" s="236" t="s">
        <v>138</v>
      </c>
      <c r="E336" s="237" t="s">
        <v>1</v>
      </c>
      <c r="F336" s="238" t="s">
        <v>1224</v>
      </c>
      <c r="G336" s="235"/>
      <c r="H336" s="239">
        <v>1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138</v>
      </c>
      <c r="AU336" s="245" t="s">
        <v>87</v>
      </c>
      <c r="AV336" s="13" t="s">
        <v>87</v>
      </c>
      <c r="AW336" s="13" t="s">
        <v>33</v>
      </c>
      <c r="AX336" s="13" t="s">
        <v>77</v>
      </c>
      <c r="AY336" s="245" t="s">
        <v>130</v>
      </c>
    </row>
    <row r="337" spans="1:51" s="13" customFormat="1" ht="12">
      <c r="A337" s="13"/>
      <c r="B337" s="234"/>
      <c r="C337" s="235"/>
      <c r="D337" s="236" t="s">
        <v>138</v>
      </c>
      <c r="E337" s="237" t="s">
        <v>1</v>
      </c>
      <c r="F337" s="238" t="s">
        <v>1225</v>
      </c>
      <c r="G337" s="235"/>
      <c r="H337" s="239">
        <v>1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138</v>
      </c>
      <c r="AU337" s="245" t="s">
        <v>87</v>
      </c>
      <c r="AV337" s="13" t="s">
        <v>87</v>
      </c>
      <c r="AW337" s="13" t="s">
        <v>33</v>
      </c>
      <c r="AX337" s="13" t="s">
        <v>77</v>
      </c>
      <c r="AY337" s="245" t="s">
        <v>130</v>
      </c>
    </row>
    <row r="338" spans="1:51" s="13" customFormat="1" ht="12">
      <c r="A338" s="13"/>
      <c r="B338" s="234"/>
      <c r="C338" s="235"/>
      <c r="D338" s="236" t="s">
        <v>138</v>
      </c>
      <c r="E338" s="237" t="s">
        <v>1</v>
      </c>
      <c r="F338" s="238" t="s">
        <v>1226</v>
      </c>
      <c r="G338" s="235"/>
      <c r="H338" s="239">
        <v>1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138</v>
      </c>
      <c r="AU338" s="245" t="s">
        <v>87</v>
      </c>
      <c r="AV338" s="13" t="s">
        <v>87</v>
      </c>
      <c r="AW338" s="13" t="s">
        <v>33</v>
      </c>
      <c r="AX338" s="13" t="s">
        <v>77</v>
      </c>
      <c r="AY338" s="245" t="s">
        <v>130</v>
      </c>
    </row>
    <row r="339" spans="1:51" s="14" customFormat="1" ht="12">
      <c r="A339" s="14"/>
      <c r="B339" s="246"/>
      <c r="C339" s="247"/>
      <c r="D339" s="236" t="s">
        <v>138</v>
      </c>
      <c r="E339" s="248" t="s">
        <v>1</v>
      </c>
      <c r="F339" s="249" t="s">
        <v>140</v>
      </c>
      <c r="G339" s="247"/>
      <c r="H339" s="250">
        <v>4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6" t="s">
        <v>138</v>
      </c>
      <c r="AU339" s="256" t="s">
        <v>87</v>
      </c>
      <c r="AV339" s="14" t="s">
        <v>136</v>
      </c>
      <c r="AW339" s="14" t="s">
        <v>33</v>
      </c>
      <c r="AX339" s="14" t="s">
        <v>85</v>
      </c>
      <c r="AY339" s="256" t="s">
        <v>130</v>
      </c>
    </row>
    <row r="340" spans="1:65" s="2" customFormat="1" ht="24.15" customHeight="1">
      <c r="A340" s="39"/>
      <c r="B340" s="40"/>
      <c r="C340" s="220" t="s">
        <v>556</v>
      </c>
      <c r="D340" s="220" t="s">
        <v>132</v>
      </c>
      <c r="E340" s="221" t="s">
        <v>1227</v>
      </c>
      <c r="F340" s="222" t="s">
        <v>1228</v>
      </c>
      <c r="G340" s="223" t="s">
        <v>143</v>
      </c>
      <c r="H340" s="224">
        <v>5</v>
      </c>
      <c r="I340" s="225"/>
      <c r="J340" s="226">
        <f>ROUND(I340*H340,2)</f>
        <v>0</v>
      </c>
      <c r="K340" s="227"/>
      <c r="L340" s="45"/>
      <c r="M340" s="228" t="s">
        <v>1</v>
      </c>
      <c r="N340" s="229" t="s">
        <v>42</v>
      </c>
      <c r="O340" s="92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136</v>
      </c>
      <c r="AT340" s="232" t="s">
        <v>132</v>
      </c>
      <c r="AU340" s="232" t="s">
        <v>87</v>
      </c>
      <c r="AY340" s="18" t="s">
        <v>130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85</v>
      </c>
      <c r="BK340" s="233">
        <f>ROUND(I340*H340,2)</f>
        <v>0</v>
      </c>
      <c r="BL340" s="18" t="s">
        <v>136</v>
      </c>
      <c r="BM340" s="232" t="s">
        <v>1229</v>
      </c>
    </row>
    <row r="341" spans="1:51" s="13" customFormat="1" ht="12">
      <c r="A341" s="13"/>
      <c r="B341" s="234"/>
      <c r="C341" s="235"/>
      <c r="D341" s="236" t="s">
        <v>138</v>
      </c>
      <c r="E341" s="237" t="s">
        <v>1</v>
      </c>
      <c r="F341" s="238" t="s">
        <v>1230</v>
      </c>
      <c r="G341" s="235"/>
      <c r="H341" s="239">
        <v>5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138</v>
      </c>
      <c r="AU341" s="245" t="s">
        <v>87</v>
      </c>
      <c r="AV341" s="13" t="s">
        <v>87</v>
      </c>
      <c r="AW341" s="13" t="s">
        <v>33</v>
      </c>
      <c r="AX341" s="13" t="s">
        <v>85</v>
      </c>
      <c r="AY341" s="245" t="s">
        <v>130</v>
      </c>
    </row>
    <row r="342" spans="1:65" s="2" customFormat="1" ht="33" customHeight="1">
      <c r="A342" s="39"/>
      <c r="B342" s="40"/>
      <c r="C342" s="220" t="s">
        <v>560</v>
      </c>
      <c r="D342" s="220" t="s">
        <v>132</v>
      </c>
      <c r="E342" s="221" t="s">
        <v>473</v>
      </c>
      <c r="F342" s="222" t="s">
        <v>474</v>
      </c>
      <c r="G342" s="223" t="s">
        <v>172</v>
      </c>
      <c r="H342" s="224">
        <v>13.3</v>
      </c>
      <c r="I342" s="225"/>
      <c r="J342" s="226">
        <f>ROUND(I342*H342,2)</f>
        <v>0</v>
      </c>
      <c r="K342" s="227"/>
      <c r="L342" s="45"/>
      <c r="M342" s="228" t="s">
        <v>1</v>
      </c>
      <c r="N342" s="229" t="s">
        <v>42</v>
      </c>
      <c r="O342" s="92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2" t="s">
        <v>136</v>
      </c>
      <c r="AT342" s="232" t="s">
        <v>132</v>
      </c>
      <c r="AU342" s="232" t="s">
        <v>87</v>
      </c>
      <c r="AY342" s="18" t="s">
        <v>130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8" t="s">
        <v>85</v>
      </c>
      <c r="BK342" s="233">
        <f>ROUND(I342*H342,2)</f>
        <v>0</v>
      </c>
      <c r="BL342" s="18" t="s">
        <v>136</v>
      </c>
      <c r="BM342" s="232" t="s">
        <v>1231</v>
      </c>
    </row>
    <row r="343" spans="1:51" s="13" customFormat="1" ht="12">
      <c r="A343" s="13"/>
      <c r="B343" s="234"/>
      <c r="C343" s="235"/>
      <c r="D343" s="236" t="s">
        <v>138</v>
      </c>
      <c r="E343" s="237" t="s">
        <v>1</v>
      </c>
      <c r="F343" s="238" t="s">
        <v>1232</v>
      </c>
      <c r="G343" s="235"/>
      <c r="H343" s="239">
        <v>10.3</v>
      </c>
      <c r="I343" s="240"/>
      <c r="J343" s="235"/>
      <c r="K343" s="235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138</v>
      </c>
      <c r="AU343" s="245" t="s">
        <v>87</v>
      </c>
      <c r="AV343" s="13" t="s">
        <v>87</v>
      </c>
      <c r="AW343" s="13" t="s">
        <v>33</v>
      </c>
      <c r="AX343" s="13" t="s">
        <v>77</v>
      </c>
      <c r="AY343" s="245" t="s">
        <v>130</v>
      </c>
    </row>
    <row r="344" spans="1:51" s="13" customFormat="1" ht="12">
      <c r="A344" s="13"/>
      <c r="B344" s="234"/>
      <c r="C344" s="235"/>
      <c r="D344" s="236" t="s">
        <v>138</v>
      </c>
      <c r="E344" s="237" t="s">
        <v>1</v>
      </c>
      <c r="F344" s="238" t="s">
        <v>1233</v>
      </c>
      <c r="G344" s="235"/>
      <c r="H344" s="239">
        <v>3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138</v>
      </c>
      <c r="AU344" s="245" t="s">
        <v>87</v>
      </c>
      <c r="AV344" s="13" t="s">
        <v>87</v>
      </c>
      <c r="AW344" s="13" t="s">
        <v>33</v>
      </c>
      <c r="AX344" s="13" t="s">
        <v>77</v>
      </c>
      <c r="AY344" s="245" t="s">
        <v>130</v>
      </c>
    </row>
    <row r="345" spans="1:51" s="16" customFormat="1" ht="12">
      <c r="A345" s="16"/>
      <c r="B345" s="284"/>
      <c r="C345" s="285"/>
      <c r="D345" s="236" t="s">
        <v>138</v>
      </c>
      <c r="E345" s="286" t="s">
        <v>1234</v>
      </c>
      <c r="F345" s="287" t="s">
        <v>902</v>
      </c>
      <c r="G345" s="285"/>
      <c r="H345" s="288">
        <v>13.3</v>
      </c>
      <c r="I345" s="289"/>
      <c r="J345" s="285"/>
      <c r="K345" s="285"/>
      <c r="L345" s="290"/>
      <c r="M345" s="291"/>
      <c r="N345" s="292"/>
      <c r="O345" s="292"/>
      <c r="P345" s="292"/>
      <c r="Q345" s="292"/>
      <c r="R345" s="292"/>
      <c r="S345" s="292"/>
      <c r="T345" s="293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94" t="s">
        <v>138</v>
      </c>
      <c r="AU345" s="294" t="s">
        <v>87</v>
      </c>
      <c r="AV345" s="16" t="s">
        <v>146</v>
      </c>
      <c r="AW345" s="16" t="s">
        <v>33</v>
      </c>
      <c r="AX345" s="16" t="s">
        <v>85</v>
      </c>
      <c r="AY345" s="294" t="s">
        <v>130</v>
      </c>
    </row>
    <row r="346" spans="1:65" s="2" customFormat="1" ht="16.5" customHeight="1">
      <c r="A346" s="39"/>
      <c r="B346" s="40"/>
      <c r="C346" s="267" t="s">
        <v>566</v>
      </c>
      <c r="D346" s="267" t="s">
        <v>261</v>
      </c>
      <c r="E346" s="268" t="s">
        <v>1235</v>
      </c>
      <c r="F346" s="269" t="s">
        <v>1236</v>
      </c>
      <c r="G346" s="270" t="s">
        <v>172</v>
      </c>
      <c r="H346" s="271">
        <v>14</v>
      </c>
      <c r="I346" s="272"/>
      <c r="J346" s="273">
        <f>ROUND(I346*H346,2)</f>
        <v>0</v>
      </c>
      <c r="K346" s="274"/>
      <c r="L346" s="275"/>
      <c r="M346" s="276" t="s">
        <v>1</v>
      </c>
      <c r="N346" s="277" t="s">
        <v>42</v>
      </c>
      <c r="O346" s="92"/>
      <c r="P346" s="230">
        <f>O346*H346</f>
        <v>0</v>
      </c>
      <c r="Q346" s="230">
        <v>0.08</v>
      </c>
      <c r="R346" s="230">
        <f>Q346*H346</f>
        <v>1.12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265</v>
      </c>
      <c r="AT346" s="232" t="s">
        <v>261</v>
      </c>
      <c r="AU346" s="232" t="s">
        <v>87</v>
      </c>
      <c r="AY346" s="18" t="s">
        <v>130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85</v>
      </c>
      <c r="BK346" s="233">
        <f>ROUND(I346*H346,2)</f>
        <v>0</v>
      </c>
      <c r="BL346" s="18" t="s">
        <v>136</v>
      </c>
      <c r="BM346" s="232" t="s">
        <v>1237</v>
      </c>
    </row>
    <row r="347" spans="1:65" s="2" customFormat="1" ht="49.05" customHeight="1">
      <c r="A347" s="39"/>
      <c r="B347" s="40"/>
      <c r="C347" s="220" t="s">
        <v>1238</v>
      </c>
      <c r="D347" s="220" t="s">
        <v>132</v>
      </c>
      <c r="E347" s="221" t="s">
        <v>501</v>
      </c>
      <c r="F347" s="222" t="s">
        <v>1239</v>
      </c>
      <c r="G347" s="223" t="s">
        <v>172</v>
      </c>
      <c r="H347" s="224">
        <v>806.5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42</v>
      </c>
      <c r="O347" s="92"/>
      <c r="P347" s="230">
        <f>O347*H347</f>
        <v>0</v>
      </c>
      <c r="Q347" s="230">
        <v>0.1295</v>
      </c>
      <c r="R347" s="230">
        <f>Q347*H347</f>
        <v>104.44175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136</v>
      </c>
      <c r="AT347" s="232" t="s">
        <v>132</v>
      </c>
      <c r="AU347" s="232" t="s">
        <v>87</v>
      </c>
      <c r="AY347" s="18" t="s">
        <v>130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85</v>
      </c>
      <c r="BK347" s="233">
        <f>ROUND(I347*H347,2)</f>
        <v>0</v>
      </c>
      <c r="BL347" s="18" t="s">
        <v>136</v>
      </c>
      <c r="BM347" s="232" t="s">
        <v>1240</v>
      </c>
    </row>
    <row r="348" spans="1:51" s="13" customFormat="1" ht="12">
      <c r="A348" s="13"/>
      <c r="B348" s="234"/>
      <c r="C348" s="235"/>
      <c r="D348" s="236" t="s">
        <v>138</v>
      </c>
      <c r="E348" s="237" t="s">
        <v>1</v>
      </c>
      <c r="F348" s="238" t="s">
        <v>1241</v>
      </c>
      <c r="G348" s="235"/>
      <c r="H348" s="239">
        <v>730</v>
      </c>
      <c r="I348" s="240"/>
      <c r="J348" s="235"/>
      <c r="K348" s="235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138</v>
      </c>
      <c r="AU348" s="245" t="s">
        <v>87</v>
      </c>
      <c r="AV348" s="13" t="s">
        <v>87</v>
      </c>
      <c r="AW348" s="13" t="s">
        <v>33</v>
      </c>
      <c r="AX348" s="13" t="s">
        <v>77</v>
      </c>
      <c r="AY348" s="245" t="s">
        <v>130</v>
      </c>
    </row>
    <row r="349" spans="1:51" s="13" customFormat="1" ht="12">
      <c r="A349" s="13"/>
      <c r="B349" s="234"/>
      <c r="C349" s="235"/>
      <c r="D349" s="236" t="s">
        <v>138</v>
      </c>
      <c r="E349" s="237" t="s">
        <v>1</v>
      </c>
      <c r="F349" s="238" t="s">
        <v>1242</v>
      </c>
      <c r="G349" s="235"/>
      <c r="H349" s="239">
        <v>61</v>
      </c>
      <c r="I349" s="240"/>
      <c r="J349" s="235"/>
      <c r="K349" s="235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138</v>
      </c>
      <c r="AU349" s="245" t="s">
        <v>87</v>
      </c>
      <c r="AV349" s="13" t="s">
        <v>87</v>
      </c>
      <c r="AW349" s="13" t="s">
        <v>33</v>
      </c>
      <c r="AX349" s="13" t="s">
        <v>77</v>
      </c>
      <c r="AY349" s="245" t="s">
        <v>130</v>
      </c>
    </row>
    <row r="350" spans="1:51" s="13" customFormat="1" ht="12">
      <c r="A350" s="13"/>
      <c r="B350" s="234"/>
      <c r="C350" s="235"/>
      <c r="D350" s="236" t="s">
        <v>138</v>
      </c>
      <c r="E350" s="237" t="s">
        <v>1</v>
      </c>
      <c r="F350" s="238" t="s">
        <v>1243</v>
      </c>
      <c r="G350" s="235"/>
      <c r="H350" s="239">
        <v>15.5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138</v>
      </c>
      <c r="AU350" s="245" t="s">
        <v>87</v>
      </c>
      <c r="AV350" s="13" t="s">
        <v>87</v>
      </c>
      <c r="AW350" s="13" t="s">
        <v>33</v>
      </c>
      <c r="AX350" s="13" t="s">
        <v>77</v>
      </c>
      <c r="AY350" s="245" t="s">
        <v>130</v>
      </c>
    </row>
    <row r="351" spans="1:51" s="14" customFormat="1" ht="12">
      <c r="A351" s="14"/>
      <c r="B351" s="246"/>
      <c r="C351" s="247"/>
      <c r="D351" s="236" t="s">
        <v>138</v>
      </c>
      <c r="E351" s="248" t="s">
        <v>1</v>
      </c>
      <c r="F351" s="249" t="s">
        <v>140</v>
      </c>
      <c r="G351" s="247"/>
      <c r="H351" s="250">
        <v>806.5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138</v>
      </c>
      <c r="AU351" s="256" t="s">
        <v>87</v>
      </c>
      <c r="AV351" s="14" t="s">
        <v>136</v>
      </c>
      <c r="AW351" s="14" t="s">
        <v>33</v>
      </c>
      <c r="AX351" s="14" t="s">
        <v>85</v>
      </c>
      <c r="AY351" s="256" t="s">
        <v>130</v>
      </c>
    </row>
    <row r="352" spans="1:65" s="2" customFormat="1" ht="24.15" customHeight="1">
      <c r="A352" s="39"/>
      <c r="B352" s="40"/>
      <c r="C352" s="267" t="s">
        <v>663</v>
      </c>
      <c r="D352" s="267" t="s">
        <v>261</v>
      </c>
      <c r="E352" s="268" t="s">
        <v>1244</v>
      </c>
      <c r="F352" s="269" t="s">
        <v>1245</v>
      </c>
      <c r="G352" s="270" t="s">
        <v>143</v>
      </c>
      <c r="H352" s="271">
        <v>766.5</v>
      </c>
      <c r="I352" s="272"/>
      <c r="J352" s="273">
        <f>ROUND(I352*H352,2)</f>
        <v>0</v>
      </c>
      <c r="K352" s="274"/>
      <c r="L352" s="275"/>
      <c r="M352" s="276" t="s">
        <v>1</v>
      </c>
      <c r="N352" s="277" t="s">
        <v>42</v>
      </c>
      <c r="O352" s="92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2" t="s">
        <v>265</v>
      </c>
      <c r="AT352" s="232" t="s">
        <v>261</v>
      </c>
      <c r="AU352" s="232" t="s">
        <v>87</v>
      </c>
      <c r="AY352" s="18" t="s">
        <v>130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8" t="s">
        <v>85</v>
      </c>
      <c r="BK352" s="233">
        <f>ROUND(I352*H352,2)</f>
        <v>0</v>
      </c>
      <c r="BL352" s="18" t="s">
        <v>136</v>
      </c>
      <c r="BM352" s="232" t="s">
        <v>1246</v>
      </c>
    </row>
    <row r="353" spans="1:51" s="13" customFormat="1" ht="12">
      <c r="A353" s="13"/>
      <c r="B353" s="234"/>
      <c r="C353" s="235"/>
      <c r="D353" s="236" t="s">
        <v>138</v>
      </c>
      <c r="E353" s="237" t="s">
        <v>1</v>
      </c>
      <c r="F353" s="238" t="s">
        <v>1247</v>
      </c>
      <c r="G353" s="235"/>
      <c r="H353" s="239">
        <v>730</v>
      </c>
      <c r="I353" s="240"/>
      <c r="J353" s="235"/>
      <c r="K353" s="235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138</v>
      </c>
      <c r="AU353" s="245" t="s">
        <v>87</v>
      </c>
      <c r="AV353" s="13" t="s">
        <v>87</v>
      </c>
      <c r="AW353" s="13" t="s">
        <v>33</v>
      </c>
      <c r="AX353" s="13" t="s">
        <v>85</v>
      </c>
      <c r="AY353" s="245" t="s">
        <v>130</v>
      </c>
    </row>
    <row r="354" spans="1:51" s="13" customFormat="1" ht="12">
      <c r="A354" s="13"/>
      <c r="B354" s="234"/>
      <c r="C354" s="235"/>
      <c r="D354" s="236" t="s">
        <v>138</v>
      </c>
      <c r="E354" s="235"/>
      <c r="F354" s="238" t="s">
        <v>1248</v>
      </c>
      <c r="G354" s="235"/>
      <c r="H354" s="239">
        <v>766.5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138</v>
      </c>
      <c r="AU354" s="245" t="s">
        <v>87</v>
      </c>
      <c r="AV354" s="13" t="s">
        <v>87</v>
      </c>
      <c r="AW354" s="13" t="s">
        <v>4</v>
      </c>
      <c r="AX354" s="13" t="s">
        <v>85</v>
      </c>
      <c r="AY354" s="245" t="s">
        <v>130</v>
      </c>
    </row>
    <row r="355" spans="1:65" s="2" customFormat="1" ht="16.5" customHeight="1">
      <c r="A355" s="39"/>
      <c r="B355" s="40"/>
      <c r="C355" s="267" t="s">
        <v>699</v>
      </c>
      <c r="D355" s="267" t="s">
        <v>261</v>
      </c>
      <c r="E355" s="268" t="s">
        <v>1249</v>
      </c>
      <c r="F355" s="269" t="s">
        <v>1250</v>
      </c>
      <c r="G355" s="270" t="s">
        <v>172</v>
      </c>
      <c r="H355" s="271">
        <v>78.03</v>
      </c>
      <c r="I355" s="272"/>
      <c r="J355" s="273">
        <f>ROUND(I355*H355,2)</f>
        <v>0</v>
      </c>
      <c r="K355" s="274"/>
      <c r="L355" s="275"/>
      <c r="M355" s="276" t="s">
        <v>1</v>
      </c>
      <c r="N355" s="277" t="s">
        <v>42</v>
      </c>
      <c r="O355" s="92"/>
      <c r="P355" s="230">
        <f>O355*H355</f>
        <v>0</v>
      </c>
      <c r="Q355" s="230">
        <v>0.0335</v>
      </c>
      <c r="R355" s="230">
        <f>Q355*H355</f>
        <v>2.614005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265</v>
      </c>
      <c r="AT355" s="232" t="s">
        <v>261</v>
      </c>
      <c r="AU355" s="232" t="s">
        <v>87</v>
      </c>
      <c r="AY355" s="18" t="s">
        <v>130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85</v>
      </c>
      <c r="BK355" s="233">
        <f>ROUND(I355*H355,2)</f>
        <v>0</v>
      </c>
      <c r="BL355" s="18" t="s">
        <v>136</v>
      </c>
      <c r="BM355" s="232" t="s">
        <v>1251</v>
      </c>
    </row>
    <row r="356" spans="1:51" s="13" customFormat="1" ht="12">
      <c r="A356" s="13"/>
      <c r="B356" s="234"/>
      <c r="C356" s="235"/>
      <c r="D356" s="236" t="s">
        <v>138</v>
      </c>
      <c r="E356" s="237" t="s">
        <v>1</v>
      </c>
      <c r="F356" s="238" t="s">
        <v>1252</v>
      </c>
      <c r="G356" s="235"/>
      <c r="H356" s="239">
        <v>76.5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138</v>
      </c>
      <c r="AU356" s="245" t="s">
        <v>87</v>
      </c>
      <c r="AV356" s="13" t="s">
        <v>87</v>
      </c>
      <c r="AW356" s="13" t="s">
        <v>33</v>
      </c>
      <c r="AX356" s="13" t="s">
        <v>85</v>
      </c>
      <c r="AY356" s="245" t="s">
        <v>130</v>
      </c>
    </row>
    <row r="357" spans="1:51" s="13" customFormat="1" ht="12">
      <c r="A357" s="13"/>
      <c r="B357" s="234"/>
      <c r="C357" s="235"/>
      <c r="D357" s="236" t="s">
        <v>138</v>
      </c>
      <c r="E357" s="235"/>
      <c r="F357" s="238" t="s">
        <v>1253</v>
      </c>
      <c r="G357" s="235"/>
      <c r="H357" s="239">
        <v>78.03</v>
      </c>
      <c r="I357" s="240"/>
      <c r="J357" s="235"/>
      <c r="K357" s="235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138</v>
      </c>
      <c r="AU357" s="245" t="s">
        <v>87</v>
      </c>
      <c r="AV357" s="13" t="s">
        <v>87</v>
      </c>
      <c r="AW357" s="13" t="s">
        <v>4</v>
      </c>
      <c r="AX357" s="13" t="s">
        <v>85</v>
      </c>
      <c r="AY357" s="245" t="s">
        <v>130</v>
      </c>
    </row>
    <row r="358" spans="1:65" s="2" customFormat="1" ht="24.15" customHeight="1">
      <c r="A358" s="39"/>
      <c r="B358" s="40"/>
      <c r="C358" s="220" t="s">
        <v>705</v>
      </c>
      <c r="D358" s="220" t="s">
        <v>132</v>
      </c>
      <c r="E358" s="221" t="s">
        <v>1254</v>
      </c>
      <c r="F358" s="222" t="s">
        <v>1255</v>
      </c>
      <c r="G358" s="223" t="s">
        <v>143</v>
      </c>
      <c r="H358" s="224">
        <v>15</v>
      </c>
      <c r="I358" s="225"/>
      <c r="J358" s="226">
        <f>ROUND(I358*H358,2)</f>
        <v>0</v>
      </c>
      <c r="K358" s="227"/>
      <c r="L358" s="45"/>
      <c r="M358" s="228" t="s">
        <v>1</v>
      </c>
      <c r="N358" s="229" t="s">
        <v>42</v>
      </c>
      <c r="O358" s="92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2" t="s">
        <v>136</v>
      </c>
      <c r="AT358" s="232" t="s">
        <v>132</v>
      </c>
      <c r="AU358" s="232" t="s">
        <v>87</v>
      </c>
      <c r="AY358" s="18" t="s">
        <v>130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8" t="s">
        <v>85</v>
      </c>
      <c r="BK358" s="233">
        <f>ROUND(I358*H358,2)</f>
        <v>0</v>
      </c>
      <c r="BL358" s="18" t="s">
        <v>136</v>
      </c>
      <c r="BM358" s="232" t="s">
        <v>1256</v>
      </c>
    </row>
    <row r="359" spans="1:65" s="2" customFormat="1" ht="24.15" customHeight="1">
      <c r="A359" s="39"/>
      <c r="B359" s="40"/>
      <c r="C359" s="220" t="s">
        <v>710</v>
      </c>
      <c r="D359" s="220" t="s">
        <v>132</v>
      </c>
      <c r="E359" s="221" t="s">
        <v>1257</v>
      </c>
      <c r="F359" s="222" t="s">
        <v>1258</v>
      </c>
      <c r="G359" s="223" t="s">
        <v>143</v>
      </c>
      <c r="H359" s="224">
        <v>36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42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136</v>
      </c>
      <c r="AT359" s="232" t="s">
        <v>132</v>
      </c>
      <c r="AU359" s="232" t="s">
        <v>87</v>
      </c>
      <c r="AY359" s="18" t="s">
        <v>130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85</v>
      </c>
      <c r="BK359" s="233">
        <f>ROUND(I359*H359,2)</f>
        <v>0</v>
      </c>
      <c r="BL359" s="18" t="s">
        <v>136</v>
      </c>
      <c r="BM359" s="232" t="s">
        <v>1259</v>
      </c>
    </row>
    <row r="360" spans="1:65" s="2" customFormat="1" ht="24.15" customHeight="1">
      <c r="A360" s="39"/>
      <c r="B360" s="40"/>
      <c r="C360" s="220" t="s">
        <v>715</v>
      </c>
      <c r="D360" s="220" t="s">
        <v>132</v>
      </c>
      <c r="E360" s="221" t="s">
        <v>1260</v>
      </c>
      <c r="F360" s="222" t="s">
        <v>1261</v>
      </c>
      <c r="G360" s="223" t="s">
        <v>172</v>
      </c>
      <c r="H360" s="224">
        <v>70.925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42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136</v>
      </c>
      <c r="AT360" s="232" t="s">
        <v>132</v>
      </c>
      <c r="AU360" s="232" t="s">
        <v>87</v>
      </c>
      <c r="AY360" s="18" t="s">
        <v>130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85</v>
      </c>
      <c r="BK360" s="233">
        <f>ROUND(I360*H360,2)</f>
        <v>0</v>
      </c>
      <c r="BL360" s="18" t="s">
        <v>136</v>
      </c>
      <c r="BM360" s="232" t="s">
        <v>1262</v>
      </c>
    </row>
    <row r="361" spans="1:51" s="13" customFormat="1" ht="12">
      <c r="A361" s="13"/>
      <c r="B361" s="234"/>
      <c r="C361" s="235"/>
      <c r="D361" s="236" t="s">
        <v>138</v>
      </c>
      <c r="E361" s="237" t="s">
        <v>1</v>
      </c>
      <c r="F361" s="238" t="s">
        <v>1263</v>
      </c>
      <c r="G361" s="235"/>
      <c r="H361" s="239">
        <v>70.925</v>
      </c>
      <c r="I361" s="240"/>
      <c r="J361" s="235"/>
      <c r="K361" s="235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138</v>
      </c>
      <c r="AU361" s="245" t="s">
        <v>87</v>
      </c>
      <c r="AV361" s="13" t="s">
        <v>87</v>
      </c>
      <c r="AW361" s="13" t="s">
        <v>33</v>
      </c>
      <c r="AX361" s="13" t="s">
        <v>85</v>
      </c>
      <c r="AY361" s="245" t="s">
        <v>130</v>
      </c>
    </row>
    <row r="362" spans="1:65" s="2" customFormat="1" ht="21.75" customHeight="1">
      <c r="A362" s="39"/>
      <c r="B362" s="40"/>
      <c r="C362" s="220" t="s">
        <v>720</v>
      </c>
      <c r="D362" s="220" t="s">
        <v>132</v>
      </c>
      <c r="E362" s="221" t="s">
        <v>1264</v>
      </c>
      <c r="F362" s="222" t="s">
        <v>1265</v>
      </c>
      <c r="G362" s="223" t="s">
        <v>143</v>
      </c>
      <c r="H362" s="224">
        <v>1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42</v>
      </c>
      <c r="O362" s="92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136</v>
      </c>
      <c r="AT362" s="232" t="s">
        <v>132</v>
      </c>
      <c r="AU362" s="232" t="s">
        <v>87</v>
      </c>
      <c r="AY362" s="18" t="s">
        <v>130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85</v>
      </c>
      <c r="BK362" s="233">
        <f>ROUND(I362*H362,2)</f>
        <v>0</v>
      </c>
      <c r="BL362" s="18" t="s">
        <v>136</v>
      </c>
      <c r="BM362" s="232" t="s">
        <v>1266</v>
      </c>
    </row>
    <row r="363" spans="1:51" s="13" customFormat="1" ht="12">
      <c r="A363" s="13"/>
      <c r="B363" s="234"/>
      <c r="C363" s="235"/>
      <c r="D363" s="236" t="s">
        <v>138</v>
      </c>
      <c r="E363" s="237" t="s">
        <v>1</v>
      </c>
      <c r="F363" s="238" t="s">
        <v>85</v>
      </c>
      <c r="G363" s="235"/>
      <c r="H363" s="239">
        <v>1</v>
      </c>
      <c r="I363" s="240"/>
      <c r="J363" s="235"/>
      <c r="K363" s="235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138</v>
      </c>
      <c r="AU363" s="245" t="s">
        <v>87</v>
      </c>
      <c r="AV363" s="13" t="s">
        <v>87</v>
      </c>
      <c r="AW363" s="13" t="s">
        <v>33</v>
      </c>
      <c r="AX363" s="13" t="s">
        <v>77</v>
      </c>
      <c r="AY363" s="245" t="s">
        <v>130</v>
      </c>
    </row>
    <row r="364" spans="1:51" s="14" customFormat="1" ht="12">
      <c r="A364" s="14"/>
      <c r="B364" s="246"/>
      <c r="C364" s="247"/>
      <c r="D364" s="236" t="s">
        <v>138</v>
      </c>
      <c r="E364" s="248" t="s">
        <v>1</v>
      </c>
      <c r="F364" s="249" t="s">
        <v>140</v>
      </c>
      <c r="G364" s="247"/>
      <c r="H364" s="250">
        <v>1</v>
      </c>
      <c r="I364" s="251"/>
      <c r="J364" s="247"/>
      <c r="K364" s="247"/>
      <c r="L364" s="252"/>
      <c r="M364" s="253"/>
      <c r="N364" s="254"/>
      <c r="O364" s="254"/>
      <c r="P364" s="254"/>
      <c r="Q364" s="254"/>
      <c r="R364" s="254"/>
      <c r="S364" s="254"/>
      <c r="T364" s="25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6" t="s">
        <v>138</v>
      </c>
      <c r="AU364" s="256" t="s">
        <v>87</v>
      </c>
      <c r="AV364" s="14" t="s">
        <v>136</v>
      </c>
      <c r="AW364" s="14" t="s">
        <v>33</v>
      </c>
      <c r="AX364" s="14" t="s">
        <v>85</v>
      </c>
      <c r="AY364" s="256" t="s">
        <v>130</v>
      </c>
    </row>
    <row r="365" spans="1:65" s="2" customFormat="1" ht="16.5" customHeight="1">
      <c r="A365" s="39"/>
      <c r="B365" s="40"/>
      <c r="C365" s="220" t="s">
        <v>724</v>
      </c>
      <c r="D365" s="220" t="s">
        <v>132</v>
      </c>
      <c r="E365" s="221" t="s">
        <v>1267</v>
      </c>
      <c r="F365" s="222" t="s">
        <v>1268</v>
      </c>
      <c r="G365" s="223" t="s">
        <v>808</v>
      </c>
      <c r="H365" s="224">
        <v>1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42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136</v>
      </c>
      <c r="AT365" s="232" t="s">
        <v>132</v>
      </c>
      <c r="AU365" s="232" t="s">
        <v>87</v>
      </c>
      <c r="AY365" s="18" t="s">
        <v>130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85</v>
      </c>
      <c r="BK365" s="233">
        <f>ROUND(I365*H365,2)</f>
        <v>0</v>
      </c>
      <c r="BL365" s="18" t="s">
        <v>136</v>
      </c>
      <c r="BM365" s="232" t="s">
        <v>1269</v>
      </c>
    </row>
    <row r="366" spans="1:63" s="12" customFormat="1" ht="22.8" customHeight="1">
      <c r="A366" s="12"/>
      <c r="B366" s="204"/>
      <c r="C366" s="205"/>
      <c r="D366" s="206" t="s">
        <v>76</v>
      </c>
      <c r="E366" s="218" t="s">
        <v>537</v>
      </c>
      <c r="F366" s="218" t="s">
        <v>538</v>
      </c>
      <c r="G366" s="205"/>
      <c r="H366" s="205"/>
      <c r="I366" s="208"/>
      <c r="J366" s="219">
        <f>BK366</f>
        <v>0</v>
      </c>
      <c r="K366" s="205"/>
      <c r="L366" s="210"/>
      <c r="M366" s="211"/>
      <c r="N366" s="212"/>
      <c r="O366" s="212"/>
      <c r="P366" s="213">
        <f>SUM(P367:P372)</f>
        <v>0</v>
      </c>
      <c r="Q366" s="212"/>
      <c r="R366" s="213">
        <f>SUM(R367:R372)</f>
        <v>0</v>
      </c>
      <c r="S366" s="212"/>
      <c r="T366" s="214">
        <f>SUM(T367:T372)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15" t="s">
        <v>85</v>
      </c>
      <c r="AT366" s="216" t="s">
        <v>76</v>
      </c>
      <c r="AU366" s="216" t="s">
        <v>85</v>
      </c>
      <c r="AY366" s="215" t="s">
        <v>130</v>
      </c>
      <c r="BK366" s="217">
        <f>SUM(BK367:BK372)</f>
        <v>0</v>
      </c>
    </row>
    <row r="367" spans="1:65" s="2" customFormat="1" ht="33" customHeight="1">
      <c r="A367" s="39"/>
      <c r="B367" s="40"/>
      <c r="C367" s="220" t="s">
        <v>730</v>
      </c>
      <c r="D367" s="220" t="s">
        <v>132</v>
      </c>
      <c r="E367" s="221" t="s">
        <v>1270</v>
      </c>
      <c r="F367" s="222" t="s">
        <v>1271</v>
      </c>
      <c r="G367" s="223" t="s">
        <v>243</v>
      </c>
      <c r="H367" s="224">
        <v>3.018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42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136</v>
      </c>
      <c r="AT367" s="232" t="s">
        <v>132</v>
      </c>
      <c r="AU367" s="232" t="s">
        <v>87</v>
      </c>
      <c r="AY367" s="18" t="s">
        <v>130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85</v>
      </c>
      <c r="BK367" s="233">
        <f>ROUND(I367*H367,2)</f>
        <v>0</v>
      </c>
      <c r="BL367" s="18" t="s">
        <v>136</v>
      </c>
      <c r="BM367" s="232" t="s">
        <v>1272</v>
      </c>
    </row>
    <row r="368" spans="1:65" s="2" customFormat="1" ht="21.75" customHeight="1">
      <c r="A368" s="39"/>
      <c r="B368" s="40"/>
      <c r="C368" s="220" t="s">
        <v>734</v>
      </c>
      <c r="D368" s="220" t="s">
        <v>132</v>
      </c>
      <c r="E368" s="221" t="s">
        <v>1273</v>
      </c>
      <c r="F368" s="222" t="s">
        <v>1274</v>
      </c>
      <c r="G368" s="223" t="s">
        <v>243</v>
      </c>
      <c r="H368" s="224">
        <v>51.306</v>
      </c>
      <c r="I368" s="225"/>
      <c r="J368" s="226">
        <f>ROUND(I368*H368,2)</f>
        <v>0</v>
      </c>
      <c r="K368" s="227"/>
      <c r="L368" s="45"/>
      <c r="M368" s="228" t="s">
        <v>1</v>
      </c>
      <c r="N368" s="229" t="s">
        <v>42</v>
      </c>
      <c r="O368" s="92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2" t="s">
        <v>136</v>
      </c>
      <c r="AT368" s="232" t="s">
        <v>132</v>
      </c>
      <c r="AU368" s="232" t="s">
        <v>87</v>
      </c>
      <c r="AY368" s="18" t="s">
        <v>130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8" t="s">
        <v>85</v>
      </c>
      <c r="BK368" s="233">
        <f>ROUND(I368*H368,2)</f>
        <v>0</v>
      </c>
      <c r="BL368" s="18" t="s">
        <v>136</v>
      </c>
      <c r="BM368" s="232" t="s">
        <v>1275</v>
      </c>
    </row>
    <row r="369" spans="1:51" s="13" customFormat="1" ht="12">
      <c r="A369" s="13"/>
      <c r="B369" s="234"/>
      <c r="C369" s="235"/>
      <c r="D369" s="236" t="s">
        <v>138</v>
      </c>
      <c r="E369" s="237" t="s">
        <v>1</v>
      </c>
      <c r="F369" s="238" t="s">
        <v>1276</v>
      </c>
      <c r="G369" s="235"/>
      <c r="H369" s="239">
        <v>3.018</v>
      </c>
      <c r="I369" s="240"/>
      <c r="J369" s="235"/>
      <c r="K369" s="235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138</v>
      </c>
      <c r="AU369" s="245" t="s">
        <v>87</v>
      </c>
      <c r="AV369" s="13" t="s">
        <v>87</v>
      </c>
      <c r="AW369" s="13" t="s">
        <v>33</v>
      </c>
      <c r="AX369" s="13" t="s">
        <v>85</v>
      </c>
      <c r="AY369" s="245" t="s">
        <v>130</v>
      </c>
    </row>
    <row r="370" spans="1:51" s="13" customFormat="1" ht="12">
      <c r="A370" s="13"/>
      <c r="B370" s="234"/>
      <c r="C370" s="235"/>
      <c r="D370" s="236" t="s">
        <v>138</v>
      </c>
      <c r="E370" s="235"/>
      <c r="F370" s="238" t="s">
        <v>1277</v>
      </c>
      <c r="G370" s="235"/>
      <c r="H370" s="239">
        <v>51.306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138</v>
      </c>
      <c r="AU370" s="245" t="s">
        <v>87</v>
      </c>
      <c r="AV370" s="13" t="s">
        <v>87</v>
      </c>
      <c r="AW370" s="13" t="s">
        <v>4</v>
      </c>
      <c r="AX370" s="13" t="s">
        <v>85</v>
      </c>
      <c r="AY370" s="245" t="s">
        <v>130</v>
      </c>
    </row>
    <row r="371" spans="1:65" s="2" customFormat="1" ht="16.5" customHeight="1">
      <c r="A371" s="39"/>
      <c r="B371" s="40"/>
      <c r="C371" s="220" t="s">
        <v>739</v>
      </c>
      <c r="D371" s="220" t="s">
        <v>132</v>
      </c>
      <c r="E371" s="221" t="s">
        <v>545</v>
      </c>
      <c r="F371" s="222" t="s">
        <v>546</v>
      </c>
      <c r="G371" s="223" t="s">
        <v>243</v>
      </c>
      <c r="H371" s="224">
        <v>3.018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42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136</v>
      </c>
      <c r="AT371" s="232" t="s">
        <v>132</v>
      </c>
      <c r="AU371" s="232" t="s">
        <v>87</v>
      </c>
      <c r="AY371" s="18" t="s">
        <v>130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85</v>
      </c>
      <c r="BK371" s="233">
        <f>ROUND(I371*H371,2)</f>
        <v>0</v>
      </c>
      <c r="BL371" s="18" t="s">
        <v>136</v>
      </c>
      <c r="BM371" s="232" t="s">
        <v>1278</v>
      </c>
    </row>
    <row r="372" spans="1:65" s="2" customFormat="1" ht="24.15" customHeight="1">
      <c r="A372" s="39"/>
      <c r="B372" s="40"/>
      <c r="C372" s="220" t="s">
        <v>744</v>
      </c>
      <c r="D372" s="220" t="s">
        <v>132</v>
      </c>
      <c r="E372" s="221" t="s">
        <v>1279</v>
      </c>
      <c r="F372" s="222" t="s">
        <v>1280</v>
      </c>
      <c r="G372" s="223" t="s">
        <v>243</v>
      </c>
      <c r="H372" s="224">
        <v>3.018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42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136</v>
      </c>
      <c r="AT372" s="232" t="s">
        <v>132</v>
      </c>
      <c r="AU372" s="232" t="s">
        <v>87</v>
      </c>
      <c r="AY372" s="18" t="s">
        <v>130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85</v>
      </c>
      <c r="BK372" s="233">
        <f>ROUND(I372*H372,2)</f>
        <v>0</v>
      </c>
      <c r="BL372" s="18" t="s">
        <v>136</v>
      </c>
      <c r="BM372" s="232" t="s">
        <v>1281</v>
      </c>
    </row>
    <row r="373" spans="1:63" s="12" customFormat="1" ht="22.8" customHeight="1">
      <c r="A373" s="12"/>
      <c r="B373" s="204"/>
      <c r="C373" s="205"/>
      <c r="D373" s="206" t="s">
        <v>76</v>
      </c>
      <c r="E373" s="218" t="s">
        <v>564</v>
      </c>
      <c r="F373" s="218" t="s">
        <v>565</v>
      </c>
      <c r="G373" s="205"/>
      <c r="H373" s="205"/>
      <c r="I373" s="208"/>
      <c r="J373" s="219">
        <f>BK373</f>
        <v>0</v>
      </c>
      <c r="K373" s="205"/>
      <c r="L373" s="210"/>
      <c r="M373" s="211"/>
      <c r="N373" s="212"/>
      <c r="O373" s="212"/>
      <c r="P373" s="213">
        <f>P374</f>
        <v>0</v>
      </c>
      <c r="Q373" s="212"/>
      <c r="R373" s="213">
        <f>R374</f>
        <v>0</v>
      </c>
      <c r="S373" s="212"/>
      <c r="T373" s="214">
        <f>T374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5" t="s">
        <v>85</v>
      </c>
      <c r="AT373" s="216" t="s">
        <v>76</v>
      </c>
      <c r="AU373" s="216" t="s">
        <v>85</v>
      </c>
      <c r="AY373" s="215" t="s">
        <v>130</v>
      </c>
      <c r="BK373" s="217">
        <f>BK374</f>
        <v>0</v>
      </c>
    </row>
    <row r="374" spans="1:65" s="2" customFormat="1" ht="44.25" customHeight="1">
      <c r="A374" s="39"/>
      <c r="B374" s="40"/>
      <c r="C374" s="220" t="s">
        <v>749</v>
      </c>
      <c r="D374" s="220" t="s">
        <v>132</v>
      </c>
      <c r="E374" s="221" t="s">
        <v>1282</v>
      </c>
      <c r="F374" s="222" t="s">
        <v>1283</v>
      </c>
      <c r="G374" s="223" t="s">
        <v>243</v>
      </c>
      <c r="H374" s="224">
        <v>122.159</v>
      </c>
      <c r="I374" s="225"/>
      <c r="J374" s="226">
        <f>ROUND(I374*H374,2)</f>
        <v>0</v>
      </c>
      <c r="K374" s="227"/>
      <c r="L374" s="45"/>
      <c r="M374" s="228" t="s">
        <v>1</v>
      </c>
      <c r="N374" s="229" t="s">
        <v>42</v>
      </c>
      <c r="O374" s="92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2" t="s">
        <v>136</v>
      </c>
      <c r="AT374" s="232" t="s">
        <v>132</v>
      </c>
      <c r="AU374" s="232" t="s">
        <v>87</v>
      </c>
      <c r="AY374" s="18" t="s">
        <v>130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8" t="s">
        <v>85</v>
      </c>
      <c r="BK374" s="233">
        <f>ROUND(I374*H374,2)</f>
        <v>0</v>
      </c>
      <c r="BL374" s="18" t="s">
        <v>136</v>
      </c>
      <c r="BM374" s="232" t="s">
        <v>1284</v>
      </c>
    </row>
    <row r="375" spans="1:63" s="12" customFormat="1" ht="25.9" customHeight="1">
      <c r="A375" s="12"/>
      <c r="B375" s="204"/>
      <c r="C375" s="205"/>
      <c r="D375" s="206" t="s">
        <v>76</v>
      </c>
      <c r="E375" s="207" t="s">
        <v>570</v>
      </c>
      <c r="F375" s="207" t="s">
        <v>571</v>
      </c>
      <c r="G375" s="205"/>
      <c r="H375" s="205"/>
      <c r="I375" s="208"/>
      <c r="J375" s="209">
        <f>BK375</f>
        <v>0</v>
      </c>
      <c r="K375" s="205"/>
      <c r="L375" s="210"/>
      <c r="M375" s="211"/>
      <c r="N375" s="212"/>
      <c r="O375" s="212"/>
      <c r="P375" s="213">
        <f>P376</f>
        <v>0</v>
      </c>
      <c r="Q375" s="212"/>
      <c r="R375" s="213">
        <f>R376</f>
        <v>0</v>
      </c>
      <c r="S375" s="212"/>
      <c r="T375" s="214">
        <f>T376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5" t="s">
        <v>87</v>
      </c>
      <c r="AT375" s="216" t="s">
        <v>76</v>
      </c>
      <c r="AU375" s="216" t="s">
        <v>77</v>
      </c>
      <c r="AY375" s="215" t="s">
        <v>130</v>
      </c>
      <c r="BK375" s="217">
        <f>BK376</f>
        <v>0</v>
      </c>
    </row>
    <row r="376" spans="1:63" s="12" customFormat="1" ht="22.8" customHeight="1">
      <c r="A376" s="12"/>
      <c r="B376" s="204"/>
      <c r="C376" s="205"/>
      <c r="D376" s="206" t="s">
        <v>76</v>
      </c>
      <c r="E376" s="218" t="s">
        <v>572</v>
      </c>
      <c r="F376" s="218" t="s">
        <v>1285</v>
      </c>
      <c r="G376" s="205"/>
      <c r="H376" s="205"/>
      <c r="I376" s="208"/>
      <c r="J376" s="219">
        <f>BK376</f>
        <v>0</v>
      </c>
      <c r="K376" s="205"/>
      <c r="L376" s="210"/>
      <c r="M376" s="211"/>
      <c r="N376" s="212"/>
      <c r="O376" s="212"/>
      <c r="P376" s="213">
        <f>SUM(P377:P456)</f>
        <v>0</v>
      </c>
      <c r="Q376" s="212"/>
      <c r="R376" s="213">
        <f>SUM(R377:R456)</f>
        <v>0</v>
      </c>
      <c r="S376" s="212"/>
      <c r="T376" s="214">
        <f>SUM(T377:T456)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5" t="s">
        <v>87</v>
      </c>
      <c r="AT376" s="216" t="s">
        <v>76</v>
      </c>
      <c r="AU376" s="216" t="s">
        <v>85</v>
      </c>
      <c r="AY376" s="215" t="s">
        <v>130</v>
      </c>
      <c r="BK376" s="217">
        <f>SUM(BK377:BK456)</f>
        <v>0</v>
      </c>
    </row>
    <row r="377" spans="1:65" s="2" customFormat="1" ht="16.5" customHeight="1">
      <c r="A377" s="39"/>
      <c r="B377" s="40"/>
      <c r="C377" s="220" t="s">
        <v>761</v>
      </c>
      <c r="D377" s="220" t="s">
        <v>132</v>
      </c>
      <c r="E377" s="221" t="s">
        <v>575</v>
      </c>
      <c r="F377" s="222" t="s">
        <v>576</v>
      </c>
      <c r="G377" s="223" t="s">
        <v>577</v>
      </c>
      <c r="H377" s="224">
        <v>1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42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136</v>
      </c>
      <c r="AT377" s="232" t="s">
        <v>132</v>
      </c>
      <c r="AU377" s="232" t="s">
        <v>87</v>
      </c>
      <c r="AY377" s="18" t="s">
        <v>130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85</v>
      </c>
      <c r="BK377" s="233">
        <f>ROUND(I377*H377,2)</f>
        <v>0</v>
      </c>
      <c r="BL377" s="18" t="s">
        <v>136</v>
      </c>
      <c r="BM377" s="232" t="s">
        <v>1286</v>
      </c>
    </row>
    <row r="378" spans="1:65" s="2" customFormat="1" ht="16.5" customHeight="1">
      <c r="A378" s="39"/>
      <c r="B378" s="40"/>
      <c r="C378" s="220" t="s">
        <v>766</v>
      </c>
      <c r="D378" s="220" t="s">
        <v>132</v>
      </c>
      <c r="E378" s="221" t="s">
        <v>1287</v>
      </c>
      <c r="F378" s="222" t="s">
        <v>1288</v>
      </c>
      <c r="G378" s="223" t="s">
        <v>577</v>
      </c>
      <c r="H378" s="224">
        <v>1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42</v>
      </c>
      <c r="O378" s="92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136</v>
      </c>
      <c r="AT378" s="232" t="s">
        <v>132</v>
      </c>
      <c r="AU378" s="232" t="s">
        <v>87</v>
      </c>
      <c r="AY378" s="18" t="s">
        <v>130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85</v>
      </c>
      <c r="BK378" s="233">
        <f>ROUND(I378*H378,2)</f>
        <v>0</v>
      </c>
      <c r="BL378" s="18" t="s">
        <v>136</v>
      </c>
      <c r="BM378" s="232" t="s">
        <v>1289</v>
      </c>
    </row>
    <row r="379" spans="1:65" s="2" customFormat="1" ht="16.5" customHeight="1">
      <c r="A379" s="39"/>
      <c r="B379" s="40"/>
      <c r="C379" s="220" t="s">
        <v>1290</v>
      </c>
      <c r="D379" s="220" t="s">
        <v>132</v>
      </c>
      <c r="E379" s="221" t="s">
        <v>580</v>
      </c>
      <c r="F379" s="222" t="s">
        <v>581</v>
      </c>
      <c r="G379" s="223" t="s">
        <v>264</v>
      </c>
      <c r="H379" s="224">
        <v>1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42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136</v>
      </c>
      <c r="AT379" s="232" t="s">
        <v>132</v>
      </c>
      <c r="AU379" s="232" t="s">
        <v>87</v>
      </c>
      <c r="AY379" s="18" t="s">
        <v>130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85</v>
      </c>
      <c r="BK379" s="233">
        <f>ROUND(I379*H379,2)</f>
        <v>0</v>
      </c>
      <c r="BL379" s="18" t="s">
        <v>136</v>
      </c>
      <c r="BM379" s="232" t="s">
        <v>1291</v>
      </c>
    </row>
    <row r="380" spans="1:65" s="2" customFormat="1" ht="16.5" customHeight="1">
      <c r="A380" s="39"/>
      <c r="B380" s="40"/>
      <c r="C380" s="220" t="s">
        <v>793</v>
      </c>
      <c r="D380" s="220" t="s">
        <v>132</v>
      </c>
      <c r="E380" s="221" t="s">
        <v>584</v>
      </c>
      <c r="F380" s="222" t="s">
        <v>585</v>
      </c>
      <c r="G380" s="223" t="s">
        <v>264</v>
      </c>
      <c r="H380" s="224">
        <v>13.574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42</v>
      </c>
      <c r="O380" s="92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136</v>
      </c>
      <c r="AT380" s="232" t="s">
        <v>132</v>
      </c>
      <c r="AU380" s="232" t="s">
        <v>87</v>
      </c>
      <c r="AY380" s="18" t="s">
        <v>130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85</v>
      </c>
      <c r="BK380" s="233">
        <f>ROUND(I380*H380,2)</f>
        <v>0</v>
      </c>
      <c r="BL380" s="18" t="s">
        <v>136</v>
      </c>
      <c r="BM380" s="232" t="s">
        <v>1292</v>
      </c>
    </row>
    <row r="381" spans="1:51" s="13" customFormat="1" ht="12">
      <c r="A381" s="13"/>
      <c r="B381" s="234"/>
      <c r="C381" s="235"/>
      <c r="D381" s="236" t="s">
        <v>138</v>
      </c>
      <c r="E381" s="237" t="s">
        <v>1</v>
      </c>
      <c r="F381" s="238" t="s">
        <v>1293</v>
      </c>
      <c r="G381" s="235"/>
      <c r="H381" s="239">
        <v>13.574</v>
      </c>
      <c r="I381" s="240"/>
      <c r="J381" s="235"/>
      <c r="K381" s="235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138</v>
      </c>
      <c r="AU381" s="245" t="s">
        <v>87</v>
      </c>
      <c r="AV381" s="13" t="s">
        <v>87</v>
      </c>
      <c r="AW381" s="13" t="s">
        <v>33</v>
      </c>
      <c r="AX381" s="13" t="s">
        <v>85</v>
      </c>
      <c r="AY381" s="245" t="s">
        <v>130</v>
      </c>
    </row>
    <row r="382" spans="1:65" s="2" customFormat="1" ht="16.5" customHeight="1">
      <c r="A382" s="39"/>
      <c r="B382" s="40"/>
      <c r="C382" s="220" t="s">
        <v>1294</v>
      </c>
      <c r="D382" s="220" t="s">
        <v>132</v>
      </c>
      <c r="E382" s="221" t="s">
        <v>592</v>
      </c>
      <c r="F382" s="222" t="s">
        <v>593</v>
      </c>
      <c r="G382" s="223" t="s">
        <v>143</v>
      </c>
      <c r="H382" s="224">
        <v>5</v>
      </c>
      <c r="I382" s="225"/>
      <c r="J382" s="226">
        <f>ROUND(I382*H382,2)</f>
        <v>0</v>
      </c>
      <c r="K382" s="227"/>
      <c r="L382" s="45"/>
      <c r="M382" s="228" t="s">
        <v>1</v>
      </c>
      <c r="N382" s="229" t="s">
        <v>42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136</v>
      </c>
      <c r="AT382" s="232" t="s">
        <v>132</v>
      </c>
      <c r="AU382" s="232" t="s">
        <v>87</v>
      </c>
      <c r="AY382" s="18" t="s">
        <v>130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85</v>
      </c>
      <c r="BK382" s="233">
        <f>ROUND(I382*H382,2)</f>
        <v>0</v>
      </c>
      <c r="BL382" s="18" t="s">
        <v>136</v>
      </c>
      <c r="BM382" s="232" t="s">
        <v>1295</v>
      </c>
    </row>
    <row r="383" spans="1:65" s="2" customFormat="1" ht="16.5" customHeight="1">
      <c r="A383" s="39"/>
      <c r="B383" s="40"/>
      <c r="C383" s="220" t="s">
        <v>772</v>
      </c>
      <c r="D383" s="220" t="s">
        <v>132</v>
      </c>
      <c r="E383" s="221" t="s">
        <v>596</v>
      </c>
      <c r="F383" s="222" t="s">
        <v>597</v>
      </c>
      <c r="G383" s="223" t="s">
        <v>172</v>
      </c>
      <c r="H383" s="224">
        <v>16.5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42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136</v>
      </c>
      <c r="AT383" s="232" t="s">
        <v>132</v>
      </c>
      <c r="AU383" s="232" t="s">
        <v>87</v>
      </c>
      <c r="AY383" s="18" t="s">
        <v>130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85</v>
      </c>
      <c r="BK383" s="233">
        <f>ROUND(I383*H383,2)</f>
        <v>0</v>
      </c>
      <c r="BL383" s="18" t="s">
        <v>136</v>
      </c>
      <c r="BM383" s="232" t="s">
        <v>1296</v>
      </c>
    </row>
    <row r="384" spans="1:51" s="13" customFormat="1" ht="12">
      <c r="A384" s="13"/>
      <c r="B384" s="234"/>
      <c r="C384" s="235"/>
      <c r="D384" s="236" t="s">
        <v>138</v>
      </c>
      <c r="E384" s="237" t="s">
        <v>1</v>
      </c>
      <c r="F384" s="238" t="s">
        <v>1297</v>
      </c>
      <c r="G384" s="235"/>
      <c r="H384" s="239">
        <v>16.5</v>
      </c>
      <c r="I384" s="240"/>
      <c r="J384" s="235"/>
      <c r="K384" s="235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138</v>
      </c>
      <c r="AU384" s="245" t="s">
        <v>87</v>
      </c>
      <c r="AV384" s="13" t="s">
        <v>87</v>
      </c>
      <c r="AW384" s="13" t="s">
        <v>33</v>
      </c>
      <c r="AX384" s="13" t="s">
        <v>85</v>
      </c>
      <c r="AY384" s="245" t="s">
        <v>130</v>
      </c>
    </row>
    <row r="385" spans="1:65" s="2" customFormat="1" ht="16.5" customHeight="1">
      <c r="A385" s="39"/>
      <c r="B385" s="40"/>
      <c r="C385" s="220" t="s">
        <v>797</v>
      </c>
      <c r="D385" s="220" t="s">
        <v>132</v>
      </c>
      <c r="E385" s="221" t="s">
        <v>600</v>
      </c>
      <c r="F385" s="222" t="s">
        <v>601</v>
      </c>
      <c r="G385" s="223" t="s">
        <v>172</v>
      </c>
      <c r="H385" s="224">
        <v>3.3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42</v>
      </c>
      <c r="O385" s="92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136</v>
      </c>
      <c r="AT385" s="232" t="s">
        <v>132</v>
      </c>
      <c r="AU385" s="232" t="s">
        <v>87</v>
      </c>
      <c r="AY385" s="18" t="s">
        <v>130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85</v>
      </c>
      <c r="BK385" s="233">
        <f>ROUND(I385*H385,2)</f>
        <v>0</v>
      </c>
      <c r="BL385" s="18" t="s">
        <v>136</v>
      </c>
      <c r="BM385" s="232" t="s">
        <v>1298</v>
      </c>
    </row>
    <row r="386" spans="1:51" s="13" customFormat="1" ht="12">
      <c r="A386" s="13"/>
      <c r="B386" s="234"/>
      <c r="C386" s="235"/>
      <c r="D386" s="236" t="s">
        <v>138</v>
      </c>
      <c r="E386" s="237" t="s">
        <v>1</v>
      </c>
      <c r="F386" s="238" t="s">
        <v>1299</v>
      </c>
      <c r="G386" s="235"/>
      <c r="H386" s="239">
        <v>3.3</v>
      </c>
      <c r="I386" s="240"/>
      <c r="J386" s="235"/>
      <c r="K386" s="235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138</v>
      </c>
      <c r="AU386" s="245" t="s">
        <v>87</v>
      </c>
      <c r="AV386" s="13" t="s">
        <v>87</v>
      </c>
      <c r="AW386" s="13" t="s">
        <v>33</v>
      </c>
      <c r="AX386" s="13" t="s">
        <v>85</v>
      </c>
      <c r="AY386" s="245" t="s">
        <v>130</v>
      </c>
    </row>
    <row r="387" spans="1:65" s="2" customFormat="1" ht="21.75" customHeight="1">
      <c r="A387" s="39"/>
      <c r="B387" s="40"/>
      <c r="C387" s="220" t="s">
        <v>781</v>
      </c>
      <c r="D387" s="220" t="s">
        <v>132</v>
      </c>
      <c r="E387" s="221" t="s">
        <v>604</v>
      </c>
      <c r="F387" s="222" t="s">
        <v>605</v>
      </c>
      <c r="G387" s="223" t="s">
        <v>172</v>
      </c>
      <c r="H387" s="224">
        <v>211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42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136</v>
      </c>
      <c r="AT387" s="232" t="s">
        <v>132</v>
      </c>
      <c r="AU387" s="232" t="s">
        <v>87</v>
      </c>
      <c r="AY387" s="18" t="s">
        <v>130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85</v>
      </c>
      <c r="BK387" s="233">
        <f>ROUND(I387*H387,2)</f>
        <v>0</v>
      </c>
      <c r="BL387" s="18" t="s">
        <v>136</v>
      </c>
      <c r="BM387" s="232" t="s">
        <v>1300</v>
      </c>
    </row>
    <row r="388" spans="1:51" s="13" customFormat="1" ht="12">
      <c r="A388" s="13"/>
      <c r="B388" s="234"/>
      <c r="C388" s="235"/>
      <c r="D388" s="236" t="s">
        <v>138</v>
      </c>
      <c r="E388" s="237" t="s">
        <v>1</v>
      </c>
      <c r="F388" s="238" t="s">
        <v>1301</v>
      </c>
      <c r="G388" s="235"/>
      <c r="H388" s="239">
        <v>211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138</v>
      </c>
      <c r="AU388" s="245" t="s">
        <v>87</v>
      </c>
      <c r="AV388" s="13" t="s">
        <v>87</v>
      </c>
      <c r="AW388" s="13" t="s">
        <v>33</v>
      </c>
      <c r="AX388" s="13" t="s">
        <v>85</v>
      </c>
      <c r="AY388" s="245" t="s">
        <v>130</v>
      </c>
    </row>
    <row r="389" spans="1:65" s="2" customFormat="1" ht="21.75" customHeight="1">
      <c r="A389" s="39"/>
      <c r="B389" s="40"/>
      <c r="C389" s="220" t="s">
        <v>785</v>
      </c>
      <c r="D389" s="220" t="s">
        <v>132</v>
      </c>
      <c r="E389" s="221" t="s">
        <v>608</v>
      </c>
      <c r="F389" s="222" t="s">
        <v>609</v>
      </c>
      <c r="G389" s="223" t="s">
        <v>172</v>
      </c>
      <c r="H389" s="224">
        <v>5.5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42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136</v>
      </c>
      <c r="AT389" s="232" t="s">
        <v>132</v>
      </c>
      <c r="AU389" s="232" t="s">
        <v>87</v>
      </c>
      <c r="AY389" s="18" t="s">
        <v>130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85</v>
      </c>
      <c r="BK389" s="233">
        <f>ROUND(I389*H389,2)</f>
        <v>0</v>
      </c>
      <c r="BL389" s="18" t="s">
        <v>136</v>
      </c>
      <c r="BM389" s="232" t="s">
        <v>1302</v>
      </c>
    </row>
    <row r="390" spans="1:51" s="13" customFormat="1" ht="12">
      <c r="A390" s="13"/>
      <c r="B390" s="234"/>
      <c r="C390" s="235"/>
      <c r="D390" s="236" t="s">
        <v>138</v>
      </c>
      <c r="E390" s="237" t="s">
        <v>1</v>
      </c>
      <c r="F390" s="238" t="s">
        <v>1303</v>
      </c>
      <c r="G390" s="235"/>
      <c r="H390" s="239">
        <v>5.5</v>
      </c>
      <c r="I390" s="240"/>
      <c r="J390" s="235"/>
      <c r="K390" s="235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138</v>
      </c>
      <c r="AU390" s="245" t="s">
        <v>87</v>
      </c>
      <c r="AV390" s="13" t="s">
        <v>87</v>
      </c>
      <c r="AW390" s="13" t="s">
        <v>33</v>
      </c>
      <c r="AX390" s="13" t="s">
        <v>85</v>
      </c>
      <c r="AY390" s="245" t="s">
        <v>130</v>
      </c>
    </row>
    <row r="391" spans="1:65" s="2" customFormat="1" ht="21.75" customHeight="1">
      <c r="A391" s="39"/>
      <c r="B391" s="40"/>
      <c r="C391" s="220" t="s">
        <v>1304</v>
      </c>
      <c r="D391" s="220" t="s">
        <v>132</v>
      </c>
      <c r="E391" s="221" t="s">
        <v>612</v>
      </c>
      <c r="F391" s="222" t="s">
        <v>613</v>
      </c>
      <c r="G391" s="223" t="s">
        <v>143</v>
      </c>
      <c r="H391" s="224">
        <v>38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42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136</v>
      </c>
      <c r="AT391" s="232" t="s">
        <v>132</v>
      </c>
      <c r="AU391" s="232" t="s">
        <v>87</v>
      </c>
      <c r="AY391" s="18" t="s">
        <v>130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85</v>
      </c>
      <c r="BK391" s="233">
        <f>ROUND(I391*H391,2)</f>
        <v>0</v>
      </c>
      <c r="BL391" s="18" t="s">
        <v>136</v>
      </c>
      <c r="BM391" s="232" t="s">
        <v>1305</v>
      </c>
    </row>
    <row r="392" spans="1:65" s="2" customFormat="1" ht="24.15" customHeight="1">
      <c r="A392" s="39"/>
      <c r="B392" s="40"/>
      <c r="C392" s="220" t="s">
        <v>823</v>
      </c>
      <c r="D392" s="220" t="s">
        <v>132</v>
      </c>
      <c r="E392" s="221" t="s">
        <v>616</v>
      </c>
      <c r="F392" s="222" t="s">
        <v>617</v>
      </c>
      <c r="G392" s="223" t="s">
        <v>143</v>
      </c>
      <c r="H392" s="224">
        <v>5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42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136</v>
      </c>
      <c r="AT392" s="232" t="s">
        <v>132</v>
      </c>
      <c r="AU392" s="232" t="s">
        <v>87</v>
      </c>
      <c r="AY392" s="18" t="s">
        <v>130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85</v>
      </c>
      <c r="BK392" s="233">
        <f>ROUND(I392*H392,2)</f>
        <v>0</v>
      </c>
      <c r="BL392" s="18" t="s">
        <v>136</v>
      </c>
      <c r="BM392" s="232" t="s">
        <v>1306</v>
      </c>
    </row>
    <row r="393" spans="1:65" s="2" customFormat="1" ht="62.7" customHeight="1">
      <c r="A393" s="39"/>
      <c r="B393" s="40"/>
      <c r="C393" s="220" t="s">
        <v>1307</v>
      </c>
      <c r="D393" s="220" t="s">
        <v>132</v>
      </c>
      <c r="E393" s="221" t="s">
        <v>1308</v>
      </c>
      <c r="F393" s="222" t="s">
        <v>1309</v>
      </c>
      <c r="G393" s="223" t="s">
        <v>172</v>
      </c>
      <c r="H393" s="224">
        <v>417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42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415</v>
      </c>
      <c r="AT393" s="232" t="s">
        <v>132</v>
      </c>
      <c r="AU393" s="232" t="s">
        <v>87</v>
      </c>
      <c r="AY393" s="18" t="s">
        <v>130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85</v>
      </c>
      <c r="BK393" s="233">
        <f>ROUND(I393*H393,2)</f>
        <v>0</v>
      </c>
      <c r="BL393" s="18" t="s">
        <v>415</v>
      </c>
      <c r="BM393" s="232" t="s">
        <v>1310</v>
      </c>
    </row>
    <row r="394" spans="1:51" s="13" customFormat="1" ht="12">
      <c r="A394" s="13"/>
      <c r="B394" s="234"/>
      <c r="C394" s="235"/>
      <c r="D394" s="236" t="s">
        <v>138</v>
      </c>
      <c r="E394" s="237" t="s">
        <v>1</v>
      </c>
      <c r="F394" s="238" t="s">
        <v>1311</v>
      </c>
      <c r="G394" s="235"/>
      <c r="H394" s="239">
        <v>417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138</v>
      </c>
      <c r="AU394" s="245" t="s">
        <v>87</v>
      </c>
      <c r="AV394" s="13" t="s">
        <v>87</v>
      </c>
      <c r="AW394" s="13" t="s">
        <v>33</v>
      </c>
      <c r="AX394" s="13" t="s">
        <v>85</v>
      </c>
      <c r="AY394" s="245" t="s">
        <v>130</v>
      </c>
    </row>
    <row r="395" spans="1:65" s="2" customFormat="1" ht="16.5" customHeight="1">
      <c r="A395" s="39"/>
      <c r="B395" s="40"/>
      <c r="C395" s="220" t="s">
        <v>1312</v>
      </c>
      <c r="D395" s="220" t="s">
        <v>132</v>
      </c>
      <c r="E395" s="221" t="s">
        <v>1313</v>
      </c>
      <c r="F395" s="222" t="s">
        <v>1314</v>
      </c>
      <c r="G395" s="223" t="s">
        <v>172</v>
      </c>
      <c r="H395" s="224">
        <v>0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42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136</v>
      </c>
      <c r="AT395" s="232" t="s">
        <v>132</v>
      </c>
      <c r="AU395" s="232" t="s">
        <v>87</v>
      </c>
      <c r="AY395" s="18" t="s">
        <v>130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85</v>
      </c>
      <c r="BK395" s="233">
        <f>ROUND(I395*H395,2)</f>
        <v>0</v>
      </c>
      <c r="BL395" s="18" t="s">
        <v>136</v>
      </c>
      <c r="BM395" s="232" t="s">
        <v>1315</v>
      </c>
    </row>
    <row r="396" spans="1:65" s="2" customFormat="1" ht="16.5" customHeight="1">
      <c r="A396" s="39"/>
      <c r="B396" s="40"/>
      <c r="C396" s="220" t="s">
        <v>1316</v>
      </c>
      <c r="D396" s="220" t="s">
        <v>132</v>
      </c>
      <c r="E396" s="221" t="s">
        <v>1317</v>
      </c>
      <c r="F396" s="222" t="s">
        <v>1318</v>
      </c>
      <c r="G396" s="223" t="s">
        <v>143</v>
      </c>
      <c r="H396" s="224">
        <v>1</v>
      </c>
      <c r="I396" s="225"/>
      <c r="J396" s="226">
        <f>ROUND(I396*H396,2)</f>
        <v>0</v>
      </c>
      <c r="K396" s="227"/>
      <c r="L396" s="45"/>
      <c r="M396" s="228" t="s">
        <v>1</v>
      </c>
      <c r="N396" s="229" t="s">
        <v>42</v>
      </c>
      <c r="O396" s="92"/>
      <c r="P396" s="230">
        <f>O396*H396</f>
        <v>0</v>
      </c>
      <c r="Q396" s="230">
        <v>0</v>
      </c>
      <c r="R396" s="230">
        <f>Q396*H396</f>
        <v>0</v>
      </c>
      <c r="S396" s="230">
        <v>0</v>
      </c>
      <c r="T396" s="231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2" t="s">
        <v>136</v>
      </c>
      <c r="AT396" s="232" t="s">
        <v>132</v>
      </c>
      <c r="AU396" s="232" t="s">
        <v>87</v>
      </c>
      <c r="AY396" s="18" t="s">
        <v>130</v>
      </c>
      <c r="BE396" s="233">
        <f>IF(N396="základní",J396,0)</f>
        <v>0</v>
      </c>
      <c r="BF396" s="233">
        <f>IF(N396="snížená",J396,0)</f>
        <v>0</v>
      </c>
      <c r="BG396" s="233">
        <f>IF(N396="zákl. přenesená",J396,0)</f>
        <v>0</v>
      </c>
      <c r="BH396" s="233">
        <f>IF(N396="sníž. přenesená",J396,0)</f>
        <v>0</v>
      </c>
      <c r="BI396" s="233">
        <f>IF(N396="nulová",J396,0)</f>
        <v>0</v>
      </c>
      <c r="BJ396" s="18" t="s">
        <v>85</v>
      </c>
      <c r="BK396" s="233">
        <f>ROUND(I396*H396,2)</f>
        <v>0</v>
      </c>
      <c r="BL396" s="18" t="s">
        <v>136</v>
      </c>
      <c r="BM396" s="232" t="s">
        <v>1319</v>
      </c>
    </row>
    <row r="397" spans="1:65" s="2" customFormat="1" ht="21.75" customHeight="1">
      <c r="A397" s="39"/>
      <c r="B397" s="40"/>
      <c r="C397" s="220" t="s">
        <v>1320</v>
      </c>
      <c r="D397" s="220" t="s">
        <v>132</v>
      </c>
      <c r="E397" s="221" t="s">
        <v>1321</v>
      </c>
      <c r="F397" s="222" t="s">
        <v>1322</v>
      </c>
      <c r="G397" s="223" t="s">
        <v>172</v>
      </c>
      <c r="H397" s="224">
        <v>0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42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136</v>
      </c>
      <c r="AT397" s="232" t="s">
        <v>132</v>
      </c>
      <c r="AU397" s="232" t="s">
        <v>87</v>
      </c>
      <c r="AY397" s="18" t="s">
        <v>130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85</v>
      </c>
      <c r="BK397" s="233">
        <f>ROUND(I397*H397,2)</f>
        <v>0</v>
      </c>
      <c r="BL397" s="18" t="s">
        <v>136</v>
      </c>
      <c r="BM397" s="232" t="s">
        <v>1323</v>
      </c>
    </row>
    <row r="398" spans="1:65" s="2" customFormat="1" ht="21.75" customHeight="1">
      <c r="A398" s="39"/>
      <c r="B398" s="40"/>
      <c r="C398" s="220" t="s">
        <v>635</v>
      </c>
      <c r="D398" s="220" t="s">
        <v>132</v>
      </c>
      <c r="E398" s="221" t="s">
        <v>624</v>
      </c>
      <c r="F398" s="222" t="s">
        <v>625</v>
      </c>
      <c r="G398" s="223" t="s">
        <v>172</v>
      </c>
      <c r="H398" s="224">
        <v>25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42</v>
      </c>
      <c r="O398" s="92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136</v>
      </c>
      <c r="AT398" s="232" t="s">
        <v>132</v>
      </c>
      <c r="AU398" s="232" t="s">
        <v>87</v>
      </c>
      <c r="AY398" s="18" t="s">
        <v>130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85</v>
      </c>
      <c r="BK398" s="233">
        <f>ROUND(I398*H398,2)</f>
        <v>0</v>
      </c>
      <c r="BL398" s="18" t="s">
        <v>136</v>
      </c>
      <c r="BM398" s="232" t="s">
        <v>1324</v>
      </c>
    </row>
    <row r="399" spans="1:51" s="13" customFormat="1" ht="12">
      <c r="A399" s="13"/>
      <c r="B399" s="234"/>
      <c r="C399" s="235"/>
      <c r="D399" s="236" t="s">
        <v>138</v>
      </c>
      <c r="E399" s="237" t="s">
        <v>1</v>
      </c>
      <c r="F399" s="238" t="s">
        <v>1325</v>
      </c>
      <c r="G399" s="235"/>
      <c r="H399" s="239">
        <v>25</v>
      </c>
      <c r="I399" s="240"/>
      <c r="J399" s="235"/>
      <c r="K399" s="235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138</v>
      </c>
      <c r="AU399" s="245" t="s">
        <v>87</v>
      </c>
      <c r="AV399" s="13" t="s">
        <v>87</v>
      </c>
      <c r="AW399" s="13" t="s">
        <v>33</v>
      </c>
      <c r="AX399" s="13" t="s">
        <v>85</v>
      </c>
      <c r="AY399" s="245" t="s">
        <v>130</v>
      </c>
    </row>
    <row r="400" spans="1:65" s="2" customFormat="1" ht="21.75" customHeight="1">
      <c r="A400" s="39"/>
      <c r="B400" s="40"/>
      <c r="C400" s="220" t="s">
        <v>583</v>
      </c>
      <c r="D400" s="220" t="s">
        <v>132</v>
      </c>
      <c r="E400" s="221" t="s">
        <v>1326</v>
      </c>
      <c r="F400" s="222" t="s">
        <v>1327</v>
      </c>
      <c r="G400" s="223" t="s">
        <v>172</v>
      </c>
      <c r="H400" s="224">
        <v>0</v>
      </c>
      <c r="I400" s="225"/>
      <c r="J400" s="226">
        <f>ROUND(I400*H400,2)</f>
        <v>0</v>
      </c>
      <c r="K400" s="227"/>
      <c r="L400" s="45"/>
      <c r="M400" s="228" t="s">
        <v>1</v>
      </c>
      <c r="N400" s="229" t="s">
        <v>42</v>
      </c>
      <c r="O400" s="92"/>
      <c r="P400" s="230">
        <f>O400*H400</f>
        <v>0</v>
      </c>
      <c r="Q400" s="230">
        <v>0</v>
      </c>
      <c r="R400" s="230">
        <f>Q400*H400</f>
        <v>0</v>
      </c>
      <c r="S400" s="230">
        <v>0</v>
      </c>
      <c r="T400" s="231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2" t="s">
        <v>136</v>
      </c>
      <c r="AT400" s="232" t="s">
        <v>132</v>
      </c>
      <c r="AU400" s="232" t="s">
        <v>87</v>
      </c>
      <c r="AY400" s="18" t="s">
        <v>130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8" t="s">
        <v>85</v>
      </c>
      <c r="BK400" s="233">
        <f>ROUND(I400*H400,2)</f>
        <v>0</v>
      </c>
      <c r="BL400" s="18" t="s">
        <v>136</v>
      </c>
      <c r="BM400" s="232" t="s">
        <v>1328</v>
      </c>
    </row>
    <row r="401" spans="1:65" s="2" customFormat="1" ht="21.75" customHeight="1">
      <c r="A401" s="39"/>
      <c r="B401" s="40"/>
      <c r="C401" s="220" t="s">
        <v>639</v>
      </c>
      <c r="D401" s="220" t="s">
        <v>132</v>
      </c>
      <c r="E401" s="221" t="s">
        <v>1329</v>
      </c>
      <c r="F401" s="222" t="s">
        <v>1330</v>
      </c>
      <c r="G401" s="223" t="s">
        <v>172</v>
      </c>
      <c r="H401" s="224">
        <v>0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42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136</v>
      </c>
      <c r="AT401" s="232" t="s">
        <v>132</v>
      </c>
      <c r="AU401" s="232" t="s">
        <v>87</v>
      </c>
      <c r="AY401" s="18" t="s">
        <v>130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85</v>
      </c>
      <c r="BK401" s="233">
        <f>ROUND(I401*H401,2)</f>
        <v>0</v>
      </c>
      <c r="BL401" s="18" t="s">
        <v>136</v>
      </c>
      <c r="BM401" s="232" t="s">
        <v>1331</v>
      </c>
    </row>
    <row r="402" spans="1:65" s="2" customFormat="1" ht="21.75" customHeight="1">
      <c r="A402" s="39"/>
      <c r="B402" s="40"/>
      <c r="C402" s="220" t="s">
        <v>643</v>
      </c>
      <c r="D402" s="220" t="s">
        <v>132</v>
      </c>
      <c r="E402" s="221" t="s">
        <v>1332</v>
      </c>
      <c r="F402" s="222" t="s">
        <v>1333</v>
      </c>
      <c r="G402" s="223" t="s">
        <v>172</v>
      </c>
      <c r="H402" s="224">
        <v>392</v>
      </c>
      <c r="I402" s="225"/>
      <c r="J402" s="226">
        <f>ROUND(I402*H402,2)</f>
        <v>0</v>
      </c>
      <c r="K402" s="227"/>
      <c r="L402" s="45"/>
      <c r="M402" s="228" t="s">
        <v>1</v>
      </c>
      <c r="N402" s="229" t="s">
        <v>42</v>
      </c>
      <c r="O402" s="92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2" t="s">
        <v>136</v>
      </c>
      <c r="AT402" s="232" t="s">
        <v>132</v>
      </c>
      <c r="AU402" s="232" t="s">
        <v>87</v>
      </c>
      <c r="AY402" s="18" t="s">
        <v>130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8" t="s">
        <v>85</v>
      </c>
      <c r="BK402" s="233">
        <f>ROUND(I402*H402,2)</f>
        <v>0</v>
      </c>
      <c r="BL402" s="18" t="s">
        <v>136</v>
      </c>
      <c r="BM402" s="232" t="s">
        <v>1334</v>
      </c>
    </row>
    <row r="403" spans="1:51" s="13" customFormat="1" ht="12">
      <c r="A403" s="13"/>
      <c r="B403" s="234"/>
      <c r="C403" s="235"/>
      <c r="D403" s="236" t="s">
        <v>138</v>
      </c>
      <c r="E403" s="237" t="s">
        <v>1</v>
      </c>
      <c r="F403" s="238" t="s">
        <v>1335</v>
      </c>
      <c r="G403" s="235"/>
      <c r="H403" s="239">
        <v>164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138</v>
      </c>
      <c r="AU403" s="245" t="s">
        <v>87</v>
      </c>
      <c r="AV403" s="13" t="s">
        <v>87</v>
      </c>
      <c r="AW403" s="13" t="s">
        <v>33</v>
      </c>
      <c r="AX403" s="13" t="s">
        <v>77</v>
      </c>
      <c r="AY403" s="245" t="s">
        <v>130</v>
      </c>
    </row>
    <row r="404" spans="1:51" s="16" customFormat="1" ht="12">
      <c r="A404" s="16"/>
      <c r="B404" s="284"/>
      <c r="C404" s="285"/>
      <c r="D404" s="236" t="s">
        <v>138</v>
      </c>
      <c r="E404" s="286" t="s">
        <v>872</v>
      </c>
      <c r="F404" s="287" t="s">
        <v>902</v>
      </c>
      <c r="G404" s="285"/>
      <c r="H404" s="288">
        <v>164</v>
      </c>
      <c r="I404" s="289"/>
      <c r="J404" s="285"/>
      <c r="K404" s="285"/>
      <c r="L404" s="290"/>
      <c r="M404" s="291"/>
      <c r="N404" s="292"/>
      <c r="O404" s="292"/>
      <c r="P404" s="292"/>
      <c r="Q404" s="292"/>
      <c r="R404" s="292"/>
      <c r="S404" s="292"/>
      <c r="T404" s="293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T404" s="294" t="s">
        <v>138</v>
      </c>
      <c r="AU404" s="294" t="s">
        <v>87</v>
      </c>
      <c r="AV404" s="16" t="s">
        <v>146</v>
      </c>
      <c r="AW404" s="16" t="s">
        <v>33</v>
      </c>
      <c r="AX404" s="16" t="s">
        <v>77</v>
      </c>
      <c r="AY404" s="294" t="s">
        <v>130</v>
      </c>
    </row>
    <row r="405" spans="1:51" s="13" customFormat="1" ht="12">
      <c r="A405" s="13"/>
      <c r="B405" s="234"/>
      <c r="C405" s="235"/>
      <c r="D405" s="236" t="s">
        <v>138</v>
      </c>
      <c r="E405" s="237" t="s">
        <v>1</v>
      </c>
      <c r="F405" s="238" t="s">
        <v>1336</v>
      </c>
      <c r="G405" s="235"/>
      <c r="H405" s="239">
        <v>228</v>
      </c>
      <c r="I405" s="240"/>
      <c r="J405" s="235"/>
      <c r="K405" s="235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138</v>
      </c>
      <c r="AU405" s="245" t="s">
        <v>87</v>
      </c>
      <c r="AV405" s="13" t="s">
        <v>87</v>
      </c>
      <c r="AW405" s="13" t="s">
        <v>33</v>
      </c>
      <c r="AX405" s="13" t="s">
        <v>77</v>
      </c>
      <c r="AY405" s="245" t="s">
        <v>130</v>
      </c>
    </row>
    <row r="406" spans="1:51" s="16" customFormat="1" ht="12">
      <c r="A406" s="16"/>
      <c r="B406" s="284"/>
      <c r="C406" s="285"/>
      <c r="D406" s="236" t="s">
        <v>138</v>
      </c>
      <c r="E406" s="286" t="s">
        <v>1337</v>
      </c>
      <c r="F406" s="287" t="s">
        <v>902</v>
      </c>
      <c r="G406" s="285"/>
      <c r="H406" s="288">
        <v>228</v>
      </c>
      <c r="I406" s="289"/>
      <c r="J406" s="285"/>
      <c r="K406" s="285"/>
      <c r="L406" s="290"/>
      <c r="M406" s="291"/>
      <c r="N406" s="292"/>
      <c r="O406" s="292"/>
      <c r="P406" s="292"/>
      <c r="Q406" s="292"/>
      <c r="R406" s="292"/>
      <c r="S406" s="292"/>
      <c r="T406" s="293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T406" s="294" t="s">
        <v>138</v>
      </c>
      <c r="AU406" s="294" t="s">
        <v>87</v>
      </c>
      <c r="AV406" s="16" t="s">
        <v>146</v>
      </c>
      <c r="AW406" s="16" t="s">
        <v>33</v>
      </c>
      <c r="AX406" s="16" t="s">
        <v>77</v>
      </c>
      <c r="AY406" s="294" t="s">
        <v>130</v>
      </c>
    </row>
    <row r="407" spans="1:51" s="14" customFormat="1" ht="12">
      <c r="A407" s="14"/>
      <c r="B407" s="246"/>
      <c r="C407" s="247"/>
      <c r="D407" s="236" t="s">
        <v>138</v>
      </c>
      <c r="E407" s="248" t="s">
        <v>1</v>
      </c>
      <c r="F407" s="249" t="s">
        <v>140</v>
      </c>
      <c r="G407" s="247"/>
      <c r="H407" s="250">
        <v>392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6" t="s">
        <v>138</v>
      </c>
      <c r="AU407" s="256" t="s">
        <v>87</v>
      </c>
      <c r="AV407" s="14" t="s">
        <v>136</v>
      </c>
      <c r="AW407" s="14" t="s">
        <v>33</v>
      </c>
      <c r="AX407" s="14" t="s">
        <v>85</v>
      </c>
      <c r="AY407" s="256" t="s">
        <v>130</v>
      </c>
    </row>
    <row r="408" spans="1:65" s="2" customFormat="1" ht="21.75" customHeight="1">
      <c r="A408" s="39"/>
      <c r="B408" s="40"/>
      <c r="C408" s="220" t="s">
        <v>579</v>
      </c>
      <c r="D408" s="220" t="s">
        <v>132</v>
      </c>
      <c r="E408" s="221" t="s">
        <v>1338</v>
      </c>
      <c r="F408" s="222" t="s">
        <v>1339</v>
      </c>
      <c r="G408" s="223" t="s">
        <v>172</v>
      </c>
      <c r="H408" s="224">
        <v>0</v>
      </c>
      <c r="I408" s="225"/>
      <c r="J408" s="226">
        <f>ROUND(I408*H408,2)</f>
        <v>0</v>
      </c>
      <c r="K408" s="227"/>
      <c r="L408" s="45"/>
      <c r="M408" s="228" t="s">
        <v>1</v>
      </c>
      <c r="N408" s="229" t="s">
        <v>42</v>
      </c>
      <c r="O408" s="92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2" t="s">
        <v>136</v>
      </c>
      <c r="AT408" s="232" t="s">
        <v>132</v>
      </c>
      <c r="AU408" s="232" t="s">
        <v>87</v>
      </c>
      <c r="AY408" s="18" t="s">
        <v>130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8" t="s">
        <v>85</v>
      </c>
      <c r="BK408" s="233">
        <f>ROUND(I408*H408,2)</f>
        <v>0</v>
      </c>
      <c r="BL408" s="18" t="s">
        <v>136</v>
      </c>
      <c r="BM408" s="232" t="s">
        <v>1340</v>
      </c>
    </row>
    <row r="409" spans="1:65" s="2" customFormat="1" ht="21.75" customHeight="1">
      <c r="A409" s="39"/>
      <c r="B409" s="40"/>
      <c r="C409" s="220" t="s">
        <v>627</v>
      </c>
      <c r="D409" s="220" t="s">
        <v>132</v>
      </c>
      <c r="E409" s="221" t="s">
        <v>628</v>
      </c>
      <c r="F409" s="222" t="s">
        <v>629</v>
      </c>
      <c r="G409" s="223" t="s">
        <v>172</v>
      </c>
      <c r="H409" s="224">
        <v>0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42</v>
      </c>
      <c r="O409" s="92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136</v>
      </c>
      <c r="AT409" s="232" t="s">
        <v>132</v>
      </c>
      <c r="AU409" s="232" t="s">
        <v>87</v>
      </c>
      <c r="AY409" s="18" t="s">
        <v>130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85</v>
      </c>
      <c r="BK409" s="233">
        <f>ROUND(I409*H409,2)</f>
        <v>0</v>
      </c>
      <c r="BL409" s="18" t="s">
        <v>136</v>
      </c>
      <c r="BM409" s="232" t="s">
        <v>1341</v>
      </c>
    </row>
    <row r="410" spans="1:65" s="2" customFormat="1" ht="21.75" customHeight="1">
      <c r="A410" s="39"/>
      <c r="B410" s="40"/>
      <c r="C410" s="220" t="s">
        <v>623</v>
      </c>
      <c r="D410" s="220" t="s">
        <v>132</v>
      </c>
      <c r="E410" s="221" t="s">
        <v>1342</v>
      </c>
      <c r="F410" s="222" t="s">
        <v>1343</v>
      </c>
      <c r="G410" s="223" t="s">
        <v>172</v>
      </c>
      <c r="H410" s="224">
        <v>0</v>
      </c>
      <c r="I410" s="225"/>
      <c r="J410" s="226">
        <f>ROUND(I410*H410,2)</f>
        <v>0</v>
      </c>
      <c r="K410" s="227"/>
      <c r="L410" s="45"/>
      <c r="M410" s="228" t="s">
        <v>1</v>
      </c>
      <c r="N410" s="229" t="s">
        <v>42</v>
      </c>
      <c r="O410" s="92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136</v>
      </c>
      <c r="AT410" s="232" t="s">
        <v>132</v>
      </c>
      <c r="AU410" s="232" t="s">
        <v>87</v>
      </c>
      <c r="AY410" s="18" t="s">
        <v>130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85</v>
      </c>
      <c r="BK410" s="233">
        <f>ROUND(I410*H410,2)</f>
        <v>0</v>
      </c>
      <c r="BL410" s="18" t="s">
        <v>136</v>
      </c>
      <c r="BM410" s="232" t="s">
        <v>1344</v>
      </c>
    </row>
    <row r="411" spans="1:65" s="2" customFormat="1" ht="21.75" customHeight="1">
      <c r="A411" s="39"/>
      <c r="B411" s="40"/>
      <c r="C411" s="220" t="s">
        <v>631</v>
      </c>
      <c r="D411" s="220" t="s">
        <v>132</v>
      </c>
      <c r="E411" s="221" t="s">
        <v>1345</v>
      </c>
      <c r="F411" s="222" t="s">
        <v>1346</v>
      </c>
      <c r="G411" s="223" t="s">
        <v>172</v>
      </c>
      <c r="H411" s="224">
        <v>0</v>
      </c>
      <c r="I411" s="225"/>
      <c r="J411" s="226">
        <f>ROUND(I411*H411,2)</f>
        <v>0</v>
      </c>
      <c r="K411" s="227"/>
      <c r="L411" s="45"/>
      <c r="M411" s="228" t="s">
        <v>1</v>
      </c>
      <c r="N411" s="229" t="s">
        <v>42</v>
      </c>
      <c r="O411" s="92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2" t="s">
        <v>136</v>
      </c>
      <c r="AT411" s="232" t="s">
        <v>132</v>
      </c>
      <c r="AU411" s="232" t="s">
        <v>87</v>
      </c>
      <c r="AY411" s="18" t="s">
        <v>130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8" t="s">
        <v>85</v>
      </c>
      <c r="BK411" s="233">
        <f>ROUND(I411*H411,2)</f>
        <v>0</v>
      </c>
      <c r="BL411" s="18" t="s">
        <v>136</v>
      </c>
      <c r="BM411" s="232" t="s">
        <v>1347</v>
      </c>
    </row>
    <row r="412" spans="1:65" s="2" customFormat="1" ht="21.75" customHeight="1">
      <c r="A412" s="39"/>
      <c r="B412" s="40"/>
      <c r="C412" s="220" t="s">
        <v>668</v>
      </c>
      <c r="D412" s="220" t="s">
        <v>132</v>
      </c>
      <c r="E412" s="221" t="s">
        <v>1348</v>
      </c>
      <c r="F412" s="222" t="s">
        <v>1349</v>
      </c>
      <c r="G412" s="223" t="s">
        <v>172</v>
      </c>
      <c r="H412" s="224">
        <v>0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42</v>
      </c>
      <c r="O412" s="92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136</v>
      </c>
      <c r="AT412" s="232" t="s">
        <v>132</v>
      </c>
      <c r="AU412" s="232" t="s">
        <v>87</v>
      </c>
      <c r="AY412" s="18" t="s">
        <v>130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85</v>
      </c>
      <c r="BK412" s="233">
        <f>ROUND(I412*H412,2)</f>
        <v>0</v>
      </c>
      <c r="BL412" s="18" t="s">
        <v>136</v>
      </c>
      <c r="BM412" s="232" t="s">
        <v>1350</v>
      </c>
    </row>
    <row r="413" spans="1:65" s="2" customFormat="1" ht="21.75" customHeight="1">
      <c r="A413" s="39"/>
      <c r="B413" s="40"/>
      <c r="C413" s="220" t="s">
        <v>672</v>
      </c>
      <c r="D413" s="220" t="s">
        <v>132</v>
      </c>
      <c r="E413" s="221" t="s">
        <v>1351</v>
      </c>
      <c r="F413" s="222" t="s">
        <v>1352</v>
      </c>
      <c r="G413" s="223" t="s">
        <v>172</v>
      </c>
      <c r="H413" s="224">
        <v>0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42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136</v>
      </c>
      <c r="AT413" s="232" t="s">
        <v>132</v>
      </c>
      <c r="AU413" s="232" t="s">
        <v>87</v>
      </c>
      <c r="AY413" s="18" t="s">
        <v>130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85</v>
      </c>
      <c r="BK413" s="233">
        <f>ROUND(I413*H413,2)</f>
        <v>0</v>
      </c>
      <c r="BL413" s="18" t="s">
        <v>136</v>
      </c>
      <c r="BM413" s="232" t="s">
        <v>1353</v>
      </c>
    </row>
    <row r="414" spans="1:65" s="2" customFormat="1" ht="16.5" customHeight="1">
      <c r="A414" s="39"/>
      <c r="B414" s="40"/>
      <c r="C414" s="220" t="s">
        <v>676</v>
      </c>
      <c r="D414" s="220" t="s">
        <v>132</v>
      </c>
      <c r="E414" s="221" t="s">
        <v>1354</v>
      </c>
      <c r="F414" s="222" t="s">
        <v>1355</v>
      </c>
      <c r="G414" s="223" t="s">
        <v>172</v>
      </c>
      <c r="H414" s="224">
        <v>220</v>
      </c>
      <c r="I414" s="225"/>
      <c r="J414" s="226">
        <f>ROUND(I414*H414,2)</f>
        <v>0</v>
      </c>
      <c r="K414" s="227"/>
      <c r="L414" s="45"/>
      <c r="M414" s="228" t="s">
        <v>1</v>
      </c>
      <c r="N414" s="229" t="s">
        <v>42</v>
      </c>
      <c r="O414" s="92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2" t="s">
        <v>136</v>
      </c>
      <c r="AT414" s="232" t="s">
        <v>132</v>
      </c>
      <c r="AU414" s="232" t="s">
        <v>87</v>
      </c>
      <c r="AY414" s="18" t="s">
        <v>130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8" t="s">
        <v>85</v>
      </c>
      <c r="BK414" s="233">
        <f>ROUND(I414*H414,2)</f>
        <v>0</v>
      </c>
      <c r="BL414" s="18" t="s">
        <v>136</v>
      </c>
      <c r="BM414" s="232" t="s">
        <v>1356</v>
      </c>
    </row>
    <row r="415" spans="1:51" s="13" customFormat="1" ht="12">
      <c r="A415" s="13"/>
      <c r="B415" s="234"/>
      <c r="C415" s="235"/>
      <c r="D415" s="236" t="s">
        <v>138</v>
      </c>
      <c r="E415" s="237" t="s">
        <v>1</v>
      </c>
      <c r="F415" s="238" t="s">
        <v>1357</v>
      </c>
      <c r="G415" s="235"/>
      <c r="H415" s="239">
        <v>144</v>
      </c>
      <c r="I415" s="240"/>
      <c r="J415" s="235"/>
      <c r="K415" s="235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138</v>
      </c>
      <c r="AU415" s="245" t="s">
        <v>87</v>
      </c>
      <c r="AV415" s="13" t="s">
        <v>87</v>
      </c>
      <c r="AW415" s="13" t="s">
        <v>33</v>
      </c>
      <c r="AX415" s="13" t="s">
        <v>77</v>
      </c>
      <c r="AY415" s="245" t="s">
        <v>130</v>
      </c>
    </row>
    <row r="416" spans="1:51" s="13" customFormat="1" ht="12">
      <c r="A416" s="13"/>
      <c r="B416" s="234"/>
      <c r="C416" s="235"/>
      <c r="D416" s="236" t="s">
        <v>138</v>
      </c>
      <c r="E416" s="237" t="s">
        <v>1</v>
      </c>
      <c r="F416" s="238" t="s">
        <v>1358</v>
      </c>
      <c r="G416" s="235"/>
      <c r="H416" s="239">
        <v>76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138</v>
      </c>
      <c r="AU416" s="245" t="s">
        <v>87</v>
      </c>
      <c r="AV416" s="13" t="s">
        <v>87</v>
      </c>
      <c r="AW416" s="13" t="s">
        <v>33</v>
      </c>
      <c r="AX416" s="13" t="s">
        <v>77</v>
      </c>
      <c r="AY416" s="245" t="s">
        <v>130</v>
      </c>
    </row>
    <row r="417" spans="1:51" s="16" customFormat="1" ht="12">
      <c r="A417" s="16"/>
      <c r="B417" s="284"/>
      <c r="C417" s="285"/>
      <c r="D417" s="236" t="s">
        <v>138</v>
      </c>
      <c r="E417" s="286" t="s">
        <v>1</v>
      </c>
      <c r="F417" s="287" t="s">
        <v>902</v>
      </c>
      <c r="G417" s="285"/>
      <c r="H417" s="288">
        <v>220</v>
      </c>
      <c r="I417" s="289"/>
      <c r="J417" s="285"/>
      <c r="K417" s="285"/>
      <c r="L417" s="290"/>
      <c r="M417" s="291"/>
      <c r="N417" s="292"/>
      <c r="O417" s="292"/>
      <c r="P417" s="292"/>
      <c r="Q417" s="292"/>
      <c r="R417" s="292"/>
      <c r="S417" s="292"/>
      <c r="T417" s="293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T417" s="294" t="s">
        <v>138</v>
      </c>
      <c r="AU417" s="294" t="s">
        <v>87</v>
      </c>
      <c r="AV417" s="16" t="s">
        <v>146</v>
      </c>
      <c r="AW417" s="16" t="s">
        <v>33</v>
      </c>
      <c r="AX417" s="16" t="s">
        <v>85</v>
      </c>
      <c r="AY417" s="294" t="s">
        <v>130</v>
      </c>
    </row>
    <row r="418" spans="1:65" s="2" customFormat="1" ht="16.5" customHeight="1">
      <c r="A418" s="39"/>
      <c r="B418" s="40"/>
      <c r="C418" s="220" t="s">
        <v>680</v>
      </c>
      <c r="D418" s="220" t="s">
        <v>132</v>
      </c>
      <c r="E418" s="221" t="s">
        <v>632</v>
      </c>
      <c r="F418" s="222" t="s">
        <v>633</v>
      </c>
      <c r="G418" s="223" t="s">
        <v>172</v>
      </c>
      <c r="H418" s="224">
        <v>177</v>
      </c>
      <c r="I418" s="225"/>
      <c r="J418" s="226">
        <f>ROUND(I418*H418,2)</f>
        <v>0</v>
      </c>
      <c r="K418" s="227"/>
      <c r="L418" s="45"/>
      <c r="M418" s="228" t="s">
        <v>1</v>
      </c>
      <c r="N418" s="229" t="s">
        <v>42</v>
      </c>
      <c r="O418" s="92"/>
      <c r="P418" s="230">
        <f>O418*H418</f>
        <v>0</v>
      </c>
      <c r="Q418" s="230">
        <v>0</v>
      </c>
      <c r="R418" s="230">
        <f>Q418*H418</f>
        <v>0</v>
      </c>
      <c r="S418" s="230">
        <v>0</v>
      </c>
      <c r="T418" s="231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2" t="s">
        <v>136</v>
      </c>
      <c r="AT418" s="232" t="s">
        <v>132</v>
      </c>
      <c r="AU418" s="232" t="s">
        <v>87</v>
      </c>
      <c r="AY418" s="18" t="s">
        <v>130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8" t="s">
        <v>85</v>
      </c>
      <c r="BK418" s="233">
        <f>ROUND(I418*H418,2)</f>
        <v>0</v>
      </c>
      <c r="BL418" s="18" t="s">
        <v>136</v>
      </c>
      <c r="BM418" s="232" t="s">
        <v>1359</v>
      </c>
    </row>
    <row r="419" spans="1:51" s="13" customFormat="1" ht="12">
      <c r="A419" s="13"/>
      <c r="B419" s="234"/>
      <c r="C419" s="235"/>
      <c r="D419" s="236" t="s">
        <v>138</v>
      </c>
      <c r="E419" s="237" t="s">
        <v>1</v>
      </c>
      <c r="F419" s="238" t="s">
        <v>1360</v>
      </c>
      <c r="G419" s="235"/>
      <c r="H419" s="239">
        <v>177</v>
      </c>
      <c r="I419" s="240"/>
      <c r="J419" s="235"/>
      <c r="K419" s="235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138</v>
      </c>
      <c r="AU419" s="245" t="s">
        <v>87</v>
      </c>
      <c r="AV419" s="13" t="s">
        <v>87</v>
      </c>
      <c r="AW419" s="13" t="s">
        <v>33</v>
      </c>
      <c r="AX419" s="13" t="s">
        <v>85</v>
      </c>
      <c r="AY419" s="245" t="s">
        <v>130</v>
      </c>
    </row>
    <row r="420" spans="1:65" s="2" customFormat="1" ht="21.75" customHeight="1">
      <c r="A420" s="39"/>
      <c r="B420" s="40"/>
      <c r="C420" s="267" t="s">
        <v>684</v>
      </c>
      <c r="D420" s="267" t="s">
        <v>261</v>
      </c>
      <c r="E420" s="268" t="s">
        <v>1361</v>
      </c>
      <c r="F420" s="269" t="s">
        <v>1362</v>
      </c>
      <c r="G420" s="270" t="s">
        <v>172</v>
      </c>
      <c r="H420" s="271">
        <v>0</v>
      </c>
      <c r="I420" s="272"/>
      <c r="J420" s="273">
        <f>ROUND(I420*H420,2)</f>
        <v>0</v>
      </c>
      <c r="K420" s="274"/>
      <c r="L420" s="275"/>
      <c r="M420" s="276" t="s">
        <v>1</v>
      </c>
      <c r="N420" s="277" t="s">
        <v>42</v>
      </c>
      <c r="O420" s="92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265</v>
      </c>
      <c r="AT420" s="232" t="s">
        <v>261</v>
      </c>
      <c r="AU420" s="232" t="s">
        <v>87</v>
      </c>
      <c r="AY420" s="18" t="s">
        <v>130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85</v>
      </c>
      <c r="BK420" s="233">
        <f>ROUND(I420*H420,2)</f>
        <v>0</v>
      </c>
      <c r="BL420" s="18" t="s">
        <v>136</v>
      </c>
      <c r="BM420" s="232" t="s">
        <v>1363</v>
      </c>
    </row>
    <row r="421" spans="1:65" s="2" customFormat="1" ht="16.5" customHeight="1">
      <c r="A421" s="39"/>
      <c r="B421" s="40"/>
      <c r="C421" s="220" t="s">
        <v>789</v>
      </c>
      <c r="D421" s="220" t="s">
        <v>132</v>
      </c>
      <c r="E421" s="221" t="s">
        <v>636</v>
      </c>
      <c r="F421" s="222" t="s">
        <v>637</v>
      </c>
      <c r="G421" s="223" t="s">
        <v>264</v>
      </c>
      <c r="H421" s="224">
        <v>198.762</v>
      </c>
      <c r="I421" s="225"/>
      <c r="J421" s="226">
        <f>ROUND(I421*H421,2)</f>
        <v>0</v>
      </c>
      <c r="K421" s="227"/>
      <c r="L421" s="45"/>
      <c r="M421" s="228" t="s">
        <v>1</v>
      </c>
      <c r="N421" s="229" t="s">
        <v>42</v>
      </c>
      <c r="O421" s="92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2" t="s">
        <v>136</v>
      </c>
      <c r="AT421" s="232" t="s">
        <v>132</v>
      </c>
      <c r="AU421" s="232" t="s">
        <v>87</v>
      </c>
      <c r="AY421" s="18" t="s">
        <v>130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8" t="s">
        <v>85</v>
      </c>
      <c r="BK421" s="233">
        <f>ROUND(I421*H421,2)</f>
        <v>0</v>
      </c>
      <c r="BL421" s="18" t="s">
        <v>136</v>
      </c>
      <c r="BM421" s="232" t="s">
        <v>1364</v>
      </c>
    </row>
    <row r="422" spans="1:51" s="13" customFormat="1" ht="12">
      <c r="A422" s="13"/>
      <c r="B422" s="234"/>
      <c r="C422" s="235"/>
      <c r="D422" s="236" t="s">
        <v>138</v>
      </c>
      <c r="E422" s="237" t="s">
        <v>1</v>
      </c>
      <c r="F422" s="238" t="s">
        <v>1365</v>
      </c>
      <c r="G422" s="235"/>
      <c r="H422" s="239">
        <v>198.762</v>
      </c>
      <c r="I422" s="240"/>
      <c r="J422" s="235"/>
      <c r="K422" s="235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138</v>
      </c>
      <c r="AU422" s="245" t="s">
        <v>87</v>
      </c>
      <c r="AV422" s="13" t="s">
        <v>87</v>
      </c>
      <c r="AW422" s="13" t="s">
        <v>33</v>
      </c>
      <c r="AX422" s="13" t="s">
        <v>85</v>
      </c>
      <c r="AY422" s="245" t="s">
        <v>130</v>
      </c>
    </row>
    <row r="423" spans="1:65" s="2" customFormat="1" ht="16.5" customHeight="1">
      <c r="A423" s="39"/>
      <c r="B423" s="40"/>
      <c r="C423" s="220" t="s">
        <v>1366</v>
      </c>
      <c r="D423" s="220" t="s">
        <v>132</v>
      </c>
      <c r="E423" s="221" t="s">
        <v>640</v>
      </c>
      <c r="F423" s="222" t="s">
        <v>641</v>
      </c>
      <c r="G423" s="223" t="s">
        <v>143</v>
      </c>
      <c r="H423" s="224">
        <v>22</v>
      </c>
      <c r="I423" s="225"/>
      <c r="J423" s="226">
        <f>ROUND(I423*H423,2)</f>
        <v>0</v>
      </c>
      <c r="K423" s="227"/>
      <c r="L423" s="45"/>
      <c r="M423" s="228" t="s">
        <v>1</v>
      </c>
      <c r="N423" s="229" t="s">
        <v>42</v>
      </c>
      <c r="O423" s="92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2" t="s">
        <v>136</v>
      </c>
      <c r="AT423" s="232" t="s">
        <v>132</v>
      </c>
      <c r="AU423" s="232" t="s">
        <v>87</v>
      </c>
      <c r="AY423" s="18" t="s">
        <v>130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85</v>
      </c>
      <c r="BK423" s="233">
        <f>ROUND(I423*H423,2)</f>
        <v>0</v>
      </c>
      <c r="BL423" s="18" t="s">
        <v>136</v>
      </c>
      <c r="BM423" s="232" t="s">
        <v>1367</v>
      </c>
    </row>
    <row r="424" spans="1:65" s="2" customFormat="1" ht="16.5" customHeight="1">
      <c r="A424" s="39"/>
      <c r="B424" s="40"/>
      <c r="C424" s="220" t="s">
        <v>1368</v>
      </c>
      <c r="D424" s="220" t="s">
        <v>132</v>
      </c>
      <c r="E424" s="221" t="s">
        <v>644</v>
      </c>
      <c r="F424" s="222" t="s">
        <v>645</v>
      </c>
      <c r="G424" s="223" t="s">
        <v>143</v>
      </c>
      <c r="H424" s="224">
        <v>11</v>
      </c>
      <c r="I424" s="225"/>
      <c r="J424" s="226">
        <f>ROUND(I424*H424,2)</f>
        <v>0</v>
      </c>
      <c r="K424" s="227"/>
      <c r="L424" s="45"/>
      <c r="M424" s="228" t="s">
        <v>1</v>
      </c>
      <c r="N424" s="229" t="s">
        <v>42</v>
      </c>
      <c r="O424" s="92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2" t="s">
        <v>136</v>
      </c>
      <c r="AT424" s="232" t="s">
        <v>132</v>
      </c>
      <c r="AU424" s="232" t="s">
        <v>87</v>
      </c>
      <c r="AY424" s="18" t="s">
        <v>130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85</v>
      </c>
      <c r="BK424" s="233">
        <f>ROUND(I424*H424,2)</f>
        <v>0</v>
      </c>
      <c r="BL424" s="18" t="s">
        <v>136</v>
      </c>
      <c r="BM424" s="232" t="s">
        <v>1369</v>
      </c>
    </row>
    <row r="425" spans="1:65" s="2" customFormat="1" ht="16.5" customHeight="1">
      <c r="A425" s="39"/>
      <c r="B425" s="40"/>
      <c r="C425" s="220" t="s">
        <v>1370</v>
      </c>
      <c r="D425" s="220" t="s">
        <v>132</v>
      </c>
      <c r="E425" s="221" t="s">
        <v>1371</v>
      </c>
      <c r="F425" s="222" t="s">
        <v>1372</v>
      </c>
      <c r="G425" s="223" t="s">
        <v>143</v>
      </c>
      <c r="H425" s="224">
        <v>5</v>
      </c>
      <c r="I425" s="225"/>
      <c r="J425" s="226">
        <f>ROUND(I425*H425,2)</f>
        <v>0</v>
      </c>
      <c r="K425" s="227"/>
      <c r="L425" s="45"/>
      <c r="M425" s="228" t="s">
        <v>1</v>
      </c>
      <c r="N425" s="229" t="s">
        <v>42</v>
      </c>
      <c r="O425" s="92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2" t="s">
        <v>136</v>
      </c>
      <c r="AT425" s="232" t="s">
        <v>132</v>
      </c>
      <c r="AU425" s="232" t="s">
        <v>87</v>
      </c>
      <c r="AY425" s="18" t="s">
        <v>130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8" t="s">
        <v>85</v>
      </c>
      <c r="BK425" s="233">
        <f>ROUND(I425*H425,2)</f>
        <v>0</v>
      </c>
      <c r="BL425" s="18" t="s">
        <v>136</v>
      </c>
      <c r="BM425" s="232" t="s">
        <v>1373</v>
      </c>
    </row>
    <row r="426" spans="1:65" s="2" customFormat="1" ht="16.5" customHeight="1">
      <c r="A426" s="39"/>
      <c r="B426" s="40"/>
      <c r="C426" s="220" t="s">
        <v>1374</v>
      </c>
      <c r="D426" s="220" t="s">
        <v>132</v>
      </c>
      <c r="E426" s="221" t="s">
        <v>1375</v>
      </c>
      <c r="F426" s="222" t="s">
        <v>1376</v>
      </c>
      <c r="G426" s="223" t="s">
        <v>172</v>
      </c>
      <c r="H426" s="224">
        <v>2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42</v>
      </c>
      <c r="O426" s="92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136</v>
      </c>
      <c r="AT426" s="232" t="s">
        <v>132</v>
      </c>
      <c r="AU426" s="232" t="s">
        <v>87</v>
      </c>
      <c r="AY426" s="18" t="s">
        <v>130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85</v>
      </c>
      <c r="BK426" s="233">
        <f>ROUND(I426*H426,2)</f>
        <v>0</v>
      </c>
      <c r="BL426" s="18" t="s">
        <v>136</v>
      </c>
      <c r="BM426" s="232" t="s">
        <v>1377</v>
      </c>
    </row>
    <row r="427" spans="1:65" s="2" customFormat="1" ht="16.5" customHeight="1">
      <c r="A427" s="39"/>
      <c r="B427" s="40"/>
      <c r="C427" s="220" t="s">
        <v>1378</v>
      </c>
      <c r="D427" s="220" t="s">
        <v>132</v>
      </c>
      <c r="E427" s="221" t="s">
        <v>1379</v>
      </c>
      <c r="F427" s="222" t="s">
        <v>1380</v>
      </c>
      <c r="G427" s="223" t="s">
        <v>172</v>
      </c>
      <c r="H427" s="224">
        <v>0</v>
      </c>
      <c r="I427" s="225"/>
      <c r="J427" s="226">
        <f>ROUND(I427*H427,2)</f>
        <v>0</v>
      </c>
      <c r="K427" s="227"/>
      <c r="L427" s="45"/>
      <c r="M427" s="228" t="s">
        <v>1</v>
      </c>
      <c r="N427" s="229" t="s">
        <v>42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136</v>
      </c>
      <c r="AT427" s="232" t="s">
        <v>132</v>
      </c>
      <c r="AU427" s="232" t="s">
        <v>87</v>
      </c>
      <c r="AY427" s="18" t="s">
        <v>130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85</v>
      </c>
      <c r="BK427" s="233">
        <f>ROUND(I427*H427,2)</f>
        <v>0</v>
      </c>
      <c r="BL427" s="18" t="s">
        <v>136</v>
      </c>
      <c r="BM427" s="232" t="s">
        <v>1381</v>
      </c>
    </row>
    <row r="428" spans="1:65" s="2" customFormat="1" ht="55.5" customHeight="1">
      <c r="A428" s="39"/>
      <c r="B428" s="40"/>
      <c r="C428" s="220" t="s">
        <v>611</v>
      </c>
      <c r="D428" s="220" t="s">
        <v>132</v>
      </c>
      <c r="E428" s="221" t="s">
        <v>1382</v>
      </c>
      <c r="F428" s="222" t="s">
        <v>1383</v>
      </c>
      <c r="G428" s="223" t="s">
        <v>179</v>
      </c>
      <c r="H428" s="224">
        <v>4.125</v>
      </c>
      <c r="I428" s="225"/>
      <c r="J428" s="226">
        <f>ROUND(I428*H428,2)</f>
        <v>0</v>
      </c>
      <c r="K428" s="227"/>
      <c r="L428" s="45"/>
      <c r="M428" s="228" t="s">
        <v>1</v>
      </c>
      <c r="N428" s="229" t="s">
        <v>42</v>
      </c>
      <c r="O428" s="92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2" t="s">
        <v>415</v>
      </c>
      <c r="AT428" s="232" t="s">
        <v>132</v>
      </c>
      <c r="AU428" s="232" t="s">
        <v>87</v>
      </c>
      <c r="AY428" s="18" t="s">
        <v>130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85</v>
      </c>
      <c r="BK428" s="233">
        <f>ROUND(I428*H428,2)</f>
        <v>0</v>
      </c>
      <c r="BL428" s="18" t="s">
        <v>415</v>
      </c>
      <c r="BM428" s="232" t="s">
        <v>1384</v>
      </c>
    </row>
    <row r="429" spans="1:51" s="13" customFormat="1" ht="12">
      <c r="A429" s="13"/>
      <c r="B429" s="234"/>
      <c r="C429" s="235"/>
      <c r="D429" s="236" t="s">
        <v>138</v>
      </c>
      <c r="E429" s="237" t="s">
        <v>1</v>
      </c>
      <c r="F429" s="238" t="s">
        <v>1385</v>
      </c>
      <c r="G429" s="235"/>
      <c r="H429" s="239">
        <v>4.125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138</v>
      </c>
      <c r="AU429" s="245" t="s">
        <v>87</v>
      </c>
      <c r="AV429" s="13" t="s">
        <v>87</v>
      </c>
      <c r="AW429" s="13" t="s">
        <v>33</v>
      </c>
      <c r="AX429" s="13" t="s">
        <v>85</v>
      </c>
      <c r="AY429" s="245" t="s">
        <v>130</v>
      </c>
    </row>
    <row r="430" spans="1:65" s="2" customFormat="1" ht="21.75" customHeight="1">
      <c r="A430" s="39"/>
      <c r="B430" s="40"/>
      <c r="C430" s="220" t="s">
        <v>603</v>
      </c>
      <c r="D430" s="220" t="s">
        <v>132</v>
      </c>
      <c r="E430" s="221" t="s">
        <v>648</v>
      </c>
      <c r="F430" s="222" t="s">
        <v>649</v>
      </c>
      <c r="G430" s="223" t="s">
        <v>172</v>
      </c>
      <c r="H430" s="224">
        <v>211</v>
      </c>
      <c r="I430" s="225"/>
      <c r="J430" s="226">
        <f>ROUND(I430*H430,2)</f>
        <v>0</v>
      </c>
      <c r="K430" s="227"/>
      <c r="L430" s="45"/>
      <c r="M430" s="228" t="s">
        <v>1</v>
      </c>
      <c r="N430" s="229" t="s">
        <v>42</v>
      </c>
      <c r="O430" s="92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2" t="s">
        <v>136</v>
      </c>
      <c r="AT430" s="232" t="s">
        <v>132</v>
      </c>
      <c r="AU430" s="232" t="s">
        <v>87</v>
      </c>
      <c r="AY430" s="18" t="s">
        <v>130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8" t="s">
        <v>85</v>
      </c>
      <c r="BK430" s="233">
        <f>ROUND(I430*H430,2)</f>
        <v>0</v>
      </c>
      <c r="BL430" s="18" t="s">
        <v>136</v>
      </c>
      <c r="BM430" s="232" t="s">
        <v>1386</v>
      </c>
    </row>
    <row r="431" spans="1:51" s="13" customFormat="1" ht="12">
      <c r="A431" s="13"/>
      <c r="B431" s="234"/>
      <c r="C431" s="235"/>
      <c r="D431" s="236" t="s">
        <v>138</v>
      </c>
      <c r="E431" s="237" t="s">
        <v>1</v>
      </c>
      <c r="F431" s="238" t="s">
        <v>1387</v>
      </c>
      <c r="G431" s="235"/>
      <c r="H431" s="239">
        <v>211</v>
      </c>
      <c r="I431" s="240"/>
      <c r="J431" s="235"/>
      <c r="K431" s="235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138</v>
      </c>
      <c r="AU431" s="245" t="s">
        <v>87</v>
      </c>
      <c r="AV431" s="13" t="s">
        <v>87</v>
      </c>
      <c r="AW431" s="13" t="s">
        <v>33</v>
      </c>
      <c r="AX431" s="13" t="s">
        <v>85</v>
      </c>
      <c r="AY431" s="245" t="s">
        <v>130</v>
      </c>
    </row>
    <row r="432" spans="1:65" s="2" customFormat="1" ht="24.15" customHeight="1">
      <c r="A432" s="39"/>
      <c r="B432" s="40"/>
      <c r="C432" s="220" t="s">
        <v>595</v>
      </c>
      <c r="D432" s="220" t="s">
        <v>132</v>
      </c>
      <c r="E432" s="221" t="s">
        <v>652</v>
      </c>
      <c r="F432" s="222" t="s">
        <v>1388</v>
      </c>
      <c r="G432" s="223" t="s">
        <v>172</v>
      </c>
      <c r="H432" s="224">
        <v>211</v>
      </c>
      <c r="I432" s="225"/>
      <c r="J432" s="226">
        <f>ROUND(I432*H432,2)</f>
        <v>0</v>
      </c>
      <c r="K432" s="227"/>
      <c r="L432" s="45"/>
      <c r="M432" s="228" t="s">
        <v>1</v>
      </c>
      <c r="N432" s="229" t="s">
        <v>42</v>
      </c>
      <c r="O432" s="92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2" t="s">
        <v>136</v>
      </c>
      <c r="AT432" s="232" t="s">
        <v>132</v>
      </c>
      <c r="AU432" s="232" t="s">
        <v>87</v>
      </c>
      <c r="AY432" s="18" t="s">
        <v>130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85</v>
      </c>
      <c r="BK432" s="233">
        <f>ROUND(I432*H432,2)</f>
        <v>0</v>
      </c>
      <c r="BL432" s="18" t="s">
        <v>136</v>
      </c>
      <c r="BM432" s="232" t="s">
        <v>1389</v>
      </c>
    </row>
    <row r="433" spans="1:65" s="2" customFormat="1" ht="21.75" customHeight="1">
      <c r="A433" s="39"/>
      <c r="B433" s="40"/>
      <c r="C433" s="220" t="s">
        <v>607</v>
      </c>
      <c r="D433" s="220" t="s">
        <v>132</v>
      </c>
      <c r="E433" s="221" t="s">
        <v>656</v>
      </c>
      <c r="F433" s="222" t="s">
        <v>657</v>
      </c>
      <c r="G433" s="223" t="s">
        <v>172</v>
      </c>
      <c r="H433" s="224">
        <v>211</v>
      </c>
      <c r="I433" s="225"/>
      <c r="J433" s="226">
        <f>ROUND(I433*H433,2)</f>
        <v>0</v>
      </c>
      <c r="K433" s="227"/>
      <c r="L433" s="45"/>
      <c r="M433" s="228" t="s">
        <v>1</v>
      </c>
      <c r="N433" s="229" t="s">
        <v>42</v>
      </c>
      <c r="O433" s="92"/>
      <c r="P433" s="230">
        <f>O433*H433</f>
        <v>0</v>
      </c>
      <c r="Q433" s="230">
        <v>0</v>
      </c>
      <c r="R433" s="230">
        <f>Q433*H433</f>
        <v>0</v>
      </c>
      <c r="S433" s="230">
        <v>0</v>
      </c>
      <c r="T433" s="23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2" t="s">
        <v>136</v>
      </c>
      <c r="AT433" s="232" t="s">
        <v>132</v>
      </c>
      <c r="AU433" s="232" t="s">
        <v>87</v>
      </c>
      <c r="AY433" s="18" t="s">
        <v>130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8" t="s">
        <v>85</v>
      </c>
      <c r="BK433" s="233">
        <f>ROUND(I433*H433,2)</f>
        <v>0</v>
      </c>
      <c r="BL433" s="18" t="s">
        <v>136</v>
      </c>
      <c r="BM433" s="232" t="s">
        <v>1390</v>
      </c>
    </row>
    <row r="434" spans="1:65" s="2" customFormat="1" ht="16.5" customHeight="1">
      <c r="A434" s="39"/>
      <c r="B434" s="40"/>
      <c r="C434" s="220" t="s">
        <v>659</v>
      </c>
      <c r="D434" s="220" t="s">
        <v>132</v>
      </c>
      <c r="E434" s="221" t="s">
        <v>1391</v>
      </c>
      <c r="F434" s="222" t="s">
        <v>1392</v>
      </c>
      <c r="G434" s="223" t="s">
        <v>172</v>
      </c>
      <c r="H434" s="224">
        <v>0</v>
      </c>
      <c r="I434" s="225"/>
      <c r="J434" s="226">
        <f>ROUND(I434*H434,2)</f>
        <v>0</v>
      </c>
      <c r="K434" s="227"/>
      <c r="L434" s="45"/>
      <c r="M434" s="228" t="s">
        <v>1</v>
      </c>
      <c r="N434" s="229" t="s">
        <v>42</v>
      </c>
      <c r="O434" s="92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2" t="s">
        <v>136</v>
      </c>
      <c r="AT434" s="232" t="s">
        <v>132</v>
      </c>
      <c r="AU434" s="232" t="s">
        <v>87</v>
      </c>
      <c r="AY434" s="18" t="s">
        <v>130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85</v>
      </c>
      <c r="BK434" s="233">
        <f>ROUND(I434*H434,2)</f>
        <v>0</v>
      </c>
      <c r="BL434" s="18" t="s">
        <v>136</v>
      </c>
      <c r="BM434" s="232" t="s">
        <v>1393</v>
      </c>
    </row>
    <row r="435" spans="1:65" s="2" customFormat="1" ht="16.5" customHeight="1">
      <c r="A435" s="39"/>
      <c r="B435" s="40"/>
      <c r="C435" s="220" t="s">
        <v>619</v>
      </c>
      <c r="D435" s="220" t="s">
        <v>132</v>
      </c>
      <c r="E435" s="221" t="s">
        <v>1394</v>
      </c>
      <c r="F435" s="222" t="s">
        <v>1395</v>
      </c>
      <c r="G435" s="223" t="s">
        <v>172</v>
      </c>
      <c r="H435" s="224">
        <v>392</v>
      </c>
      <c r="I435" s="225"/>
      <c r="J435" s="226">
        <f>ROUND(I435*H435,2)</f>
        <v>0</v>
      </c>
      <c r="K435" s="227"/>
      <c r="L435" s="45"/>
      <c r="M435" s="228" t="s">
        <v>1</v>
      </c>
      <c r="N435" s="229" t="s">
        <v>42</v>
      </c>
      <c r="O435" s="92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2" t="s">
        <v>136</v>
      </c>
      <c r="AT435" s="232" t="s">
        <v>132</v>
      </c>
      <c r="AU435" s="232" t="s">
        <v>87</v>
      </c>
      <c r="AY435" s="18" t="s">
        <v>130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8" t="s">
        <v>85</v>
      </c>
      <c r="BK435" s="233">
        <f>ROUND(I435*H435,2)</f>
        <v>0</v>
      </c>
      <c r="BL435" s="18" t="s">
        <v>136</v>
      </c>
      <c r="BM435" s="232" t="s">
        <v>1396</v>
      </c>
    </row>
    <row r="436" spans="1:65" s="2" customFormat="1" ht="16.5" customHeight="1">
      <c r="A436" s="39"/>
      <c r="B436" s="40"/>
      <c r="C436" s="220" t="s">
        <v>615</v>
      </c>
      <c r="D436" s="220" t="s">
        <v>132</v>
      </c>
      <c r="E436" s="221" t="s">
        <v>1397</v>
      </c>
      <c r="F436" s="222" t="s">
        <v>1398</v>
      </c>
      <c r="G436" s="223" t="s">
        <v>172</v>
      </c>
      <c r="H436" s="224">
        <v>0</v>
      </c>
      <c r="I436" s="225"/>
      <c r="J436" s="226">
        <f>ROUND(I436*H436,2)</f>
        <v>0</v>
      </c>
      <c r="K436" s="227"/>
      <c r="L436" s="45"/>
      <c r="M436" s="228" t="s">
        <v>1</v>
      </c>
      <c r="N436" s="229" t="s">
        <v>42</v>
      </c>
      <c r="O436" s="92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2" t="s">
        <v>136</v>
      </c>
      <c r="AT436" s="232" t="s">
        <v>132</v>
      </c>
      <c r="AU436" s="232" t="s">
        <v>87</v>
      </c>
      <c r="AY436" s="18" t="s">
        <v>130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8" t="s">
        <v>85</v>
      </c>
      <c r="BK436" s="233">
        <f>ROUND(I436*H436,2)</f>
        <v>0</v>
      </c>
      <c r="BL436" s="18" t="s">
        <v>136</v>
      </c>
      <c r="BM436" s="232" t="s">
        <v>1399</v>
      </c>
    </row>
    <row r="437" spans="1:65" s="2" customFormat="1" ht="16.5" customHeight="1">
      <c r="A437" s="39"/>
      <c r="B437" s="40"/>
      <c r="C437" s="220" t="s">
        <v>688</v>
      </c>
      <c r="D437" s="220" t="s">
        <v>132</v>
      </c>
      <c r="E437" s="221" t="s">
        <v>1400</v>
      </c>
      <c r="F437" s="222" t="s">
        <v>1401</v>
      </c>
      <c r="G437" s="223" t="s">
        <v>172</v>
      </c>
      <c r="H437" s="224">
        <v>0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42</v>
      </c>
      <c r="O437" s="92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136</v>
      </c>
      <c r="AT437" s="232" t="s">
        <v>132</v>
      </c>
      <c r="AU437" s="232" t="s">
        <v>87</v>
      </c>
      <c r="AY437" s="18" t="s">
        <v>130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85</v>
      </c>
      <c r="BK437" s="233">
        <f>ROUND(I437*H437,2)</f>
        <v>0</v>
      </c>
      <c r="BL437" s="18" t="s">
        <v>136</v>
      </c>
      <c r="BM437" s="232" t="s">
        <v>1402</v>
      </c>
    </row>
    <row r="438" spans="1:65" s="2" customFormat="1" ht="16.5" customHeight="1">
      <c r="A438" s="39"/>
      <c r="B438" s="40"/>
      <c r="C438" s="220" t="s">
        <v>587</v>
      </c>
      <c r="D438" s="220" t="s">
        <v>132</v>
      </c>
      <c r="E438" s="221" t="s">
        <v>660</v>
      </c>
      <c r="F438" s="222" t="s">
        <v>661</v>
      </c>
      <c r="G438" s="223" t="s">
        <v>172</v>
      </c>
      <c r="H438" s="224">
        <v>0</v>
      </c>
      <c r="I438" s="225"/>
      <c r="J438" s="226">
        <f>ROUND(I438*H438,2)</f>
        <v>0</v>
      </c>
      <c r="K438" s="227"/>
      <c r="L438" s="45"/>
      <c r="M438" s="228" t="s">
        <v>1</v>
      </c>
      <c r="N438" s="229" t="s">
        <v>42</v>
      </c>
      <c r="O438" s="92"/>
      <c r="P438" s="230">
        <f>O438*H438</f>
        <v>0</v>
      </c>
      <c r="Q438" s="230">
        <v>0</v>
      </c>
      <c r="R438" s="230">
        <f>Q438*H438</f>
        <v>0</v>
      </c>
      <c r="S438" s="230">
        <v>0</v>
      </c>
      <c r="T438" s="23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2" t="s">
        <v>136</v>
      </c>
      <c r="AT438" s="232" t="s">
        <v>132</v>
      </c>
      <c r="AU438" s="232" t="s">
        <v>87</v>
      </c>
      <c r="AY438" s="18" t="s">
        <v>130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8" t="s">
        <v>85</v>
      </c>
      <c r="BK438" s="233">
        <f>ROUND(I438*H438,2)</f>
        <v>0</v>
      </c>
      <c r="BL438" s="18" t="s">
        <v>136</v>
      </c>
      <c r="BM438" s="232" t="s">
        <v>1403</v>
      </c>
    </row>
    <row r="439" spans="1:65" s="2" customFormat="1" ht="16.5" customHeight="1">
      <c r="A439" s="39"/>
      <c r="B439" s="40"/>
      <c r="C439" s="220" t="s">
        <v>591</v>
      </c>
      <c r="D439" s="220" t="s">
        <v>132</v>
      </c>
      <c r="E439" s="221" t="s">
        <v>1404</v>
      </c>
      <c r="F439" s="222" t="s">
        <v>1405</v>
      </c>
      <c r="G439" s="223" t="s">
        <v>172</v>
      </c>
      <c r="H439" s="224">
        <v>25</v>
      </c>
      <c r="I439" s="225"/>
      <c r="J439" s="226">
        <f>ROUND(I439*H439,2)</f>
        <v>0</v>
      </c>
      <c r="K439" s="227"/>
      <c r="L439" s="45"/>
      <c r="M439" s="228" t="s">
        <v>1</v>
      </c>
      <c r="N439" s="229" t="s">
        <v>42</v>
      </c>
      <c r="O439" s="92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136</v>
      </c>
      <c r="AT439" s="232" t="s">
        <v>132</v>
      </c>
      <c r="AU439" s="232" t="s">
        <v>87</v>
      </c>
      <c r="AY439" s="18" t="s">
        <v>130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85</v>
      </c>
      <c r="BK439" s="233">
        <f>ROUND(I439*H439,2)</f>
        <v>0</v>
      </c>
      <c r="BL439" s="18" t="s">
        <v>136</v>
      </c>
      <c r="BM439" s="232" t="s">
        <v>1406</v>
      </c>
    </row>
    <row r="440" spans="1:65" s="2" customFormat="1" ht="16.5" customHeight="1">
      <c r="A440" s="39"/>
      <c r="B440" s="40"/>
      <c r="C440" s="220" t="s">
        <v>647</v>
      </c>
      <c r="D440" s="220" t="s">
        <v>132</v>
      </c>
      <c r="E440" s="221" t="s">
        <v>1407</v>
      </c>
      <c r="F440" s="222" t="s">
        <v>1408</v>
      </c>
      <c r="G440" s="223" t="s">
        <v>172</v>
      </c>
      <c r="H440" s="224">
        <v>0</v>
      </c>
      <c r="I440" s="225"/>
      <c r="J440" s="226">
        <f>ROUND(I440*H440,2)</f>
        <v>0</v>
      </c>
      <c r="K440" s="227"/>
      <c r="L440" s="45"/>
      <c r="M440" s="228" t="s">
        <v>1</v>
      </c>
      <c r="N440" s="229" t="s">
        <v>42</v>
      </c>
      <c r="O440" s="92"/>
      <c r="P440" s="230">
        <f>O440*H440</f>
        <v>0</v>
      </c>
      <c r="Q440" s="230">
        <v>0</v>
      </c>
      <c r="R440" s="230">
        <f>Q440*H440</f>
        <v>0</v>
      </c>
      <c r="S440" s="230">
        <v>0</v>
      </c>
      <c r="T440" s="23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2" t="s">
        <v>136</v>
      </c>
      <c r="AT440" s="232" t="s">
        <v>132</v>
      </c>
      <c r="AU440" s="232" t="s">
        <v>87</v>
      </c>
      <c r="AY440" s="18" t="s">
        <v>130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8" t="s">
        <v>85</v>
      </c>
      <c r="BK440" s="233">
        <f>ROUND(I440*H440,2)</f>
        <v>0</v>
      </c>
      <c r="BL440" s="18" t="s">
        <v>136</v>
      </c>
      <c r="BM440" s="232" t="s">
        <v>1409</v>
      </c>
    </row>
    <row r="441" spans="1:65" s="2" customFormat="1" ht="16.5" customHeight="1">
      <c r="A441" s="39"/>
      <c r="B441" s="40"/>
      <c r="C441" s="220" t="s">
        <v>655</v>
      </c>
      <c r="D441" s="220" t="s">
        <v>132</v>
      </c>
      <c r="E441" s="221" t="s">
        <v>1410</v>
      </c>
      <c r="F441" s="222" t="s">
        <v>1411</v>
      </c>
      <c r="G441" s="223" t="s">
        <v>172</v>
      </c>
      <c r="H441" s="224">
        <v>0</v>
      </c>
      <c r="I441" s="225"/>
      <c r="J441" s="226">
        <f>ROUND(I441*H441,2)</f>
        <v>0</v>
      </c>
      <c r="K441" s="227"/>
      <c r="L441" s="45"/>
      <c r="M441" s="228" t="s">
        <v>1</v>
      </c>
      <c r="N441" s="229" t="s">
        <v>42</v>
      </c>
      <c r="O441" s="92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136</v>
      </c>
      <c r="AT441" s="232" t="s">
        <v>132</v>
      </c>
      <c r="AU441" s="232" t="s">
        <v>87</v>
      </c>
      <c r="AY441" s="18" t="s">
        <v>130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85</v>
      </c>
      <c r="BK441" s="233">
        <f>ROUND(I441*H441,2)</f>
        <v>0</v>
      </c>
      <c r="BL441" s="18" t="s">
        <v>136</v>
      </c>
      <c r="BM441" s="232" t="s">
        <v>1412</v>
      </c>
    </row>
    <row r="442" spans="1:65" s="2" customFormat="1" ht="16.5" customHeight="1">
      <c r="A442" s="39"/>
      <c r="B442" s="40"/>
      <c r="C442" s="220" t="s">
        <v>651</v>
      </c>
      <c r="D442" s="220" t="s">
        <v>132</v>
      </c>
      <c r="E442" s="221" t="s">
        <v>1413</v>
      </c>
      <c r="F442" s="222" t="s">
        <v>1414</v>
      </c>
      <c r="G442" s="223" t="s">
        <v>172</v>
      </c>
      <c r="H442" s="224">
        <v>0</v>
      </c>
      <c r="I442" s="225"/>
      <c r="J442" s="226">
        <f>ROUND(I442*H442,2)</f>
        <v>0</v>
      </c>
      <c r="K442" s="227"/>
      <c r="L442" s="45"/>
      <c r="M442" s="228" t="s">
        <v>1</v>
      </c>
      <c r="N442" s="229" t="s">
        <v>42</v>
      </c>
      <c r="O442" s="92"/>
      <c r="P442" s="230">
        <f>O442*H442</f>
        <v>0</v>
      </c>
      <c r="Q442" s="230">
        <v>0</v>
      </c>
      <c r="R442" s="230">
        <f>Q442*H442</f>
        <v>0</v>
      </c>
      <c r="S442" s="230">
        <v>0</v>
      </c>
      <c r="T442" s="231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2" t="s">
        <v>136</v>
      </c>
      <c r="AT442" s="232" t="s">
        <v>132</v>
      </c>
      <c r="AU442" s="232" t="s">
        <v>87</v>
      </c>
      <c r="AY442" s="18" t="s">
        <v>130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8" t="s">
        <v>85</v>
      </c>
      <c r="BK442" s="233">
        <f>ROUND(I442*H442,2)</f>
        <v>0</v>
      </c>
      <c r="BL442" s="18" t="s">
        <v>136</v>
      </c>
      <c r="BM442" s="232" t="s">
        <v>1415</v>
      </c>
    </row>
    <row r="443" spans="1:65" s="2" customFormat="1" ht="16.5" customHeight="1">
      <c r="A443" s="39"/>
      <c r="B443" s="40"/>
      <c r="C443" s="220" t="s">
        <v>692</v>
      </c>
      <c r="D443" s="220" t="s">
        <v>132</v>
      </c>
      <c r="E443" s="221" t="s">
        <v>1416</v>
      </c>
      <c r="F443" s="222" t="s">
        <v>1417</v>
      </c>
      <c r="G443" s="223" t="s">
        <v>143</v>
      </c>
      <c r="H443" s="224">
        <v>1</v>
      </c>
      <c r="I443" s="225"/>
      <c r="J443" s="226">
        <f>ROUND(I443*H443,2)</f>
        <v>0</v>
      </c>
      <c r="K443" s="227"/>
      <c r="L443" s="45"/>
      <c r="M443" s="228" t="s">
        <v>1</v>
      </c>
      <c r="N443" s="229" t="s">
        <v>42</v>
      </c>
      <c r="O443" s="92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2" t="s">
        <v>136</v>
      </c>
      <c r="AT443" s="232" t="s">
        <v>132</v>
      </c>
      <c r="AU443" s="232" t="s">
        <v>87</v>
      </c>
      <c r="AY443" s="18" t="s">
        <v>130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8" t="s">
        <v>85</v>
      </c>
      <c r="BK443" s="233">
        <f>ROUND(I443*H443,2)</f>
        <v>0</v>
      </c>
      <c r="BL443" s="18" t="s">
        <v>136</v>
      </c>
      <c r="BM443" s="232" t="s">
        <v>1418</v>
      </c>
    </row>
    <row r="444" spans="1:65" s="2" customFormat="1" ht="24.15" customHeight="1">
      <c r="A444" s="39"/>
      <c r="B444" s="40"/>
      <c r="C444" s="220" t="s">
        <v>574</v>
      </c>
      <c r="D444" s="220" t="s">
        <v>132</v>
      </c>
      <c r="E444" s="221" t="s">
        <v>1419</v>
      </c>
      <c r="F444" s="222" t="s">
        <v>1420</v>
      </c>
      <c r="G444" s="223" t="s">
        <v>172</v>
      </c>
      <c r="H444" s="224">
        <v>0</v>
      </c>
      <c r="I444" s="225"/>
      <c r="J444" s="226">
        <f>ROUND(I444*H444,2)</f>
        <v>0</v>
      </c>
      <c r="K444" s="227"/>
      <c r="L444" s="45"/>
      <c r="M444" s="228" t="s">
        <v>1</v>
      </c>
      <c r="N444" s="229" t="s">
        <v>42</v>
      </c>
      <c r="O444" s="92"/>
      <c r="P444" s="230">
        <f>O444*H444</f>
        <v>0</v>
      </c>
      <c r="Q444" s="230">
        <v>0</v>
      </c>
      <c r="R444" s="230">
        <f>Q444*H444</f>
        <v>0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136</v>
      </c>
      <c r="AT444" s="232" t="s">
        <v>132</v>
      </c>
      <c r="AU444" s="232" t="s">
        <v>87</v>
      </c>
      <c r="AY444" s="18" t="s">
        <v>130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85</v>
      </c>
      <c r="BK444" s="233">
        <f>ROUND(I444*H444,2)</f>
        <v>0</v>
      </c>
      <c r="BL444" s="18" t="s">
        <v>136</v>
      </c>
      <c r="BM444" s="232" t="s">
        <v>1421</v>
      </c>
    </row>
    <row r="445" spans="1:65" s="2" customFormat="1" ht="16.5" customHeight="1">
      <c r="A445" s="39"/>
      <c r="B445" s="40"/>
      <c r="C445" s="220" t="s">
        <v>805</v>
      </c>
      <c r="D445" s="220" t="s">
        <v>132</v>
      </c>
      <c r="E445" s="221" t="s">
        <v>1422</v>
      </c>
      <c r="F445" s="222" t="s">
        <v>1423</v>
      </c>
      <c r="G445" s="223" t="s">
        <v>143</v>
      </c>
      <c r="H445" s="224">
        <v>1</v>
      </c>
      <c r="I445" s="225"/>
      <c r="J445" s="226">
        <f>ROUND(I445*H445,2)</f>
        <v>0</v>
      </c>
      <c r="K445" s="227"/>
      <c r="L445" s="45"/>
      <c r="M445" s="228" t="s">
        <v>1</v>
      </c>
      <c r="N445" s="229" t="s">
        <v>42</v>
      </c>
      <c r="O445" s="92"/>
      <c r="P445" s="230">
        <f>O445*H445</f>
        <v>0</v>
      </c>
      <c r="Q445" s="230">
        <v>0</v>
      </c>
      <c r="R445" s="230">
        <f>Q445*H445</f>
        <v>0</v>
      </c>
      <c r="S445" s="230">
        <v>0</v>
      </c>
      <c r="T445" s="231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2" t="s">
        <v>136</v>
      </c>
      <c r="AT445" s="232" t="s">
        <v>132</v>
      </c>
      <c r="AU445" s="232" t="s">
        <v>87</v>
      </c>
      <c r="AY445" s="18" t="s">
        <v>130</v>
      </c>
      <c r="BE445" s="233">
        <f>IF(N445="základní",J445,0)</f>
        <v>0</v>
      </c>
      <c r="BF445" s="233">
        <f>IF(N445="snížená",J445,0)</f>
        <v>0</v>
      </c>
      <c r="BG445" s="233">
        <f>IF(N445="zákl. přenesená",J445,0)</f>
        <v>0</v>
      </c>
      <c r="BH445" s="233">
        <f>IF(N445="sníž. přenesená",J445,0)</f>
        <v>0</v>
      </c>
      <c r="BI445" s="233">
        <f>IF(N445="nulová",J445,0)</f>
        <v>0</v>
      </c>
      <c r="BJ445" s="18" t="s">
        <v>85</v>
      </c>
      <c r="BK445" s="233">
        <f>ROUND(I445*H445,2)</f>
        <v>0</v>
      </c>
      <c r="BL445" s="18" t="s">
        <v>136</v>
      </c>
      <c r="BM445" s="232" t="s">
        <v>1424</v>
      </c>
    </row>
    <row r="446" spans="1:65" s="2" customFormat="1" ht="16.5" customHeight="1">
      <c r="A446" s="39"/>
      <c r="B446" s="40"/>
      <c r="C446" s="220" t="s">
        <v>811</v>
      </c>
      <c r="D446" s="220" t="s">
        <v>132</v>
      </c>
      <c r="E446" s="221" t="s">
        <v>1425</v>
      </c>
      <c r="F446" s="222" t="s">
        <v>1426</v>
      </c>
      <c r="G446" s="223" t="s">
        <v>808</v>
      </c>
      <c r="H446" s="224">
        <v>1</v>
      </c>
      <c r="I446" s="225"/>
      <c r="J446" s="226">
        <f>ROUND(I446*H446,2)</f>
        <v>0</v>
      </c>
      <c r="K446" s="227"/>
      <c r="L446" s="45"/>
      <c r="M446" s="228" t="s">
        <v>1</v>
      </c>
      <c r="N446" s="229" t="s">
        <v>42</v>
      </c>
      <c r="O446" s="92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2" t="s">
        <v>136</v>
      </c>
      <c r="AT446" s="232" t="s">
        <v>132</v>
      </c>
      <c r="AU446" s="232" t="s">
        <v>87</v>
      </c>
      <c r="AY446" s="18" t="s">
        <v>130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8" t="s">
        <v>85</v>
      </c>
      <c r="BK446" s="233">
        <f>ROUND(I446*H446,2)</f>
        <v>0</v>
      </c>
      <c r="BL446" s="18" t="s">
        <v>136</v>
      </c>
      <c r="BM446" s="232" t="s">
        <v>1427</v>
      </c>
    </row>
    <row r="447" spans="1:65" s="2" customFormat="1" ht="16.5" customHeight="1">
      <c r="A447" s="39"/>
      <c r="B447" s="40"/>
      <c r="C447" s="220" t="s">
        <v>815</v>
      </c>
      <c r="D447" s="220" t="s">
        <v>132</v>
      </c>
      <c r="E447" s="221" t="s">
        <v>1428</v>
      </c>
      <c r="F447" s="222" t="s">
        <v>1429</v>
      </c>
      <c r="G447" s="223" t="s">
        <v>143</v>
      </c>
      <c r="H447" s="224">
        <v>1</v>
      </c>
      <c r="I447" s="225"/>
      <c r="J447" s="226">
        <f>ROUND(I447*H447,2)</f>
        <v>0</v>
      </c>
      <c r="K447" s="227"/>
      <c r="L447" s="45"/>
      <c r="M447" s="228" t="s">
        <v>1</v>
      </c>
      <c r="N447" s="229" t="s">
        <v>42</v>
      </c>
      <c r="O447" s="92"/>
      <c r="P447" s="230">
        <f>O447*H447</f>
        <v>0</v>
      </c>
      <c r="Q447" s="230">
        <v>0</v>
      </c>
      <c r="R447" s="230">
        <f>Q447*H447</f>
        <v>0</v>
      </c>
      <c r="S447" s="230">
        <v>0</v>
      </c>
      <c r="T447" s="23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2" t="s">
        <v>136</v>
      </c>
      <c r="AT447" s="232" t="s">
        <v>132</v>
      </c>
      <c r="AU447" s="232" t="s">
        <v>87</v>
      </c>
      <c r="AY447" s="18" t="s">
        <v>130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85</v>
      </c>
      <c r="BK447" s="233">
        <f>ROUND(I447*H447,2)</f>
        <v>0</v>
      </c>
      <c r="BL447" s="18" t="s">
        <v>136</v>
      </c>
      <c r="BM447" s="232" t="s">
        <v>1430</v>
      </c>
    </row>
    <row r="448" spans="1:65" s="2" customFormat="1" ht="16.5" customHeight="1">
      <c r="A448" s="39"/>
      <c r="B448" s="40"/>
      <c r="C448" s="220" t="s">
        <v>819</v>
      </c>
      <c r="D448" s="220" t="s">
        <v>132</v>
      </c>
      <c r="E448" s="221" t="s">
        <v>1431</v>
      </c>
      <c r="F448" s="222" t="s">
        <v>1432</v>
      </c>
      <c r="G448" s="223" t="s">
        <v>143</v>
      </c>
      <c r="H448" s="224">
        <v>1</v>
      </c>
      <c r="I448" s="225"/>
      <c r="J448" s="226">
        <f>ROUND(I448*H448,2)</f>
        <v>0</v>
      </c>
      <c r="K448" s="227"/>
      <c r="L448" s="45"/>
      <c r="M448" s="228" t="s">
        <v>1</v>
      </c>
      <c r="N448" s="229" t="s">
        <v>42</v>
      </c>
      <c r="O448" s="92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2" t="s">
        <v>136</v>
      </c>
      <c r="AT448" s="232" t="s">
        <v>132</v>
      </c>
      <c r="AU448" s="232" t="s">
        <v>87</v>
      </c>
      <c r="AY448" s="18" t="s">
        <v>130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8" t="s">
        <v>85</v>
      </c>
      <c r="BK448" s="233">
        <f>ROUND(I448*H448,2)</f>
        <v>0</v>
      </c>
      <c r="BL448" s="18" t="s">
        <v>136</v>
      </c>
      <c r="BM448" s="232" t="s">
        <v>1433</v>
      </c>
    </row>
    <row r="449" spans="1:65" s="2" customFormat="1" ht="24.15" customHeight="1">
      <c r="A449" s="39"/>
      <c r="B449" s="40"/>
      <c r="C449" s="220" t="s">
        <v>827</v>
      </c>
      <c r="D449" s="220" t="s">
        <v>132</v>
      </c>
      <c r="E449" s="221" t="s">
        <v>673</v>
      </c>
      <c r="F449" s="222" t="s">
        <v>1434</v>
      </c>
      <c r="G449" s="223" t="s">
        <v>143</v>
      </c>
      <c r="H449" s="224">
        <v>5</v>
      </c>
      <c r="I449" s="225"/>
      <c r="J449" s="226">
        <f>ROUND(I449*H449,2)</f>
        <v>0</v>
      </c>
      <c r="K449" s="227"/>
      <c r="L449" s="45"/>
      <c r="M449" s="228" t="s">
        <v>1</v>
      </c>
      <c r="N449" s="229" t="s">
        <v>42</v>
      </c>
      <c r="O449" s="92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136</v>
      </c>
      <c r="AT449" s="232" t="s">
        <v>132</v>
      </c>
      <c r="AU449" s="232" t="s">
        <v>87</v>
      </c>
      <c r="AY449" s="18" t="s">
        <v>130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85</v>
      </c>
      <c r="BK449" s="233">
        <f>ROUND(I449*H449,2)</f>
        <v>0</v>
      </c>
      <c r="BL449" s="18" t="s">
        <v>136</v>
      </c>
      <c r="BM449" s="232" t="s">
        <v>1435</v>
      </c>
    </row>
    <row r="450" spans="1:65" s="2" customFormat="1" ht="24.15" customHeight="1">
      <c r="A450" s="39"/>
      <c r="B450" s="40"/>
      <c r="C450" s="220" t="s">
        <v>873</v>
      </c>
      <c r="D450" s="220" t="s">
        <v>132</v>
      </c>
      <c r="E450" s="221" t="s">
        <v>677</v>
      </c>
      <c r="F450" s="222" t="s">
        <v>1436</v>
      </c>
      <c r="G450" s="223" t="s">
        <v>143</v>
      </c>
      <c r="H450" s="224">
        <v>5</v>
      </c>
      <c r="I450" s="225"/>
      <c r="J450" s="226">
        <f>ROUND(I450*H450,2)</f>
        <v>0</v>
      </c>
      <c r="K450" s="227"/>
      <c r="L450" s="45"/>
      <c r="M450" s="228" t="s">
        <v>1</v>
      </c>
      <c r="N450" s="229" t="s">
        <v>42</v>
      </c>
      <c r="O450" s="92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2" t="s">
        <v>136</v>
      </c>
      <c r="AT450" s="232" t="s">
        <v>132</v>
      </c>
      <c r="AU450" s="232" t="s">
        <v>87</v>
      </c>
      <c r="AY450" s="18" t="s">
        <v>130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8" t="s">
        <v>85</v>
      </c>
      <c r="BK450" s="233">
        <f>ROUND(I450*H450,2)</f>
        <v>0</v>
      </c>
      <c r="BL450" s="18" t="s">
        <v>136</v>
      </c>
      <c r="BM450" s="232" t="s">
        <v>1437</v>
      </c>
    </row>
    <row r="451" spans="1:65" s="2" customFormat="1" ht="24.15" customHeight="1">
      <c r="A451" s="39"/>
      <c r="B451" s="40"/>
      <c r="C451" s="220" t="s">
        <v>1438</v>
      </c>
      <c r="D451" s="220" t="s">
        <v>132</v>
      </c>
      <c r="E451" s="221" t="s">
        <v>1439</v>
      </c>
      <c r="F451" s="222" t="s">
        <v>686</v>
      </c>
      <c r="G451" s="223" t="s">
        <v>143</v>
      </c>
      <c r="H451" s="224">
        <v>5</v>
      </c>
      <c r="I451" s="225"/>
      <c r="J451" s="226">
        <f>ROUND(I451*H451,2)</f>
        <v>0</v>
      </c>
      <c r="K451" s="227"/>
      <c r="L451" s="45"/>
      <c r="M451" s="228" t="s">
        <v>1</v>
      </c>
      <c r="N451" s="229" t="s">
        <v>42</v>
      </c>
      <c r="O451" s="92"/>
      <c r="P451" s="230">
        <f>O451*H451</f>
        <v>0</v>
      </c>
      <c r="Q451" s="230">
        <v>0</v>
      </c>
      <c r="R451" s="230">
        <f>Q451*H451</f>
        <v>0</v>
      </c>
      <c r="S451" s="230">
        <v>0</v>
      </c>
      <c r="T451" s="23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2" t="s">
        <v>136</v>
      </c>
      <c r="AT451" s="232" t="s">
        <v>132</v>
      </c>
      <c r="AU451" s="232" t="s">
        <v>87</v>
      </c>
      <c r="AY451" s="18" t="s">
        <v>130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8" t="s">
        <v>85</v>
      </c>
      <c r="BK451" s="233">
        <f>ROUND(I451*H451,2)</f>
        <v>0</v>
      </c>
      <c r="BL451" s="18" t="s">
        <v>136</v>
      </c>
      <c r="BM451" s="232" t="s">
        <v>1440</v>
      </c>
    </row>
    <row r="452" spans="1:65" s="2" customFormat="1" ht="21.75" customHeight="1">
      <c r="A452" s="39"/>
      <c r="B452" s="40"/>
      <c r="C452" s="220" t="s">
        <v>1441</v>
      </c>
      <c r="D452" s="220" t="s">
        <v>132</v>
      </c>
      <c r="E452" s="221" t="s">
        <v>689</v>
      </c>
      <c r="F452" s="222" t="s">
        <v>1442</v>
      </c>
      <c r="G452" s="223" t="s">
        <v>143</v>
      </c>
      <c r="H452" s="224">
        <v>0</v>
      </c>
      <c r="I452" s="225"/>
      <c r="J452" s="226">
        <f>ROUND(I452*H452,2)</f>
        <v>0</v>
      </c>
      <c r="K452" s="227"/>
      <c r="L452" s="45"/>
      <c r="M452" s="228" t="s">
        <v>1</v>
      </c>
      <c r="N452" s="229" t="s">
        <v>42</v>
      </c>
      <c r="O452" s="92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2" t="s">
        <v>136</v>
      </c>
      <c r="AT452" s="232" t="s">
        <v>132</v>
      </c>
      <c r="AU452" s="232" t="s">
        <v>87</v>
      </c>
      <c r="AY452" s="18" t="s">
        <v>130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8" t="s">
        <v>85</v>
      </c>
      <c r="BK452" s="233">
        <f>ROUND(I452*H452,2)</f>
        <v>0</v>
      </c>
      <c r="BL452" s="18" t="s">
        <v>136</v>
      </c>
      <c r="BM452" s="232" t="s">
        <v>1443</v>
      </c>
    </row>
    <row r="453" spans="1:65" s="2" customFormat="1" ht="16.5" customHeight="1">
      <c r="A453" s="39"/>
      <c r="B453" s="40"/>
      <c r="C453" s="220" t="s">
        <v>831</v>
      </c>
      <c r="D453" s="220" t="s">
        <v>132</v>
      </c>
      <c r="E453" s="221" t="s">
        <v>1444</v>
      </c>
      <c r="F453" s="222" t="s">
        <v>1445</v>
      </c>
      <c r="G453" s="223" t="s">
        <v>143</v>
      </c>
      <c r="H453" s="224">
        <v>0</v>
      </c>
      <c r="I453" s="225"/>
      <c r="J453" s="226">
        <f>ROUND(I453*H453,2)</f>
        <v>0</v>
      </c>
      <c r="K453" s="227"/>
      <c r="L453" s="45"/>
      <c r="M453" s="228" t="s">
        <v>1</v>
      </c>
      <c r="N453" s="229" t="s">
        <v>42</v>
      </c>
      <c r="O453" s="92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136</v>
      </c>
      <c r="AT453" s="232" t="s">
        <v>132</v>
      </c>
      <c r="AU453" s="232" t="s">
        <v>87</v>
      </c>
      <c r="AY453" s="18" t="s">
        <v>130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85</v>
      </c>
      <c r="BK453" s="233">
        <f>ROUND(I453*H453,2)</f>
        <v>0</v>
      </c>
      <c r="BL453" s="18" t="s">
        <v>136</v>
      </c>
      <c r="BM453" s="232" t="s">
        <v>1446</v>
      </c>
    </row>
    <row r="454" spans="1:65" s="2" customFormat="1" ht="24.15" customHeight="1">
      <c r="A454" s="39"/>
      <c r="B454" s="40"/>
      <c r="C454" s="220" t="s">
        <v>1447</v>
      </c>
      <c r="D454" s="220" t="s">
        <v>132</v>
      </c>
      <c r="E454" s="221" t="s">
        <v>1448</v>
      </c>
      <c r="F454" s="222" t="s">
        <v>1449</v>
      </c>
      <c r="G454" s="223" t="s">
        <v>143</v>
      </c>
      <c r="H454" s="224">
        <v>1</v>
      </c>
      <c r="I454" s="225"/>
      <c r="J454" s="226">
        <f>ROUND(I454*H454,2)</f>
        <v>0</v>
      </c>
      <c r="K454" s="227"/>
      <c r="L454" s="45"/>
      <c r="M454" s="228" t="s">
        <v>1</v>
      </c>
      <c r="N454" s="229" t="s">
        <v>42</v>
      </c>
      <c r="O454" s="92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2" t="s">
        <v>136</v>
      </c>
      <c r="AT454" s="232" t="s">
        <v>132</v>
      </c>
      <c r="AU454" s="232" t="s">
        <v>87</v>
      </c>
      <c r="AY454" s="18" t="s">
        <v>130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8" t="s">
        <v>85</v>
      </c>
      <c r="BK454" s="233">
        <f>ROUND(I454*H454,2)</f>
        <v>0</v>
      </c>
      <c r="BL454" s="18" t="s">
        <v>136</v>
      </c>
      <c r="BM454" s="232" t="s">
        <v>1450</v>
      </c>
    </row>
    <row r="455" spans="1:65" s="2" customFormat="1" ht="16.5" customHeight="1">
      <c r="A455" s="39"/>
      <c r="B455" s="40"/>
      <c r="C455" s="220" t="s">
        <v>1451</v>
      </c>
      <c r="D455" s="220" t="s">
        <v>132</v>
      </c>
      <c r="E455" s="221" t="s">
        <v>693</v>
      </c>
      <c r="F455" s="222" t="s">
        <v>1452</v>
      </c>
      <c r="G455" s="223" t="s">
        <v>695</v>
      </c>
      <c r="H455" s="224">
        <v>5</v>
      </c>
      <c r="I455" s="225"/>
      <c r="J455" s="226">
        <f>ROUND(I455*H455,2)</f>
        <v>0</v>
      </c>
      <c r="K455" s="227"/>
      <c r="L455" s="45"/>
      <c r="M455" s="228" t="s">
        <v>1</v>
      </c>
      <c r="N455" s="229" t="s">
        <v>42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136</v>
      </c>
      <c r="AT455" s="232" t="s">
        <v>132</v>
      </c>
      <c r="AU455" s="232" t="s">
        <v>87</v>
      </c>
      <c r="AY455" s="18" t="s">
        <v>130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85</v>
      </c>
      <c r="BK455" s="233">
        <f>ROUND(I455*H455,2)</f>
        <v>0</v>
      </c>
      <c r="BL455" s="18" t="s">
        <v>136</v>
      </c>
      <c r="BM455" s="232" t="s">
        <v>1453</v>
      </c>
    </row>
    <row r="456" spans="1:65" s="2" customFormat="1" ht="24.15" customHeight="1">
      <c r="A456" s="39"/>
      <c r="B456" s="40"/>
      <c r="C456" s="220" t="s">
        <v>599</v>
      </c>
      <c r="D456" s="220" t="s">
        <v>132</v>
      </c>
      <c r="E456" s="221" t="s">
        <v>1454</v>
      </c>
      <c r="F456" s="222" t="s">
        <v>1455</v>
      </c>
      <c r="G456" s="223" t="s">
        <v>143</v>
      </c>
      <c r="H456" s="224">
        <v>11</v>
      </c>
      <c r="I456" s="225"/>
      <c r="J456" s="226">
        <f>ROUND(I456*H456,2)</f>
        <v>0</v>
      </c>
      <c r="K456" s="227"/>
      <c r="L456" s="45"/>
      <c r="M456" s="228" t="s">
        <v>1</v>
      </c>
      <c r="N456" s="229" t="s">
        <v>42</v>
      </c>
      <c r="O456" s="92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2" t="s">
        <v>415</v>
      </c>
      <c r="AT456" s="232" t="s">
        <v>132</v>
      </c>
      <c r="AU456" s="232" t="s">
        <v>87</v>
      </c>
      <c r="AY456" s="18" t="s">
        <v>130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85</v>
      </c>
      <c r="BK456" s="233">
        <f>ROUND(I456*H456,2)</f>
        <v>0</v>
      </c>
      <c r="BL456" s="18" t="s">
        <v>415</v>
      </c>
      <c r="BM456" s="232" t="s">
        <v>1456</v>
      </c>
    </row>
    <row r="457" spans="1:63" s="12" customFormat="1" ht="25.9" customHeight="1">
      <c r="A457" s="12"/>
      <c r="B457" s="204"/>
      <c r="C457" s="205"/>
      <c r="D457" s="206" t="s">
        <v>76</v>
      </c>
      <c r="E457" s="207" t="s">
        <v>801</v>
      </c>
      <c r="F457" s="207" t="s">
        <v>802</v>
      </c>
      <c r="G457" s="205"/>
      <c r="H457" s="205"/>
      <c r="I457" s="208"/>
      <c r="J457" s="209">
        <f>BK457</f>
        <v>0</v>
      </c>
      <c r="K457" s="205"/>
      <c r="L457" s="210"/>
      <c r="M457" s="211"/>
      <c r="N457" s="212"/>
      <c r="O457" s="212"/>
      <c r="P457" s="213">
        <f>P458</f>
        <v>0</v>
      </c>
      <c r="Q457" s="212"/>
      <c r="R457" s="213">
        <f>R458</f>
        <v>0</v>
      </c>
      <c r="S457" s="212"/>
      <c r="T457" s="214">
        <f>T458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5" t="s">
        <v>155</v>
      </c>
      <c r="AT457" s="216" t="s">
        <v>76</v>
      </c>
      <c r="AU457" s="216" t="s">
        <v>77</v>
      </c>
      <c r="AY457" s="215" t="s">
        <v>130</v>
      </c>
      <c r="BK457" s="217">
        <f>BK458</f>
        <v>0</v>
      </c>
    </row>
    <row r="458" spans="1:63" s="12" customFormat="1" ht="22.8" customHeight="1">
      <c r="A458" s="12"/>
      <c r="B458" s="204"/>
      <c r="C458" s="205"/>
      <c r="D458" s="206" t="s">
        <v>76</v>
      </c>
      <c r="E458" s="218" t="s">
        <v>803</v>
      </c>
      <c r="F458" s="218" t="s">
        <v>804</v>
      </c>
      <c r="G458" s="205"/>
      <c r="H458" s="205"/>
      <c r="I458" s="208"/>
      <c r="J458" s="219">
        <f>BK458</f>
        <v>0</v>
      </c>
      <c r="K458" s="205"/>
      <c r="L458" s="210"/>
      <c r="M458" s="211"/>
      <c r="N458" s="212"/>
      <c r="O458" s="212"/>
      <c r="P458" s="213">
        <f>SUM(P459:P466)</f>
        <v>0</v>
      </c>
      <c r="Q458" s="212"/>
      <c r="R458" s="213">
        <f>SUM(R459:R466)</f>
        <v>0</v>
      </c>
      <c r="S458" s="212"/>
      <c r="T458" s="214">
        <f>SUM(T459:T466)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5" t="s">
        <v>155</v>
      </c>
      <c r="AT458" s="216" t="s">
        <v>76</v>
      </c>
      <c r="AU458" s="216" t="s">
        <v>85</v>
      </c>
      <c r="AY458" s="215" t="s">
        <v>130</v>
      </c>
      <c r="BK458" s="217">
        <f>SUM(BK459:BK466)</f>
        <v>0</v>
      </c>
    </row>
    <row r="459" spans="1:65" s="2" customFormat="1" ht="62.7" customHeight="1">
      <c r="A459" s="39"/>
      <c r="B459" s="40"/>
      <c r="C459" s="220" t="s">
        <v>1457</v>
      </c>
      <c r="D459" s="220" t="s">
        <v>132</v>
      </c>
      <c r="E459" s="221" t="s">
        <v>806</v>
      </c>
      <c r="F459" s="222" t="s">
        <v>807</v>
      </c>
      <c r="G459" s="223" t="s">
        <v>808</v>
      </c>
      <c r="H459" s="224">
        <v>1</v>
      </c>
      <c r="I459" s="225"/>
      <c r="J459" s="226">
        <f>ROUND(I459*H459,2)</f>
        <v>0</v>
      </c>
      <c r="K459" s="227"/>
      <c r="L459" s="45"/>
      <c r="M459" s="228" t="s">
        <v>1</v>
      </c>
      <c r="N459" s="229" t="s">
        <v>42</v>
      </c>
      <c r="O459" s="92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2" t="s">
        <v>809</v>
      </c>
      <c r="AT459" s="232" t="s">
        <v>132</v>
      </c>
      <c r="AU459" s="232" t="s">
        <v>87</v>
      </c>
      <c r="AY459" s="18" t="s">
        <v>130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8" t="s">
        <v>85</v>
      </c>
      <c r="BK459" s="233">
        <f>ROUND(I459*H459,2)</f>
        <v>0</v>
      </c>
      <c r="BL459" s="18" t="s">
        <v>809</v>
      </c>
      <c r="BM459" s="232" t="s">
        <v>1458</v>
      </c>
    </row>
    <row r="460" spans="1:65" s="2" customFormat="1" ht="33" customHeight="1">
      <c r="A460" s="39"/>
      <c r="B460" s="40"/>
      <c r="C460" s="220" t="s">
        <v>835</v>
      </c>
      <c r="D460" s="220" t="s">
        <v>132</v>
      </c>
      <c r="E460" s="221" t="s">
        <v>820</v>
      </c>
      <c r="F460" s="222" t="s">
        <v>1459</v>
      </c>
      <c r="G460" s="223" t="s">
        <v>808</v>
      </c>
      <c r="H460" s="224">
        <v>1</v>
      </c>
      <c r="I460" s="225"/>
      <c r="J460" s="226">
        <f>ROUND(I460*H460,2)</f>
        <v>0</v>
      </c>
      <c r="K460" s="227"/>
      <c r="L460" s="45"/>
      <c r="M460" s="228" t="s">
        <v>1</v>
      </c>
      <c r="N460" s="229" t="s">
        <v>42</v>
      </c>
      <c r="O460" s="92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809</v>
      </c>
      <c r="AT460" s="232" t="s">
        <v>132</v>
      </c>
      <c r="AU460" s="232" t="s">
        <v>87</v>
      </c>
      <c r="AY460" s="18" t="s">
        <v>130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85</v>
      </c>
      <c r="BK460" s="233">
        <f>ROUND(I460*H460,2)</f>
        <v>0</v>
      </c>
      <c r="BL460" s="18" t="s">
        <v>809</v>
      </c>
      <c r="BM460" s="232" t="s">
        <v>1460</v>
      </c>
    </row>
    <row r="461" spans="1:65" s="2" customFormat="1" ht="24.15" customHeight="1">
      <c r="A461" s="39"/>
      <c r="B461" s="40"/>
      <c r="C461" s="220" t="s">
        <v>839</v>
      </c>
      <c r="D461" s="220" t="s">
        <v>132</v>
      </c>
      <c r="E461" s="221" t="s">
        <v>824</v>
      </c>
      <c r="F461" s="222" t="s">
        <v>825</v>
      </c>
      <c r="G461" s="223" t="s">
        <v>808</v>
      </c>
      <c r="H461" s="224">
        <v>1</v>
      </c>
      <c r="I461" s="225"/>
      <c r="J461" s="226">
        <f>ROUND(I461*H461,2)</f>
        <v>0</v>
      </c>
      <c r="K461" s="227"/>
      <c r="L461" s="45"/>
      <c r="M461" s="228" t="s">
        <v>1</v>
      </c>
      <c r="N461" s="229" t="s">
        <v>42</v>
      </c>
      <c r="O461" s="92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2" t="s">
        <v>809</v>
      </c>
      <c r="AT461" s="232" t="s">
        <v>132</v>
      </c>
      <c r="AU461" s="232" t="s">
        <v>87</v>
      </c>
      <c r="AY461" s="18" t="s">
        <v>130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8" t="s">
        <v>85</v>
      </c>
      <c r="BK461" s="233">
        <f>ROUND(I461*H461,2)</f>
        <v>0</v>
      </c>
      <c r="BL461" s="18" t="s">
        <v>809</v>
      </c>
      <c r="BM461" s="232" t="s">
        <v>1461</v>
      </c>
    </row>
    <row r="462" spans="1:65" s="2" customFormat="1" ht="24.15" customHeight="1">
      <c r="A462" s="39"/>
      <c r="B462" s="40"/>
      <c r="C462" s="220" t="s">
        <v>843</v>
      </c>
      <c r="D462" s="220" t="s">
        <v>132</v>
      </c>
      <c r="E462" s="221" t="s">
        <v>828</v>
      </c>
      <c r="F462" s="222" t="s">
        <v>829</v>
      </c>
      <c r="G462" s="223" t="s">
        <v>808</v>
      </c>
      <c r="H462" s="224">
        <v>1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42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809</v>
      </c>
      <c r="AT462" s="232" t="s">
        <v>132</v>
      </c>
      <c r="AU462" s="232" t="s">
        <v>87</v>
      </c>
      <c r="AY462" s="18" t="s">
        <v>130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85</v>
      </c>
      <c r="BK462" s="233">
        <f>ROUND(I462*H462,2)</f>
        <v>0</v>
      </c>
      <c r="BL462" s="18" t="s">
        <v>809</v>
      </c>
      <c r="BM462" s="232" t="s">
        <v>1462</v>
      </c>
    </row>
    <row r="463" spans="1:65" s="2" customFormat="1" ht="37.8" customHeight="1">
      <c r="A463" s="39"/>
      <c r="B463" s="40"/>
      <c r="C463" s="220" t="s">
        <v>847</v>
      </c>
      <c r="D463" s="220" t="s">
        <v>132</v>
      </c>
      <c r="E463" s="221" t="s">
        <v>836</v>
      </c>
      <c r="F463" s="222" t="s">
        <v>837</v>
      </c>
      <c r="G463" s="223" t="s">
        <v>808</v>
      </c>
      <c r="H463" s="224">
        <v>1</v>
      </c>
      <c r="I463" s="225"/>
      <c r="J463" s="226">
        <f>ROUND(I463*H463,2)</f>
        <v>0</v>
      </c>
      <c r="K463" s="227"/>
      <c r="L463" s="45"/>
      <c r="M463" s="228" t="s">
        <v>1</v>
      </c>
      <c r="N463" s="229" t="s">
        <v>42</v>
      </c>
      <c r="O463" s="92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2" t="s">
        <v>809</v>
      </c>
      <c r="AT463" s="232" t="s">
        <v>132</v>
      </c>
      <c r="AU463" s="232" t="s">
        <v>87</v>
      </c>
      <c r="AY463" s="18" t="s">
        <v>130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8" t="s">
        <v>85</v>
      </c>
      <c r="BK463" s="233">
        <f>ROUND(I463*H463,2)</f>
        <v>0</v>
      </c>
      <c r="BL463" s="18" t="s">
        <v>809</v>
      </c>
      <c r="BM463" s="232" t="s">
        <v>1463</v>
      </c>
    </row>
    <row r="464" spans="1:65" s="2" customFormat="1" ht="37.8" customHeight="1">
      <c r="A464" s="39"/>
      <c r="B464" s="40"/>
      <c r="C464" s="220" t="s">
        <v>1464</v>
      </c>
      <c r="D464" s="220" t="s">
        <v>132</v>
      </c>
      <c r="E464" s="221" t="s">
        <v>840</v>
      </c>
      <c r="F464" s="222" t="s">
        <v>841</v>
      </c>
      <c r="G464" s="223" t="s">
        <v>808</v>
      </c>
      <c r="H464" s="224">
        <v>1</v>
      </c>
      <c r="I464" s="225"/>
      <c r="J464" s="226">
        <f>ROUND(I464*H464,2)</f>
        <v>0</v>
      </c>
      <c r="K464" s="227"/>
      <c r="L464" s="45"/>
      <c r="M464" s="228" t="s">
        <v>1</v>
      </c>
      <c r="N464" s="229" t="s">
        <v>42</v>
      </c>
      <c r="O464" s="92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809</v>
      </c>
      <c r="AT464" s="232" t="s">
        <v>132</v>
      </c>
      <c r="AU464" s="232" t="s">
        <v>87</v>
      </c>
      <c r="AY464" s="18" t="s">
        <v>130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85</v>
      </c>
      <c r="BK464" s="233">
        <f>ROUND(I464*H464,2)</f>
        <v>0</v>
      </c>
      <c r="BL464" s="18" t="s">
        <v>809</v>
      </c>
      <c r="BM464" s="232" t="s">
        <v>1465</v>
      </c>
    </row>
    <row r="465" spans="1:65" s="2" customFormat="1" ht="24.15" customHeight="1">
      <c r="A465" s="39"/>
      <c r="B465" s="40"/>
      <c r="C465" s="220" t="s">
        <v>1466</v>
      </c>
      <c r="D465" s="220" t="s">
        <v>132</v>
      </c>
      <c r="E465" s="221" t="s">
        <v>844</v>
      </c>
      <c r="F465" s="222" t="s">
        <v>845</v>
      </c>
      <c r="G465" s="223" t="s">
        <v>808</v>
      </c>
      <c r="H465" s="224">
        <v>1</v>
      </c>
      <c r="I465" s="225"/>
      <c r="J465" s="226">
        <f>ROUND(I465*H465,2)</f>
        <v>0</v>
      </c>
      <c r="K465" s="227"/>
      <c r="L465" s="45"/>
      <c r="M465" s="228" t="s">
        <v>1</v>
      </c>
      <c r="N465" s="229" t="s">
        <v>42</v>
      </c>
      <c r="O465" s="92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2" t="s">
        <v>809</v>
      </c>
      <c r="AT465" s="232" t="s">
        <v>132</v>
      </c>
      <c r="AU465" s="232" t="s">
        <v>87</v>
      </c>
      <c r="AY465" s="18" t="s">
        <v>130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85</v>
      </c>
      <c r="BK465" s="233">
        <f>ROUND(I465*H465,2)</f>
        <v>0</v>
      </c>
      <c r="BL465" s="18" t="s">
        <v>809</v>
      </c>
      <c r="BM465" s="232" t="s">
        <v>1467</v>
      </c>
    </row>
    <row r="466" spans="1:65" s="2" customFormat="1" ht="21.75" customHeight="1">
      <c r="A466" s="39"/>
      <c r="B466" s="40"/>
      <c r="C466" s="220" t="s">
        <v>1468</v>
      </c>
      <c r="D466" s="220" t="s">
        <v>132</v>
      </c>
      <c r="E466" s="221" t="s">
        <v>848</v>
      </c>
      <c r="F466" s="222" t="s">
        <v>849</v>
      </c>
      <c r="G466" s="223" t="s">
        <v>808</v>
      </c>
      <c r="H466" s="224">
        <v>1</v>
      </c>
      <c r="I466" s="225"/>
      <c r="J466" s="226">
        <f>ROUND(I466*H466,2)</f>
        <v>0</v>
      </c>
      <c r="K466" s="227"/>
      <c r="L466" s="45"/>
      <c r="M466" s="278" t="s">
        <v>1</v>
      </c>
      <c r="N466" s="279" t="s">
        <v>42</v>
      </c>
      <c r="O466" s="280"/>
      <c r="P466" s="281">
        <f>O466*H466</f>
        <v>0</v>
      </c>
      <c r="Q466" s="281">
        <v>0</v>
      </c>
      <c r="R466" s="281">
        <f>Q466*H466</f>
        <v>0</v>
      </c>
      <c r="S466" s="281">
        <v>0</v>
      </c>
      <c r="T466" s="282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809</v>
      </c>
      <c r="AT466" s="232" t="s">
        <v>132</v>
      </c>
      <c r="AU466" s="232" t="s">
        <v>87</v>
      </c>
      <c r="AY466" s="18" t="s">
        <v>130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85</v>
      </c>
      <c r="BK466" s="233">
        <f>ROUND(I466*H466,2)</f>
        <v>0</v>
      </c>
      <c r="BL466" s="18" t="s">
        <v>809</v>
      </c>
      <c r="BM466" s="232" t="s">
        <v>1469</v>
      </c>
    </row>
    <row r="467" spans="1:31" s="2" customFormat="1" ht="6.95" customHeight="1">
      <c r="A467" s="39"/>
      <c r="B467" s="67"/>
      <c r="C467" s="68"/>
      <c r="D467" s="68"/>
      <c r="E467" s="68"/>
      <c r="F467" s="68"/>
      <c r="G467" s="68"/>
      <c r="H467" s="68"/>
      <c r="I467" s="68"/>
      <c r="J467" s="68"/>
      <c r="K467" s="68"/>
      <c r="L467" s="45"/>
      <c r="M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</row>
  </sheetData>
  <sheetProtection password="CC35" sheet="1" objects="1" scenarios="1" formatColumns="0" formatRows="0" autoFilter="0"/>
  <autoFilter ref="C127:K46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1470</v>
      </c>
      <c r="H4" s="21"/>
    </row>
    <row r="5" spans="2:8" s="1" customFormat="1" ht="12" customHeight="1">
      <c r="B5" s="21"/>
      <c r="C5" s="295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8. 11. 2023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298"/>
      <c r="C9" s="299" t="s">
        <v>58</v>
      </c>
      <c r="D9" s="300" t="s">
        <v>59</v>
      </c>
      <c r="E9" s="300" t="s">
        <v>117</v>
      </c>
      <c r="F9" s="301" t="s">
        <v>1471</v>
      </c>
      <c r="G9" s="192"/>
      <c r="H9" s="298"/>
    </row>
    <row r="10" spans="1:8" s="2" customFormat="1" ht="26.4" customHeight="1">
      <c r="A10" s="39"/>
      <c r="B10" s="45"/>
      <c r="C10" s="302" t="s">
        <v>1472</v>
      </c>
      <c r="D10" s="302" t="s">
        <v>89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851</v>
      </c>
      <c r="D11" s="304" t="s">
        <v>852</v>
      </c>
      <c r="E11" s="305" t="s">
        <v>1</v>
      </c>
      <c r="F11" s="306">
        <v>118</v>
      </c>
      <c r="G11" s="39"/>
      <c r="H11" s="45"/>
    </row>
    <row r="12" spans="1:8" s="2" customFormat="1" ht="16.8" customHeight="1">
      <c r="A12" s="39"/>
      <c r="B12" s="45"/>
      <c r="C12" s="307" t="s">
        <v>851</v>
      </c>
      <c r="D12" s="307" t="s">
        <v>896</v>
      </c>
      <c r="E12" s="18" t="s">
        <v>1</v>
      </c>
      <c r="F12" s="308">
        <v>118</v>
      </c>
      <c r="G12" s="39"/>
      <c r="H12" s="45"/>
    </row>
    <row r="13" spans="1:8" s="2" customFormat="1" ht="16.8" customHeight="1">
      <c r="A13" s="39"/>
      <c r="B13" s="45"/>
      <c r="C13" s="309" t="s">
        <v>1473</v>
      </c>
      <c r="D13" s="39"/>
      <c r="E13" s="39"/>
      <c r="F13" s="39"/>
      <c r="G13" s="39"/>
      <c r="H13" s="45"/>
    </row>
    <row r="14" spans="1:8" s="2" customFormat="1" ht="16.8" customHeight="1">
      <c r="A14" s="39"/>
      <c r="B14" s="45"/>
      <c r="C14" s="307" t="s">
        <v>893</v>
      </c>
      <c r="D14" s="307" t="s">
        <v>894</v>
      </c>
      <c r="E14" s="18" t="s">
        <v>179</v>
      </c>
      <c r="F14" s="308">
        <v>154.275</v>
      </c>
      <c r="G14" s="39"/>
      <c r="H14" s="45"/>
    </row>
    <row r="15" spans="1:8" s="2" customFormat="1" ht="12">
      <c r="A15" s="39"/>
      <c r="B15" s="45"/>
      <c r="C15" s="307" t="s">
        <v>904</v>
      </c>
      <c r="D15" s="307" t="s">
        <v>1474</v>
      </c>
      <c r="E15" s="18" t="s">
        <v>179</v>
      </c>
      <c r="F15" s="308">
        <v>84.011</v>
      </c>
      <c r="G15" s="39"/>
      <c r="H15" s="45"/>
    </row>
    <row r="16" spans="1:8" s="2" customFormat="1" ht="16.8" customHeight="1">
      <c r="A16" s="39"/>
      <c r="B16" s="45"/>
      <c r="C16" s="307" t="s">
        <v>1055</v>
      </c>
      <c r="D16" s="307" t="s">
        <v>1475</v>
      </c>
      <c r="E16" s="18" t="s">
        <v>135</v>
      </c>
      <c r="F16" s="308">
        <v>160</v>
      </c>
      <c r="G16" s="39"/>
      <c r="H16" s="45"/>
    </row>
    <row r="17" spans="1:8" s="2" customFormat="1" ht="16.8" customHeight="1">
      <c r="A17" s="39"/>
      <c r="B17" s="45"/>
      <c r="C17" s="307" t="s">
        <v>1063</v>
      </c>
      <c r="D17" s="307" t="s">
        <v>1476</v>
      </c>
      <c r="E17" s="18" t="s">
        <v>135</v>
      </c>
      <c r="F17" s="308">
        <v>842</v>
      </c>
      <c r="G17" s="39"/>
      <c r="H17" s="45"/>
    </row>
    <row r="18" spans="1:8" s="2" customFormat="1" ht="16.8" customHeight="1">
      <c r="A18" s="39"/>
      <c r="B18" s="45"/>
      <c r="C18" s="307" t="s">
        <v>1067</v>
      </c>
      <c r="D18" s="307" t="s">
        <v>1068</v>
      </c>
      <c r="E18" s="18" t="s">
        <v>135</v>
      </c>
      <c r="F18" s="308">
        <v>800</v>
      </c>
      <c r="G18" s="39"/>
      <c r="H18" s="45"/>
    </row>
    <row r="19" spans="1:8" s="2" customFormat="1" ht="16.8" customHeight="1">
      <c r="A19" s="39"/>
      <c r="B19" s="45"/>
      <c r="C19" s="307" t="s">
        <v>1074</v>
      </c>
      <c r="D19" s="307" t="s">
        <v>1477</v>
      </c>
      <c r="E19" s="18" t="s">
        <v>135</v>
      </c>
      <c r="F19" s="308">
        <v>800</v>
      </c>
      <c r="G19" s="39"/>
      <c r="H19" s="45"/>
    </row>
    <row r="20" spans="1:8" s="2" customFormat="1" ht="16.8" customHeight="1">
      <c r="A20" s="39"/>
      <c r="B20" s="45"/>
      <c r="C20" s="307" t="s">
        <v>1077</v>
      </c>
      <c r="D20" s="307" t="s">
        <v>1478</v>
      </c>
      <c r="E20" s="18" t="s">
        <v>135</v>
      </c>
      <c r="F20" s="308">
        <v>800</v>
      </c>
      <c r="G20" s="39"/>
      <c r="H20" s="45"/>
    </row>
    <row r="21" spans="1:8" s="2" customFormat="1" ht="16.8" customHeight="1">
      <c r="A21" s="39"/>
      <c r="B21" s="45"/>
      <c r="C21" s="303" t="s">
        <v>853</v>
      </c>
      <c r="D21" s="304" t="s">
        <v>854</v>
      </c>
      <c r="E21" s="305" t="s">
        <v>1</v>
      </c>
      <c r="F21" s="306">
        <v>682</v>
      </c>
      <c r="G21" s="39"/>
      <c r="H21" s="45"/>
    </row>
    <row r="22" spans="1:8" s="2" customFormat="1" ht="16.8" customHeight="1">
      <c r="A22" s="39"/>
      <c r="B22" s="45"/>
      <c r="C22" s="307" t="s">
        <v>853</v>
      </c>
      <c r="D22" s="307" t="s">
        <v>897</v>
      </c>
      <c r="E22" s="18" t="s">
        <v>1</v>
      </c>
      <c r="F22" s="308">
        <v>682</v>
      </c>
      <c r="G22" s="39"/>
      <c r="H22" s="45"/>
    </row>
    <row r="23" spans="1:8" s="2" customFormat="1" ht="16.8" customHeight="1">
      <c r="A23" s="39"/>
      <c r="B23" s="45"/>
      <c r="C23" s="309" t="s">
        <v>1473</v>
      </c>
      <c r="D23" s="39"/>
      <c r="E23" s="39"/>
      <c r="F23" s="39"/>
      <c r="G23" s="39"/>
      <c r="H23" s="45"/>
    </row>
    <row r="24" spans="1:8" s="2" customFormat="1" ht="16.8" customHeight="1">
      <c r="A24" s="39"/>
      <c r="B24" s="45"/>
      <c r="C24" s="307" t="s">
        <v>893</v>
      </c>
      <c r="D24" s="307" t="s">
        <v>894</v>
      </c>
      <c r="E24" s="18" t="s">
        <v>179</v>
      </c>
      <c r="F24" s="308">
        <v>154.275</v>
      </c>
      <c r="G24" s="39"/>
      <c r="H24" s="45"/>
    </row>
    <row r="25" spans="1:8" s="2" customFormat="1" ht="12">
      <c r="A25" s="39"/>
      <c r="B25" s="45"/>
      <c r="C25" s="307" t="s">
        <v>904</v>
      </c>
      <c r="D25" s="307" t="s">
        <v>1474</v>
      </c>
      <c r="E25" s="18" t="s">
        <v>179</v>
      </c>
      <c r="F25" s="308">
        <v>84.011</v>
      </c>
      <c r="G25" s="39"/>
      <c r="H25" s="45"/>
    </row>
    <row r="26" spans="1:8" s="2" customFormat="1" ht="16.8" customHeight="1">
      <c r="A26" s="39"/>
      <c r="B26" s="45"/>
      <c r="C26" s="307" t="s">
        <v>1063</v>
      </c>
      <c r="D26" s="307" t="s">
        <v>1476</v>
      </c>
      <c r="E26" s="18" t="s">
        <v>135</v>
      </c>
      <c r="F26" s="308">
        <v>842</v>
      </c>
      <c r="G26" s="39"/>
      <c r="H26" s="45"/>
    </row>
    <row r="27" spans="1:8" s="2" customFormat="1" ht="16.8" customHeight="1">
      <c r="A27" s="39"/>
      <c r="B27" s="45"/>
      <c r="C27" s="307" t="s">
        <v>1067</v>
      </c>
      <c r="D27" s="307" t="s">
        <v>1068</v>
      </c>
      <c r="E27" s="18" t="s">
        <v>135</v>
      </c>
      <c r="F27" s="308">
        <v>800</v>
      </c>
      <c r="G27" s="39"/>
      <c r="H27" s="45"/>
    </row>
    <row r="28" spans="1:8" s="2" customFormat="1" ht="16.8" customHeight="1">
      <c r="A28" s="39"/>
      <c r="B28" s="45"/>
      <c r="C28" s="307" t="s">
        <v>1074</v>
      </c>
      <c r="D28" s="307" t="s">
        <v>1477</v>
      </c>
      <c r="E28" s="18" t="s">
        <v>135</v>
      </c>
      <c r="F28" s="308">
        <v>800</v>
      </c>
      <c r="G28" s="39"/>
      <c r="H28" s="45"/>
    </row>
    <row r="29" spans="1:8" s="2" customFormat="1" ht="16.8" customHeight="1">
      <c r="A29" s="39"/>
      <c r="B29" s="45"/>
      <c r="C29" s="307" t="s">
        <v>1077</v>
      </c>
      <c r="D29" s="307" t="s">
        <v>1478</v>
      </c>
      <c r="E29" s="18" t="s">
        <v>135</v>
      </c>
      <c r="F29" s="308">
        <v>800</v>
      </c>
      <c r="G29" s="39"/>
      <c r="H29" s="45"/>
    </row>
    <row r="30" spans="1:8" s="2" customFormat="1" ht="16.8" customHeight="1">
      <c r="A30" s="39"/>
      <c r="B30" s="45"/>
      <c r="C30" s="303" t="s">
        <v>1234</v>
      </c>
      <c r="D30" s="304" t="s">
        <v>1479</v>
      </c>
      <c r="E30" s="305" t="s">
        <v>1</v>
      </c>
      <c r="F30" s="306">
        <v>13.3</v>
      </c>
      <c r="G30" s="39"/>
      <c r="H30" s="45"/>
    </row>
    <row r="31" spans="1:8" s="2" customFormat="1" ht="16.8" customHeight="1">
      <c r="A31" s="39"/>
      <c r="B31" s="45"/>
      <c r="C31" s="307" t="s">
        <v>1</v>
      </c>
      <c r="D31" s="307" t="s">
        <v>1232</v>
      </c>
      <c r="E31" s="18" t="s">
        <v>1</v>
      </c>
      <c r="F31" s="308">
        <v>10.3</v>
      </c>
      <c r="G31" s="39"/>
      <c r="H31" s="45"/>
    </row>
    <row r="32" spans="1:8" s="2" customFormat="1" ht="16.8" customHeight="1">
      <c r="A32" s="39"/>
      <c r="B32" s="45"/>
      <c r="C32" s="307" t="s">
        <v>1</v>
      </c>
      <c r="D32" s="307" t="s">
        <v>1233</v>
      </c>
      <c r="E32" s="18" t="s">
        <v>1</v>
      </c>
      <c r="F32" s="308">
        <v>3</v>
      </c>
      <c r="G32" s="39"/>
      <c r="H32" s="45"/>
    </row>
    <row r="33" spans="1:8" s="2" customFormat="1" ht="16.8" customHeight="1">
      <c r="A33" s="39"/>
      <c r="B33" s="45"/>
      <c r="C33" s="307" t="s">
        <v>1234</v>
      </c>
      <c r="D33" s="307" t="s">
        <v>902</v>
      </c>
      <c r="E33" s="18" t="s">
        <v>1</v>
      </c>
      <c r="F33" s="308">
        <v>13.3</v>
      </c>
      <c r="G33" s="39"/>
      <c r="H33" s="45"/>
    </row>
    <row r="34" spans="1:8" s="2" customFormat="1" ht="16.8" customHeight="1">
      <c r="A34" s="39"/>
      <c r="B34" s="45"/>
      <c r="C34" s="303" t="s">
        <v>856</v>
      </c>
      <c r="D34" s="304" t="s">
        <v>857</v>
      </c>
      <c r="E34" s="305" t="s">
        <v>1</v>
      </c>
      <c r="F34" s="306">
        <v>74</v>
      </c>
      <c r="G34" s="39"/>
      <c r="H34" s="45"/>
    </row>
    <row r="35" spans="1:8" s="2" customFormat="1" ht="16.8" customHeight="1">
      <c r="A35" s="39"/>
      <c r="B35" s="45"/>
      <c r="C35" s="307" t="s">
        <v>856</v>
      </c>
      <c r="D35" s="307" t="s">
        <v>899</v>
      </c>
      <c r="E35" s="18" t="s">
        <v>1</v>
      </c>
      <c r="F35" s="308">
        <v>74</v>
      </c>
      <c r="G35" s="39"/>
      <c r="H35" s="45"/>
    </row>
    <row r="36" spans="1:8" s="2" customFormat="1" ht="16.8" customHeight="1">
      <c r="A36" s="39"/>
      <c r="B36" s="45"/>
      <c r="C36" s="309" t="s">
        <v>1473</v>
      </c>
      <c r="D36" s="39"/>
      <c r="E36" s="39"/>
      <c r="F36" s="39"/>
      <c r="G36" s="39"/>
      <c r="H36" s="45"/>
    </row>
    <row r="37" spans="1:8" s="2" customFormat="1" ht="16.8" customHeight="1">
      <c r="A37" s="39"/>
      <c r="B37" s="45"/>
      <c r="C37" s="307" t="s">
        <v>893</v>
      </c>
      <c r="D37" s="307" t="s">
        <v>894</v>
      </c>
      <c r="E37" s="18" t="s">
        <v>179</v>
      </c>
      <c r="F37" s="308">
        <v>154.275</v>
      </c>
      <c r="G37" s="39"/>
      <c r="H37" s="45"/>
    </row>
    <row r="38" spans="1:8" s="2" customFormat="1" ht="12">
      <c r="A38" s="39"/>
      <c r="B38" s="45"/>
      <c r="C38" s="307" t="s">
        <v>904</v>
      </c>
      <c r="D38" s="307" t="s">
        <v>1474</v>
      </c>
      <c r="E38" s="18" t="s">
        <v>179</v>
      </c>
      <c r="F38" s="308">
        <v>84.011</v>
      </c>
      <c r="G38" s="39"/>
      <c r="H38" s="45"/>
    </row>
    <row r="39" spans="1:8" s="2" customFormat="1" ht="16.8" customHeight="1">
      <c r="A39" s="39"/>
      <c r="B39" s="45"/>
      <c r="C39" s="307" t="s">
        <v>1049</v>
      </c>
      <c r="D39" s="307" t="s">
        <v>1480</v>
      </c>
      <c r="E39" s="18" t="s">
        <v>135</v>
      </c>
      <c r="F39" s="308">
        <v>74</v>
      </c>
      <c r="G39" s="39"/>
      <c r="H39" s="45"/>
    </row>
    <row r="40" spans="1:8" s="2" customFormat="1" ht="16.8" customHeight="1">
      <c r="A40" s="39"/>
      <c r="B40" s="45"/>
      <c r="C40" s="307" t="s">
        <v>1052</v>
      </c>
      <c r="D40" s="307" t="s">
        <v>1481</v>
      </c>
      <c r="E40" s="18" t="s">
        <v>135</v>
      </c>
      <c r="F40" s="308">
        <v>74</v>
      </c>
      <c r="G40" s="39"/>
      <c r="H40" s="45"/>
    </row>
    <row r="41" spans="1:8" s="2" customFormat="1" ht="16.8" customHeight="1">
      <c r="A41" s="39"/>
      <c r="B41" s="45"/>
      <c r="C41" s="307" t="s">
        <v>1059</v>
      </c>
      <c r="D41" s="307" t="s">
        <v>1482</v>
      </c>
      <c r="E41" s="18" t="s">
        <v>135</v>
      </c>
      <c r="F41" s="308">
        <v>93</v>
      </c>
      <c r="G41" s="39"/>
      <c r="H41" s="45"/>
    </row>
    <row r="42" spans="1:8" s="2" customFormat="1" ht="16.8" customHeight="1">
      <c r="A42" s="39"/>
      <c r="B42" s="45"/>
      <c r="C42" s="307" t="s">
        <v>1071</v>
      </c>
      <c r="D42" s="307" t="s">
        <v>1483</v>
      </c>
      <c r="E42" s="18" t="s">
        <v>135</v>
      </c>
      <c r="F42" s="308">
        <v>74</v>
      </c>
      <c r="G42" s="39"/>
      <c r="H42" s="45"/>
    </row>
    <row r="43" spans="1:8" s="2" customFormat="1" ht="16.8" customHeight="1">
      <c r="A43" s="39"/>
      <c r="B43" s="45"/>
      <c r="C43" s="303" t="s">
        <v>858</v>
      </c>
      <c r="D43" s="304" t="s">
        <v>859</v>
      </c>
      <c r="E43" s="305" t="s">
        <v>1</v>
      </c>
      <c r="F43" s="306">
        <v>42</v>
      </c>
      <c r="G43" s="39"/>
      <c r="H43" s="45"/>
    </row>
    <row r="44" spans="1:8" s="2" customFormat="1" ht="16.8" customHeight="1">
      <c r="A44" s="39"/>
      <c r="B44" s="45"/>
      <c r="C44" s="307" t="s">
        <v>858</v>
      </c>
      <c r="D44" s="307" t="s">
        <v>900</v>
      </c>
      <c r="E44" s="18" t="s">
        <v>1</v>
      </c>
      <c r="F44" s="308">
        <v>42</v>
      </c>
      <c r="G44" s="39"/>
      <c r="H44" s="45"/>
    </row>
    <row r="45" spans="1:8" s="2" customFormat="1" ht="16.8" customHeight="1">
      <c r="A45" s="39"/>
      <c r="B45" s="45"/>
      <c r="C45" s="309" t="s">
        <v>1473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307" t="s">
        <v>893</v>
      </c>
      <c r="D46" s="307" t="s">
        <v>894</v>
      </c>
      <c r="E46" s="18" t="s">
        <v>179</v>
      </c>
      <c r="F46" s="308">
        <v>154.275</v>
      </c>
      <c r="G46" s="39"/>
      <c r="H46" s="45"/>
    </row>
    <row r="47" spans="1:8" s="2" customFormat="1" ht="12">
      <c r="A47" s="39"/>
      <c r="B47" s="45"/>
      <c r="C47" s="307" t="s">
        <v>904</v>
      </c>
      <c r="D47" s="307" t="s">
        <v>1474</v>
      </c>
      <c r="E47" s="18" t="s">
        <v>179</v>
      </c>
      <c r="F47" s="308">
        <v>84.011</v>
      </c>
      <c r="G47" s="39"/>
      <c r="H47" s="45"/>
    </row>
    <row r="48" spans="1:8" s="2" customFormat="1" ht="16.8" customHeight="1">
      <c r="A48" s="39"/>
      <c r="B48" s="45"/>
      <c r="C48" s="307" t="s">
        <v>1055</v>
      </c>
      <c r="D48" s="307" t="s">
        <v>1475</v>
      </c>
      <c r="E48" s="18" t="s">
        <v>135</v>
      </c>
      <c r="F48" s="308">
        <v>160</v>
      </c>
      <c r="G48" s="39"/>
      <c r="H48" s="45"/>
    </row>
    <row r="49" spans="1:8" s="2" customFormat="1" ht="16.8" customHeight="1">
      <c r="A49" s="39"/>
      <c r="B49" s="45"/>
      <c r="C49" s="307" t="s">
        <v>1063</v>
      </c>
      <c r="D49" s="307" t="s">
        <v>1476</v>
      </c>
      <c r="E49" s="18" t="s">
        <v>135</v>
      </c>
      <c r="F49" s="308">
        <v>842</v>
      </c>
      <c r="G49" s="39"/>
      <c r="H49" s="45"/>
    </row>
    <row r="50" spans="1:8" s="2" customFormat="1" ht="16.8" customHeight="1">
      <c r="A50" s="39"/>
      <c r="B50" s="45"/>
      <c r="C50" s="307" t="s">
        <v>1087</v>
      </c>
      <c r="D50" s="307" t="s">
        <v>1484</v>
      </c>
      <c r="E50" s="18" t="s">
        <v>135</v>
      </c>
      <c r="F50" s="308">
        <v>42</v>
      </c>
      <c r="G50" s="39"/>
      <c r="H50" s="45"/>
    </row>
    <row r="51" spans="1:8" s="2" customFormat="1" ht="16.8" customHeight="1">
      <c r="A51" s="39"/>
      <c r="B51" s="45"/>
      <c r="C51" s="307" t="s">
        <v>1090</v>
      </c>
      <c r="D51" s="307" t="s">
        <v>1091</v>
      </c>
      <c r="E51" s="18" t="s">
        <v>135</v>
      </c>
      <c r="F51" s="308">
        <v>43.26</v>
      </c>
      <c r="G51" s="39"/>
      <c r="H51" s="45"/>
    </row>
    <row r="52" spans="1:8" s="2" customFormat="1" ht="16.8" customHeight="1">
      <c r="A52" s="39"/>
      <c r="B52" s="45"/>
      <c r="C52" s="303" t="s">
        <v>860</v>
      </c>
      <c r="D52" s="304" t="s">
        <v>861</v>
      </c>
      <c r="E52" s="305" t="s">
        <v>1</v>
      </c>
      <c r="F52" s="306">
        <v>19</v>
      </c>
      <c r="G52" s="39"/>
      <c r="H52" s="45"/>
    </row>
    <row r="53" spans="1:8" s="2" customFormat="1" ht="16.8" customHeight="1">
      <c r="A53" s="39"/>
      <c r="B53" s="45"/>
      <c r="C53" s="307" t="s">
        <v>860</v>
      </c>
      <c r="D53" s="307" t="s">
        <v>901</v>
      </c>
      <c r="E53" s="18" t="s">
        <v>1</v>
      </c>
      <c r="F53" s="308">
        <v>19</v>
      </c>
      <c r="G53" s="39"/>
      <c r="H53" s="45"/>
    </row>
    <row r="54" spans="1:8" s="2" customFormat="1" ht="16.8" customHeight="1">
      <c r="A54" s="39"/>
      <c r="B54" s="45"/>
      <c r="C54" s="309" t="s">
        <v>1473</v>
      </c>
      <c r="D54" s="39"/>
      <c r="E54" s="39"/>
      <c r="F54" s="39"/>
      <c r="G54" s="39"/>
      <c r="H54" s="45"/>
    </row>
    <row r="55" spans="1:8" s="2" customFormat="1" ht="16.8" customHeight="1">
      <c r="A55" s="39"/>
      <c r="B55" s="45"/>
      <c r="C55" s="307" t="s">
        <v>893</v>
      </c>
      <c r="D55" s="307" t="s">
        <v>894</v>
      </c>
      <c r="E55" s="18" t="s">
        <v>179</v>
      </c>
      <c r="F55" s="308">
        <v>154.275</v>
      </c>
      <c r="G55" s="39"/>
      <c r="H55" s="45"/>
    </row>
    <row r="56" spans="1:8" s="2" customFormat="1" ht="12">
      <c r="A56" s="39"/>
      <c r="B56" s="45"/>
      <c r="C56" s="307" t="s">
        <v>904</v>
      </c>
      <c r="D56" s="307" t="s">
        <v>1474</v>
      </c>
      <c r="E56" s="18" t="s">
        <v>179</v>
      </c>
      <c r="F56" s="308">
        <v>84.011</v>
      </c>
      <c r="G56" s="39"/>
      <c r="H56" s="45"/>
    </row>
    <row r="57" spans="1:8" s="2" customFormat="1" ht="16.8" customHeight="1">
      <c r="A57" s="39"/>
      <c r="B57" s="45"/>
      <c r="C57" s="307" t="s">
        <v>1059</v>
      </c>
      <c r="D57" s="307" t="s">
        <v>1482</v>
      </c>
      <c r="E57" s="18" t="s">
        <v>135</v>
      </c>
      <c r="F57" s="308">
        <v>93</v>
      </c>
      <c r="G57" s="39"/>
      <c r="H57" s="45"/>
    </row>
    <row r="58" spans="1:8" s="2" customFormat="1" ht="12">
      <c r="A58" s="39"/>
      <c r="B58" s="45"/>
      <c r="C58" s="307" t="s">
        <v>1080</v>
      </c>
      <c r="D58" s="307" t="s">
        <v>1081</v>
      </c>
      <c r="E58" s="18" t="s">
        <v>135</v>
      </c>
      <c r="F58" s="308">
        <v>19</v>
      </c>
      <c r="G58" s="39"/>
      <c r="H58" s="45"/>
    </row>
    <row r="59" spans="1:8" s="2" customFormat="1" ht="16.8" customHeight="1">
      <c r="A59" s="39"/>
      <c r="B59" s="45"/>
      <c r="C59" s="307" t="s">
        <v>1083</v>
      </c>
      <c r="D59" s="307" t="s">
        <v>1084</v>
      </c>
      <c r="E59" s="18" t="s">
        <v>135</v>
      </c>
      <c r="F59" s="308">
        <v>19.57</v>
      </c>
      <c r="G59" s="39"/>
      <c r="H59" s="45"/>
    </row>
    <row r="60" spans="1:8" s="2" customFormat="1" ht="16.8" customHeight="1">
      <c r="A60" s="39"/>
      <c r="B60" s="45"/>
      <c r="C60" s="303" t="s">
        <v>869</v>
      </c>
      <c r="D60" s="304" t="s">
        <v>870</v>
      </c>
      <c r="E60" s="305" t="s">
        <v>1</v>
      </c>
      <c r="F60" s="306">
        <v>3.888</v>
      </c>
      <c r="G60" s="39"/>
      <c r="H60" s="45"/>
    </row>
    <row r="61" spans="1:8" s="2" customFormat="1" ht="16.8" customHeight="1">
      <c r="A61" s="39"/>
      <c r="B61" s="45"/>
      <c r="C61" s="307" t="s">
        <v>1</v>
      </c>
      <c r="D61" s="307" t="s">
        <v>919</v>
      </c>
      <c r="E61" s="18" t="s">
        <v>1</v>
      </c>
      <c r="F61" s="308">
        <v>3.888</v>
      </c>
      <c r="G61" s="39"/>
      <c r="H61" s="45"/>
    </row>
    <row r="62" spans="1:8" s="2" customFormat="1" ht="16.8" customHeight="1">
      <c r="A62" s="39"/>
      <c r="B62" s="45"/>
      <c r="C62" s="307" t="s">
        <v>869</v>
      </c>
      <c r="D62" s="307" t="s">
        <v>140</v>
      </c>
      <c r="E62" s="18" t="s">
        <v>1</v>
      </c>
      <c r="F62" s="308">
        <v>3.888</v>
      </c>
      <c r="G62" s="39"/>
      <c r="H62" s="45"/>
    </row>
    <row r="63" spans="1:8" s="2" customFormat="1" ht="16.8" customHeight="1">
      <c r="A63" s="39"/>
      <c r="B63" s="45"/>
      <c r="C63" s="309" t="s">
        <v>1473</v>
      </c>
      <c r="D63" s="39"/>
      <c r="E63" s="39"/>
      <c r="F63" s="39"/>
      <c r="G63" s="39"/>
      <c r="H63" s="45"/>
    </row>
    <row r="64" spans="1:8" s="2" customFormat="1" ht="12">
      <c r="A64" s="39"/>
      <c r="B64" s="45"/>
      <c r="C64" s="307" t="s">
        <v>916</v>
      </c>
      <c r="D64" s="307" t="s">
        <v>1485</v>
      </c>
      <c r="E64" s="18" t="s">
        <v>179</v>
      </c>
      <c r="F64" s="308">
        <v>3.888</v>
      </c>
      <c r="G64" s="39"/>
      <c r="H64" s="45"/>
    </row>
    <row r="65" spans="1:8" s="2" customFormat="1" ht="16.8" customHeight="1">
      <c r="A65" s="39"/>
      <c r="B65" s="45"/>
      <c r="C65" s="307" t="s">
        <v>233</v>
      </c>
      <c r="D65" s="307" t="s">
        <v>234</v>
      </c>
      <c r="E65" s="18" t="s">
        <v>179</v>
      </c>
      <c r="F65" s="308">
        <v>326.184</v>
      </c>
      <c r="G65" s="39"/>
      <c r="H65" s="45"/>
    </row>
    <row r="66" spans="1:8" s="2" customFormat="1" ht="16.8" customHeight="1">
      <c r="A66" s="39"/>
      <c r="B66" s="45"/>
      <c r="C66" s="303" t="s">
        <v>865</v>
      </c>
      <c r="D66" s="304" t="s">
        <v>866</v>
      </c>
      <c r="E66" s="305" t="s">
        <v>1</v>
      </c>
      <c r="F66" s="306">
        <v>168.021</v>
      </c>
      <c r="G66" s="39"/>
      <c r="H66" s="45"/>
    </row>
    <row r="67" spans="1:8" s="2" customFormat="1" ht="16.8" customHeight="1">
      <c r="A67" s="39"/>
      <c r="B67" s="45"/>
      <c r="C67" s="307" t="s">
        <v>1</v>
      </c>
      <c r="D67" s="307" t="s">
        <v>907</v>
      </c>
      <c r="E67" s="18" t="s">
        <v>1</v>
      </c>
      <c r="F67" s="308">
        <v>37.17</v>
      </c>
      <c r="G67" s="39"/>
      <c r="H67" s="45"/>
    </row>
    <row r="68" spans="1:8" s="2" customFormat="1" ht="16.8" customHeight="1">
      <c r="A68" s="39"/>
      <c r="B68" s="45"/>
      <c r="C68" s="307" t="s">
        <v>1</v>
      </c>
      <c r="D68" s="307" t="s">
        <v>908</v>
      </c>
      <c r="E68" s="18" t="s">
        <v>1</v>
      </c>
      <c r="F68" s="308">
        <v>107.415</v>
      </c>
      <c r="G68" s="39"/>
      <c r="H68" s="45"/>
    </row>
    <row r="69" spans="1:8" s="2" customFormat="1" ht="16.8" customHeight="1">
      <c r="A69" s="39"/>
      <c r="B69" s="45"/>
      <c r="C69" s="307" t="s">
        <v>1</v>
      </c>
      <c r="D69" s="307" t="s">
        <v>909</v>
      </c>
      <c r="E69" s="18" t="s">
        <v>1</v>
      </c>
      <c r="F69" s="308">
        <v>7.77</v>
      </c>
      <c r="G69" s="39"/>
      <c r="H69" s="45"/>
    </row>
    <row r="70" spans="1:8" s="2" customFormat="1" ht="16.8" customHeight="1">
      <c r="A70" s="39"/>
      <c r="B70" s="45"/>
      <c r="C70" s="307" t="s">
        <v>1</v>
      </c>
      <c r="D70" s="307" t="s">
        <v>910</v>
      </c>
      <c r="E70" s="18" t="s">
        <v>1</v>
      </c>
      <c r="F70" s="308">
        <v>13.671</v>
      </c>
      <c r="G70" s="39"/>
      <c r="H70" s="45"/>
    </row>
    <row r="71" spans="1:8" s="2" customFormat="1" ht="16.8" customHeight="1">
      <c r="A71" s="39"/>
      <c r="B71" s="45"/>
      <c r="C71" s="307" t="s">
        <v>1</v>
      </c>
      <c r="D71" s="307" t="s">
        <v>911</v>
      </c>
      <c r="E71" s="18" t="s">
        <v>1</v>
      </c>
      <c r="F71" s="308">
        <v>1.995</v>
      </c>
      <c r="G71" s="39"/>
      <c r="H71" s="45"/>
    </row>
    <row r="72" spans="1:8" s="2" customFormat="1" ht="16.8" customHeight="1">
      <c r="A72" s="39"/>
      <c r="B72" s="45"/>
      <c r="C72" s="307" t="s">
        <v>865</v>
      </c>
      <c r="D72" s="307" t="s">
        <v>902</v>
      </c>
      <c r="E72" s="18" t="s">
        <v>1</v>
      </c>
      <c r="F72" s="308">
        <v>168.021</v>
      </c>
      <c r="G72" s="39"/>
      <c r="H72" s="45"/>
    </row>
    <row r="73" spans="1:8" s="2" customFormat="1" ht="16.8" customHeight="1">
      <c r="A73" s="39"/>
      <c r="B73" s="45"/>
      <c r="C73" s="309" t="s">
        <v>1473</v>
      </c>
      <c r="D73" s="39"/>
      <c r="E73" s="39"/>
      <c r="F73" s="39"/>
      <c r="G73" s="39"/>
      <c r="H73" s="45"/>
    </row>
    <row r="74" spans="1:8" s="2" customFormat="1" ht="12">
      <c r="A74" s="39"/>
      <c r="B74" s="45"/>
      <c r="C74" s="307" t="s">
        <v>904</v>
      </c>
      <c r="D74" s="307" t="s">
        <v>1474</v>
      </c>
      <c r="E74" s="18" t="s">
        <v>179</v>
      </c>
      <c r="F74" s="308">
        <v>84.011</v>
      </c>
      <c r="G74" s="39"/>
      <c r="H74" s="45"/>
    </row>
    <row r="75" spans="1:8" s="2" customFormat="1" ht="12">
      <c r="A75" s="39"/>
      <c r="B75" s="45"/>
      <c r="C75" s="307" t="s">
        <v>913</v>
      </c>
      <c r="D75" s="307" t="s">
        <v>1486</v>
      </c>
      <c r="E75" s="18" t="s">
        <v>179</v>
      </c>
      <c r="F75" s="308">
        <v>84.011</v>
      </c>
      <c r="G75" s="39"/>
      <c r="H75" s="45"/>
    </row>
    <row r="76" spans="1:8" s="2" customFormat="1" ht="12">
      <c r="A76" s="39"/>
      <c r="B76" s="45"/>
      <c r="C76" s="307" t="s">
        <v>932</v>
      </c>
      <c r="D76" s="307" t="s">
        <v>1487</v>
      </c>
      <c r="E76" s="18" t="s">
        <v>179</v>
      </c>
      <c r="F76" s="308">
        <v>98.036</v>
      </c>
      <c r="G76" s="39"/>
      <c r="H76" s="45"/>
    </row>
    <row r="77" spans="1:8" s="2" customFormat="1" ht="12">
      <c r="A77" s="39"/>
      <c r="B77" s="45"/>
      <c r="C77" s="307" t="s">
        <v>936</v>
      </c>
      <c r="D77" s="307" t="s">
        <v>1488</v>
      </c>
      <c r="E77" s="18" t="s">
        <v>179</v>
      </c>
      <c r="F77" s="308">
        <v>84.011</v>
      </c>
      <c r="G77" s="39"/>
      <c r="H77" s="45"/>
    </row>
    <row r="78" spans="1:8" s="2" customFormat="1" ht="12">
      <c r="A78" s="39"/>
      <c r="B78" s="45"/>
      <c r="C78" s="307" t="s">
        <v>943</v>
      </c>
      <c r="D78" s="307" t="s">
        <v>1489</v>
      </c>
      <c r="E78" s="18" t="s">
        <v>179</v>
      </c>
      <c r="F78" s="308">
        <v>155.455</v>
      </c>
      <c r="G78" s="39"/>
      <c r="H78" s="45"/>
    </row>
    <row r="79" spans="1:8" s="2" customFormat="1" ht="12">
      <c r="A79" s="39"/>
      <c r="B79" s="45"/>
      <c r="C79" s="307" t="s">
        <v>947</v>
      </c>
      <c r="D79" s="307" t="s">
        <v>1490</v>
      </c>
      <c r="E79" s="18" t="s">
        <v>179</v>
      </c>
      <c r="F79" s="308">
        <v>264.274</v>
      </c>
      <c r="G79" s="39"/>
      <c r="H79" s="45"/>
    </row>
    <row r="80" spans="1:8" s="2" customFormat="1" ht="16.8" customHeight="1">
      <c r="A80" s="39"/>
      <c r="B80" s="45"/>
      <c r="C80" s="307" t="s">
        <v>233</v>
      </c>
      <c r="D80" s="307" t="s">
        <v>234</v>
      </c>
      <c r="E80" s="18" t="s">
        <v>179</v>
      </c>
      <c r="F80" s="308">
        <v>326.184</v>
      </c>
      <c r="G80" s="39"/>
      <c r="H80" s="45"/>
    </row>
    <row r="81" spans="1:8" s="2" customFormat="1" ht="16.8" customHeight="1">
      <c r="A81" s="39"/>
      <c r="B81" s="45"/>
      <c r="C81" s="307" t="s">
        <v>241</v>
      </c>
      <c r="D81" s="307" t="s">
        <v>242</v>
      </c>
      <c r="E81" s="18" t="s">
        <v>243</v>
      </c>
      <c r="F81" s="308">
        <v>279.819</v>
      </c>
      <c r="G81" s="39"/>
      <c r="H81" s="45"/>
    </row>
    <row r="82" spans="1:8" s="2" customFormat="1" ht="16.8" customHeight="1">
      <c r="A82" s="39"/>
      <c r="B82" s="45"/>
      <c r="C82" s="303" t="s">
        <v>862</v>
      </c>
      <c r="D82" s="304" t="s">
        <v>863</v>
      </c>
      <c r="E82" s="305" t="s">
        <v>1</v>
      </c>
      <c r="F82" s="306">
        <v>935</v>
      </c>
      <c r="G82" s="39"/>
      <c r="H82" s="45"/>
    </row>
    <row r="83" spans="1:8" s="2" customFormat="1" ht="16.8" customHeight="1">
      <c r="A83" s="39"/>
      <c r="B83" s="45"/>
      <c r="C83" s="307" t="s">
        <v>851</v>
      </c>
      <c r="D83" s="307" t="s">
        <v>896</v>
      </c>
      <c r="E83" s="18" t="s">
        <v>1</v>
      </c>
      <c r="F83" s="308">
        <v>118</v>
      </c>
      <c r="G83" s="39"/>
      <c r="H83" s="45"/>
    </row>
    <row r="84" spans="1:8" s="2" customFormat="1" ht="16.8" customHeight="1">
      <c r="A84" s="39"/>
      <c r="B84" s="45"/>
      <c r="C84" s="307" t="s">
        <v>853</v>
      </c>
      <c r="D84" s="307" t="s">
        <v>897</v>
      </c>
      <c r="E84" s="18" t="s">
        <v>1</v>
      </c>
      <c r="F84" s="308">
        <v>682</v>
      </c>
      <c r="G84" s="39"/>
      <c r="H84" s="45"/>
    </row>
    <row r="85" spans="1:8" s="2" customFormat="1" ht="16.8" customHeight="1">
      <c r="A85" s="39"/>
      <c r="B85" s="45"/>
      <c r="C85" s="307" t="s">
        <v>1</v>
      </c>
      <c r="D85" s="307" t="s">
        <v>898</v>
      </c>
      <c r="E85" s="18" t="s">
        <v>1</v>
      </c>
      <c r="F85" s="308">
        <v>0</v>
      </c>
      <c r="G85" s="39"/>
      <c r="H85" s="45"/>
    </row>
    <row r="86" spans="1:8" s="2" customFormat="1" ht="16.8" customHeight="1">
      <c r="A86" s="39"/>
      <c r="B86" s="45"/>
      <c r="C86" s="307" t="s">
        <v>856</v>
      </c>
      <c r="D86" s="307" t="s">
        <v>899</v>
      </c>
      <c r="E86" s="18" t="s">
        <v>1</v>
      </c>
      <c r="F86" s="308">
        <v>74</v>
      </c>
      <c r="G86" s="39"/>
      <c r="H86" s="45"/>
    </row>
    <row r="87" spans="1:8" s="2" customFormat="1" ht="16.8" customHeight="1">
      <c r="A87" s="39"/>
      <c r="B87" s="45"/>
      <c r="C87" s="307" t="s">
        <v>858</v>
      </c>
      <c r="D87" s="307" t="s">
        <v>900</v>
      </c>
      <c r="E87" s="18" t="s">
        <v>1</v>
      </c>
      <c r="F87" s="308">
        <v>42</v>
      </c>
      <c r="G87" s="39"/>
      <c r="H87" s="45"/>
    </row>
    <row r="88" spans="1:8" s="2" customFormat="1" ht="16.8" customHeight="1">
      <c r="A88" s="39"/>
      <c r="B88" s="45"/>
      <c r="C88" s="307" t="s">
        <v>860</v>
      </c>
      <c r="D88" s="307" t="s">
        <v>901</v>
      </c>
      <c r="E88" s="18" t="s">
        <v>1</v>
      </c>
      <c r="F88" s="308">
        <v>19</v>
      </c>
      <c r="G88" s="39"/>
      <c r="H88" s="45"/>
    </row>
    <row r="89" spans="1:8" s="2" customFormat="1" ht="16.8" customHeight="1">
      <c r="A89" s="39"/>
      <c r="B89" s="45"/>
      <c r="C89" s="307" t="s">
        <v>862</v>
      </c>
      <c r="D89" s="307" t="s">
        <v>902</v>
      </c>
      <c r="E89" s="18" t="s">
        <v>1</v>
      </c>
      <c r="F89" s="308">
        <v>935</v>
      </c>
      <c r="G89" s="39"/>
      <c r="H89" s="45"/>
    </row>
    <row r="90" spans="1:8" s="2" customFormat="1" ht="16.8" customHeight="1">
      <c r="A90" s="39"/>
      <c r="B90" s="45"/>
      <c r="C90" s="309" t="s">
        <v>1473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07" t="s">
        <v>893</v>
      </c>
      <c r="D91" s="307" t="s">
        <v>894</v>
      </c>
      <c r="E91" s="18" t="s">
        <v>179</v>
      </c>
      <c r="F91" s="308">
        <v>154.275</v>
      </c>
      <c r="G91" s="39"/>
      <c r="H91" s="45"/>
    </row>
    <row r="92" spans="1:8" s="2" customFormat="1" ht="12">
      <c r="A92" s="39"/>
      <c r="B92" s="45"/>
      <c r="C92" s="307" t="s">
        <v>932</v>
      </c>
      <c r="D92" s="307" t="s">
        <v>1487</v>
      </c>
      <c r="E92" s="18" t="s">
        <v>179</v>
      </c>
      <c r="F92" s="308">
        <v>98.036</v>
      </c>
      <c r="G92" s="39"/>
      <c r="H92" s="45"/>
    </row>
    <row r="93" spans="1:8" s="2" customFormat="1" ht="12">
      <c r="A93" s="39"/>
      <c r="B93" s="45"/>
      <c r="C93" s="307" t="s">
        <v>939</v>
      </c>
      <c r="D93" s="307" t="s">
        <v>1491</v>
      </c>
      <c r="E93" s="18" t="s">
        <v>179</v>
      </c>
      <c r="F93" s="308">
        <v>111.225</v>
      </c>
      <c r="G93" s="39"/>
      <c r="H93" s="45"/>
    </row>
    <row r="94" spans="1:8" s="2" customFormat="1" ht="16.8" customHeight="1">
      <c r="A94" s="39"/>
      <c r="B94" s="45"/>
      <c r="C94" s="307" t="s">
        <v>233</v>
      </c>
      <c r="D94" s="307" t="s">
        <v>234</v>
      </c>
      <c r="E94" s="18" t="s">
        <v>179</v>
      </c>
      <c r="F94" s="308">
        <v>326.184</v>
      </c>
      <c r="G94" s="39"/>
      <c r="H94" s="45"/>
    </row>
    <row r="95" spans="1:8" s="2" customFormat="1" ht="16.8" customHeight="1">
      <c r="A95" s="39"/>
      <c r="B95" s="45"/>
      <c r="C95" s="307" t="s">
        <v>961</v>
      </c>
      <c r="D95" s="307" t="s">
        <v>962</v>
      </c>
      <c r="E95" s="18" t="s">
        <v>135</v>
      </c>
      <c r="F95" s="308">
        <v>193.5</v>
      </c>
      <c r="G95" s="39"/>
      <c r="H95" s="45"/>
    </row>
    <row r="96" spans="1:8" s="2" customFormat="1" ht="16.8" customHeight="1">
      <c r="A96" s="39"/>
      <c r="B96" s="45"/>
      <c r="C96" s="307" t="s">
        <v>268</v>
      </c>
      <c r="D96" s="307" t="s">
        <v>969</v>
      </c>
      <c r="E96" s="18" t="s">
        <v>135</v>
      </c>
      <c r="F96" s="308">
        <v>1028.5</v>
      </c>
      <c r="G96" s="39"/>
      <c r="H96" s="45"/>
    </row>
    <row r="97" spans="1:8" s="2" customFormat="1" ht="16.8" customHeight="1">
      <c r="A97" s="39"/>
      <c r="B97" s="45"/>
      <c r="C97" s="303" t="s">
        <v>1337</v>
      </c>
      <c r="D97" s="304" t="s">
        <v>1</v>
      </c>
      <c r="E97" s="305" t="s">
        <v>1</v>
      </c>
      <c r="F97" s="306">
        <v>228</v>
      </c>
      <c r="G97" s="39"/>
      <c r="H97" s="45"/>
    </row>
    <row r="98" spans="1:8" s="2" customFormat="1" ht="16.8" customHeight="1">
      <c r="A98" s="39"/>
      <c r="B98" s="45"/>
      <c r="C98" s="307" t="s">
        <v>1</v>
      </c>
      <c r="D98" s="307" t="s">
        <v>1336</v>
      </c>
      <c r="E98" s="18" t="s">
        <v>1</v>
      </c>
      <c r="F98" s="308">
        <v>228</v>
      </c>
      <c r="G98" s="39"/>
      <c r="H98" s="45"/>
    </row>
    <row r="99" spans="1:8" s="2" customFormat="1" ht="16.8" customHeight="1">
      <c r="A99" s="39"/>
      <c r="B99" s="45"/>
      <c r="C99" s="307" t="s">
        <v>1337</v>
      </c>
      <c r="D99" s="307" t="s">
        <v>902</v>
      </c>
      <c r="E99" s="18" t="s">
        <v>1</v>
      </c>
      <c r="F99" s="308">
        <v>228</v>
      </c>
      <c r="G99" s="39"/>
      <c r="H99" s="45"/>
    </row>
    <row r="100" spans="1:8" s="2" customFormat="1" ht="16.8" customHeight="1">
      <c r="A100" s="39"/>
      <c r="B100" s="45"/>
      <c r="C100" s="303" t="s">
        <v>872</v>
      </c>
      <c r="D100" s="304" t="s">
        <v>1</v>
      </c>
      <c r="E100" s="305" t="s">
        <v>1</v>
      </c>
      <c r="F100" s="306">
        <v>164</v>
      </c>
      <c r="G100" s="39"/>
      <c r="H100" s="45"/>
    </row>
    <row r="101" spans="1:8" s="2" customFormat="1" ht="16.8" customHeight="1">
      <c r="A101" s="39"/>
      <c r="B101" s="45"/>
      <c r="C101" s="307" t="s">
        <v>1</v>
      </c>
      <c r="D101" s="307" t="s">
        <v>1335</v>
      </c>
      <c r="E101" s="18" t="s">
        <v>1</v>
      </c>
      <c r="F101" s="308">
        <v>164</v>
      </c>
      <c r="G101" s="39"/>
      <c r="H101" s="45"/>
    </row>
    <row r="102" spans="1:8" s="2" customFormat="1" ht="16.8" customHeight="1">
      <c r="A102" s="39"/>
      <c r="B102" s="45"/>
      <c r="C102" s="307" t="s">
        <v>872</v>
      </c>
      <c r="D102" s="307" t="s">
        <v>902</v>
      </c>
      <c r="E102" s="18" t="s">
        <v>1</v>
      </c>
      <c r="F102" s="308">
        <v>164</v>
      </c>
      <c r="G102" s="39"/>
      <c r="H102" s="45"/>
    </row>
    <row r="103" spans="1:8" s="2" customFormat="1" ht="16.8" customHeight="1">
      <c r="A103" s="39"/>
      <c r="B103" s="45"/>
      <c r="C103" s="309" t="s">
        <v>1473</v>
      </c>
      <c r="D103" s="39"/>
      <c r="E103" s="39"/>
      <c r="F103" s="39"/>
      <c r="G103" s="39"/>
      <c r="H103" s="45"/>
    </row>
    <row r="104" spans="1:8" s="2" customFormat="1" ht="16.8" customHeight="1">
      <c r="A104" s="39"/>
      <c r="B104" s="45"/>
      <c r="C104" s="307" t="s">
        <v>1332</v>
      </c>
      <c r="D104" s="307" t="s">
        <v>1333</v>
      </c>
      <c r="E104" s="18" t="s">
        <v>172</v>
      </c>
      <c r="F104" s="308">
        <v>392</v>
      </c>
      <c r="G104" s="39"/>
      <c r="H104" s="45"/>
    </row>
    <row r="105" spans="1:8" s="2" customFormat="1" ht="16.8" customHeight="1">
      <c r="A105" s="39"/>
      <c r="B105" s="45"/>
      <c r="C105" s="307" t="s">
        <v>604</v>
      </c>
      <c r="D105" s="307" t="s">
        <v>605</v>
      </c>
      <c r="E105" s="18" t="s">
        <v>172</v>
      </c>
      <c r="F105" s="308">
        <v>211</v>
      </c>
      <c r="G105" s="39"/>
      <c r="H105" s="45"/>
    </row>
    <row r="106" spans="1:8" s="2" customFormat="1" ht="16.8" customHeight="1">
      <c r="A106" s="39"/>
      <c r="B106" s="45"/>
      <c r="C106" s="307" t="s">
        <v>648</v>
      </c>
      <c r="D106" s="307" t="s">
        <v>649</v>
      </c>
      <c r="E106" s="18" t="s">
        <v>172</v>
      </c>
      <c r="F106" s="308">
        <v>211</v>
      </c>
      <c r="G106" s="39"/>
      <c r="H106" s="45"/>
    </row>
    <row r="107" spans="1:8" s="2" customFormat="1" ht="7.4" customHeight="1">
      <c r="A107" s="39"/>
      <c r="B107" s="171"/>
      <c r="C107" s="172"/>
      <c r="D107" s="172"/>
      <c r="E107" s="172"/>
      <c r="F107" s="172"/>
      <c r="G107" s="172"/>
      <c r="H107" s="45"/>
    </row>
    <row r="108" spans="1:8" s="2" customFormat="1" ht="12">
      <c r="A108" s="39"/>
      <c r="B108" s="39"/>
      <c r="C108" s="39"/>
      <c r="D108" s="39"/>
      <c r="E108" s="39"/>
      <c r="F108" s="39"/>
      <c r="G108" s="39"/>
      <c r="H108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2023-11-08T14:12:18Z</dcterms:created>
  <dcterms:modified xsi:type="dcterms:W3CDTF">2023-11-08T14:12:21Z</dcterms:modified>
  <cp:category/>
  <cp:version/>
  <cp:contentType/>
  <cp:contentStatus/>
</cp:coreProperties>
</file>