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vcik\Desktop\Export\"/>
    </mc:Choice>
  </mc:AlternateContent>
  <bookViews>
    <workbookView xWindow="0" yWindow="0" windowWidth="0" windowHeight="0"/>
  </bookViews>
  <sheets>
    <sheet name="Rekapitulace stavby" sheetId="1" r:id="rId1"/>
    <sheet name="24-214-01 - Demontáže" sheetId="2" r:id="rId2"/>
    <sheet name="24-214-02 - Strojní část" sheetId="3" r:id="rId3"/>
    <sheet name="24-214-03 - SO 100 Koteln..." sheetId="4" r:id="rId4"/>
    <sheet name="24-214-04 - SO 101 Úpravy..." sheetId="5" r:id="rId5"/>
    <sheet name="24-214-05 - SO 102 Úpravy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'24-214-01 - Demontáže'!$C$122:$K$155</definedName>
    <definedName name="_xlnm.Print_Area" localSheetId="1">'24-214-01 - Demontáže'!$C$4:$J$76,'24-214-01 - Demontáže'!$C$110:$J$155</definedName>
    <definedName name="_xlnm.Print_Titles" localSheetId="1">'24-214-01 - Demontáže'!$122:$122</definedName>
    <definedName name="_xlnm._FilterDatabase" localSheetId="2" hidden="1">'24-214-02 - Strojní část'!$C$127:$K$253</definedName>
    <definedName name="_xlnm.Print_Area" localSheetId="2">'24-214-02 - Strojní část'!$C$4:$J$76,'24-214-02 - Strojní část'!$C$115:$J$253</definedName>
    <definedName name="_xlnm.Print_Titles" localSheetId="2">'24-214-02 - Strojní část'!$127:$127</definedName>
    <definedName name="_xlnm._FilterDatabase" localSheetId="3" hidden="1">'24-214-03 - SO 100 Koteln...'!$C$126:$K$268</definedName>
    <definedName name="_xlnm.Print_Area" localSheetId="3">'24-214-03 - SO 100 Koteln...'!$C$4:$J$76,'24-214-03 - SO 100 Koteln...'!$C$114:$J$268</definedName>
    <definedName name="_xlnm.Print_Titles" localSheetId="3">'24-214-03 - SO 100 Koteln...'!$126:$126</definedName>
    <definedName name="_xlnm._FilterDatabase" localSheetId="4" hidden="1">'24-214-04 - SO 101 Úpravy...'!$C$121:$K$151</definedName>
    <definedName name="_xlnm.Print_Area" localSheetId="4">'24-214-04 - SO 101 Úpravy...'!$C$4:$J$76,'24-214-04 - SO 101 Úpravy...'!$C$109:$J$151</definedName>
    <definedName name="_xlnm.Print_Titles" localSheetId="4">'24-214-04 - SO 101 Úpravy...'!$121:$121</definedName>
    <definedName name="_xlnm._FilterDatabase" localSheetId="5" hidden="1">'24-214-05 - SO 102 Úpravy...'!$C$121:$K$155</definedName>
    <definedName name="_xlnm.Print_Area" localSheetId="5">'24-214-05 - SO 102 Úpravy...'!$C$4:$J$76,'24-214-05 - SO 102 Úpravy...'!$C$109:$J$155</definedName>
    <definedName name="_xlnm.Print_Titles" localSheetId="5">'24-214-05 - SO 102 Úpravy...'!$121:$121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92"/>
  <c r="J17"/>
  <c r="J15"/>
  <c r="E15"/>
  <c r="F118"/>
  <c r="J14"/>
  <c r="J12"/>
  <c r="J116"/>
  <c r="E7"/>
  <c r="E85"/>
  <c i="5" r="J37"/>
  <c r="J36"/>
  <c i="1" r="AY98"/>
  <c i="5" r="J35"/>
  <c i="1" r="AX98"/>
  <c i="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91"/>
  <c r="J14"/>
  <c r="J12"/>
  <c r="J116"/>
  <c r="E7"/>
  <c r="E112"/>
  <c i="4" r="J37"/>
  <c r="J36"/>
  <c i="1" r="AY97"/>
  <c i="4" r="J35"/>
  <c i="1" r="AX97"/>
  <c i="4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1"/>
  <c r="E119"/>
  <c r="J92"/>
  <c r="J91"/>
  <c r="F89"/>
  <c r="E87"/>
  <c r="J18"/>
  <c r="E18"/>
  <c r="F124"/>
  <c r="J17"/>
  <c r="J15"/>
  <c r="E15"/>
  <c r="F123"/>
  <c r="J14"/>
  <c r="J12"/>
  <c r="J89"/>
  <c r="E7"/>
  <c r="E117"/>
  <c i="3" r="J37"/>
  <c r="J36"/>
  <c i="1" r="AY96"/>
  <c i="3" r="J35"/>
  <c i="1" r="AX96"/>
  <c i="3"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124"/>
  <c r="J14"/>
  <c r="J12"/>
  <c r="J89"/>
  <c r="E7"/>
  <c r="E118"/>
  <c i="2" r="J37"/>
  <c r="J36"/>
  <c i="1" r="AY95"/>
  <c i="2" r="J35"/>
  <c i="1" r="AX95"/>
  <c i="2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J34"/>
  <c i="1" r="AW95"/>
  <c i="2" r="T126"/>
  <c r="T125"/>
  <c r="R126"/>
  <c r="R125"/>
  <c r="P126"/>
  <c r="P125"/>
  <c r="J120"/>
  <c r="J119"/>
  <c r="F117"/>
  <c r="E115"/>
  <c r="J92"/>
  <c r="J91"/>
  <c r="F89"/>
  <c r="E87"/>
  <c r="J18"/>
  <c r="E18"/>
  <c r="F92"/>
  <c r="J17"/>
  <c r="J15"/>
  <c r="E15"/>
  <c r="F119"/>
  <c r="J14"/>
  <c r="J12"/>
  <c r="J117"/>
  <c r="E7"/>
  <c r="E85"/>
  <c i="1" r="AS94"/>
  <c r="L90"/>
  <c r="AM90"/>
  <c r="AM89"/>
  <c r="L89"/>
  <c r="AM87"/>
  <c r="L87"/>
  <c r="L85"/>
  <c r="L84"/>
  <c i="2" r="J151"/>
  <c r="BK129"/>
  <c r="J146"/>
  <c r="J132"/>
  <c r="BK142"/>
  <c r="J144"/>
  <c r="J130"/>
  <c r="BK146"/>
  <c r="BK131"/>
  <c i="3" r="BK241"/>
  <c r="BK218"/>
  <c r="J191"/>
  <c r="J161"/>
  <c r="J252"/>
  <c r="J242"/>
  <c r="BK222"/>
  <c r="BK204"/>
  <c r="BK182"/>
  <c r="J169"/>
  <c r="J147"/>
  <c r="BK244"/>
  <c r="BK225"/>
  <c r="J178"/>
  <c r="BK162"/>
  <c r="BK150"/>
  <c r="BK253"/>
  <c r="J240"/>
  <c r="BK226"/>
  <c r="J192"/>
  <c r="J167"/>
  <c r="J142"/>
  <c r="BK219"/>
  <c r="J209"/>
  <c r="BK197"/>
  <c r="J189"/>
  <c r="J180"/>
  <c r="J160"/>
  <c r="J138"/>
  <c r="BK242"/>
  <c r="J227"/>
  <c r="BK213"/>
  <c r="BK190"/>
  <c r="BK178"/>
  <c r="BK157"/>
  <c r="BK133"/>
  <c i="4" r="J247"/>
  <c r="J239"/>
  <c r="BK205"/>
  <c r="J266"/>
  <c r="J258"/>
  <c r="J234"/>
  <c r="BK216"/>
  <c r="BK197"/>
  <c r="BK155"/>
  <c r="BK266"/>
  <c r="BK257"/>
  <c r="BK250"/>
  <c r="J240"/>
  <c r="BK223"/>
  <c r="BK217"/>
  <c r="J157"/>
  <c r="J140"/>
  <c r="BK264"/>
  <c r="BK256"/>
  <c r="BK242"/>
  <c r="J232"/>
  <c r="BK225"/>
  <c r="J211"/>
  <c r="BK200"/>
  <c r="J186"/>
  <c r="BK181"/>
  <c r="BK178"/>
  <c r="BK168"/>
  <c r="BK161"/>
  <c r="BK152"/>
  <c r="J135"/>
  <c r="BK251"/>
  <c r="J216"/>
  <c r="J206"/>
  <c r="J142"/>
  <c r="J188"/>
  <c r="J183"/>
  <c r="J176"/>
  <c r="J169"/>
  <c r="J162"/>
  <c r="J152"/>
  <c r="BK144"/>
  <c r="J134"/>
  <c i="5" r="J148"/>
  <c r="J145"/>
  <c r="J150"/>
  <c r="BK141"/>
  <c r="BK130"/>
  <c r="J132"/>
  <c r="BK143"/>
  <c r="BK128"/>
  <c i="6" r="BK134"/>
  <c r="J142"/>
  <c r="BK152"/>
  <c r="J130"/>
  <c r="BK144"/>
  <c r="BK150"/>
  <c r="BK136"/>
  <c r="J149"/>
  <c i="2" r="BK130"/>
  <c r="BK150"/>
  <c r="J136"/>
  <c r="BK153"/>
  <c r="J131"/>
  <c r="J140"/>
  <c r="BK155"/>
  <c r="BK137"/>
  <c i="3" r="BK251"/>
  <c r="BK216"/>
  <c r="BK196"/>
  <c r="BK173"/>
  <c r="J157"/>
  <c r="BK142"/>
  <c r="J232"/>
  <c r="J220"/>
  <c r="J207"/>
  <c r="J193"/>
  <c r="BK167"/>
  <c r="J148"/>
  <c r="J137"/>
  <c r="BK132"/>
  <c r="BK232"/>
  <c r="BK214"/>
  <c r="BK192"/>
  <c r="BK164"/>
  <c r="J135"/>
  <c r="BK247"/>
  <c r="J233"/>
  <c r="J214"/>
  <c r="BK188"/>
  <c r="BK171"/>
  <c r="BK161"/>
  <c r="J140"/>
  <c r="J226"/>
  <c r="J213"/>
  <c r="BK198"/>
  <c r="J190"/>
  <c r="J175"/>
  <c r="J145"/>
  <c r="J132"/>
  <c r="J235"/>
  <c r="J216"/>
  <c r="BK200"/>
  <c r="BK181"/>
  <c r="BK166"/>
  <c r="BK145"/>
  <c i="4" r="BK254"/>
  <c r="J231"/>
  <c r="BK208"/>
  <c r="J191"/>
  <c r="J260"/>
  <c r="BK240"/>
  <c r="J221"/>
  <c r="J205"/>
  <c r="BK147"/>
  <c r="J130"/>
  <c r="J256"/>
  <c r="BK243"/>
  <c r="J236"/>
  <c r="BK221"/>
  <c r="J200"/>
  <c r="BK153"/>
  <c r="BK134"/>
  <c r="J262"/>
  <c r="BK248"/>
  <c r="BK233"/>
  <c r="BK220"/>
  <c r="BK203"/>
  <c r="BK189"/>
  <c r="J181"/>
  <c r="BK172"/>
  <c r="BK164"/>
  <c r="J156"/>
  <c r="BK146"/>
  <c r="BK263"/>
  <c r="J237"/>
  <c r="BK222"/>
  <c r="BK207"/>
  <c r="BK198"/>
  <c r="BK139"/>
  <c r="J187"/>
  <c r="BK182"/>
  <c r="J171"/>
  <c r="J164"/>
  <c r="BK156"/>
  <c r="BK150"/>
  <c r="BK140"/>
  <c i="5" r="BK150"/>
  <c r="J136"/>
  <c r="BK133"/>
  <c r="BK149"/>
  <c r="BK138"/>
  <c r="J126"/>
  <c r="J129"/>
  <c r="BK136"/>
  <c i="6" r="BK148"/>
  <c r="J131"/>
  <c r="BK154"/>
  <c r="J126"/>
  <c r="BK139"/>
  <c r="J154"/>
  <c r="J132"/>
  <c r="J140"/>
  <c r="BK145"/>
  <c i="2" r="J139"/>
  <c r="J153"/>
  <c r="BK134"/>
  <c r="J152"/>
  <c r="BK140"/>
  <c r="J142"/>
  <c r="J129"/>
  <c r="BK143"/>
  <c r="BK132"/>
  <c i="3" r="J239"/>
  <c r="BK203"/>
  <c r="BK186"/>
  <c r="BK170"/>
  <c r="BK153"/>
  <c r="J134"/>
  <c r="BK248"/>
  <c r="BK229"/>
  <c r="BK217"/>
  <c r="J184"/>
  <c r="J171"/>
  <c r="J152"/>
  <c r="BK138"/>
  <c r="BK234"/>
  <c r="J211"/>
  <c r="J177"/>
  <c r="J166"/>
  <c r="BK152"/>
  <c r="BK137"/>
  <c r="BK246"/>
  <c r="BK230"/>
  <c r="J198"/>
  <c r="J179"/>
  <c r="J162"/>
  <c r="J150"/>
  <c r="BK240"/>
  <c r="J212"/>
  <c r="BK195"/>
  <c r="J183"/>
  <c r="J172"/>
  <c r="BK154"/>
  <c r="J244"/>
  <c r="J234"/>
  <c r="J210"/>
  <c r="J199"/>
  <c r="BK179"/>
  <c r="J158"/>
  <c r="BK136"/>
  <c i="4" r="J248"/>
  <c r="J227"/>
  <c r="J225"/>
  <c r="J224"/>
  <c r="J222"/>
  <c r="J215"/>
  <c r="J210"/>
  <c r="J198"/>
  <c r="J264"/>
  <c r="BK247"/>
  <c r="J230"/>
  <c r="J212"/>
  <c r="BK196"/>
  <c r="J139"/>
  <c r="J267"/>
  <c r="BK262"/>
  <c r="BK255"/>
  <c r="BK241"/>
  <c r="BK226"/>
  <c r="BK214"/>
  <c r="J193"/>
  <c r="J144"/>
  <c r="J268"/>
  <c r="J250"/>
  <c r="BK235"/>
  <c r="BK231"/>
  <c r="J219"/>
  <c r="BK209"/>
  <c r="J199"/>
  <c r="J184"/>
  <c r="BK179"/>
  <c r="J174"/>
  <c r="J167"/>
  <c r="BK157"/>
  <c r="J149"/>
  <c r="J133"/>
  <c r="J255"/>
  <c r="BK230"/>
  <c r="BK215"/>
  <c r="BK202"/>
  <c r="J194"/>
  <c r="J189"/>
  <c r="BK186"/>
  <c r="J178"/>
  <c r="BK170"/>
  <c r="BK165"/>
  <c r="BK160"/>
  <c r="BK149"/>
  <c r="J141"/>
  <c r="J131"/>
  <c i="5" r="BK146"/>
  <c r="BK127"/>
  <c r="J146"/>
  <c r="J151"/>
  <c r="BK144"/>
  <c r="J143"/>
  <c r="BK125"/>
  <c i="6" r="J152"/>
  <c r="BK142"/>
  <c r="BK129"/>
  <c r="BK140"/>
  <c r="J147"/>
  <c r="J133"/>
  <c r="J151"/>
  <c r="BK133"/>
  <c r="J144"/>
  <c r="BK127"/>
  <c r="J141"/>
  <c i="2" r="J143"/>
  <c r="J148"/>
  <c r="J138"/>
  <c r="BK128"/>
  <c r="BK148"/>
  <c r="J155"/>
  <c r="J133"/>
  <c r="BK138"/>
  <c r="J128"/>
  <c i="3" r="BK224"/>
  <c r="J206"/>
  <c r="BK189"/>
  <c r="BK165"/>
  <c r="BK148"/>
  <c r="J250"/>
  <c r="BK245"/>
  <c r="BK227"/>
  <c r="BK210"/>
  <c r="BK191"/>
  <c r="J176"/>
  <c r="J153"/>
  <c r="J143"/>
  <c r="J136"/>
  <c r="J231"/>
  <c r="BK207"/>
  <c r="J168"/>
  <c r="BK156"/>
  <c r="J141"/>
  <c r="J251"/>
  <c r="J236"/>
  <c r="BK212"/>
  <c r="BK193"/>
  <c r="BK172"/>
  <c r="J165"/>
  <c r="J155"/>
  <c r="BK252"/>
  <c r="J217"/>
  <c r="BK206"/>
  <c r="J194"/>
  <c r="J181"/>
  <c r="BK168"/>
  <c r="J146"/>
  <c r="BK134"/>
  <c r="BK239"/>
  <c r="J219"/>
  <c r="BK205"/>
  <c r="BK184"/>
  <c r="BK160"/>
  <c r="BK147"/>
  <c i="4" r="BK261"/>
  <c r="J242"/>
  <c r="J213"/>
  <c r="J203"/>
  <c r="BK268"/>
  <c r="J243"/>
  <c r="BK224"/>
  <c r="J204"/>
  <c r="J150"/>
  <c r="J136"/>
  <c r="BK258"/>
  <c r="BK245"/>
  <c r="BK228"/>
  <c r="J218"/>
  <c r="J197"/>
  <c r="J147"/>
  <c r="J263"/>
  <c r="J251"/>
  <c r="BK234"/>
  <c r="J228"/>
  <c r="BK212"/>
  <c r="BK201"/>
  <c r="BK188"/>
  <c r="J182"/>
  <c r="BK175"/>
  <c r="BK169"/>
  <c r="J163"/>
  <c r="BK158"/>
  <c r="J151"/>
  <c r="BK138"/>
  <c r="BK259"/>
  <c r="BK232"/>
  <c r="J217"/>
  <c r="BK210"/>
  <c r="BK195"/>
  <c r="J137"/>
  <c r="J185"/>
  <c r="J180"/>
  <c r="BK174"/>
  <c r="BK167"/>
  <c r="J158"/>
  <c r="BK143"/>
  <c r="J132"/>
  <c i="5" r="J144"/>
  <c r="J125"/>
  <c r="J135"/>
  <c r="BK145"/>
  <c r="J127"/>
  <c r="J138"/>
  <c r="BK140"/>
  <c i="6" r="J150"/>
  <c r="BK141"/>
  <c r="BK126"/>
  <c r="BK130"/>
  <c r="BK149"/>
  <c r="J155"/>
  <c r="J139"/>
  <c r="BK131"/>
  <c r="J137"/>
  <c r="BK125"/>
  <c i="2" r="BK149"/>
  <c r="J126"/>
  <c r="BK144"/>
  <c r="BK126"/>
  <c r="J150"/>
  <c r="BK147"/>
  <c r="BK136"/>
  <c r="J147"/>
  <c r="BK133"/>
  <c i="3" r="BK249"/>
  <c r="BK233"/>
  <c r="BK209"/>
  <c r="BK185"/>
  <c r="BK159"/>
  <c r="BK146"/>
  <c r="J247"/>
  <c r="J224"/>
  <c r="J197"/>
  <c r="BK180"/>
  <c r="BK163"/>
  <c r="BK141"/>
  <c r="BK236"/>
  <c r="J215"/>
  <c r="J204"/>
  <c r="J173"/>
  <c r="BK155"/>
  <c r="J133"/>
  <c r="J245"/>
  <c r="J229"/>
  <c r="J208"/>
  <c r="J185"/>
  <c r="J170"/>
  <c r="BK158"/>
  <c r="J246"/>
  <c r="J218"/>
  <c r="BK211"/>
  <c r="J196"/>
  <c r="J186"/>
  <c r="BK177"/>
  <c r="BK144"/>
  <c r="J131"/>
  <c r="BK231"/>
  <c r="BK221"/>
  <c r="J203"/>
  <c r="J188"/>
  <c r="BK175"/>
  <c r="J154"/>
  <c r="BK131"/>
  <c i="4" r="BK246"/>
  <c r="J238"/>
  <c r="J209"/>
  <c r="BK267"/>
  <c r="J259"/>
  <c r="BK237"/>
  <c r="J208"/>
  <c r="J195"/>
  <c r="BK135"/>
  <c r="J261"/>
  <c r="J246"/>
  <c r="J233"/>
  <c r="J220"/>
  <c r="J201"/>
  <c r="BK191"/>
  <c r="BK142"/>
  <c r="BK131"/>
  <c r="BK260"/>
  <c r="BK239"/>
  <c r="BK227"/>
  <c r="BK218"/>
  <c r="J207"/>
  <c r="BK192"/>
  <c r="BK185"/>
  <c r="BK180"/>
  <c r="BK171"/>
  <c r="J165"/>
  <c r="J160"/>
  <c r="J153"/>
  <c r="BK137"/>
  <c r="BK238"/>
  <c r="J223"/>
  <c r="BK204"/>
  <c r="J196"/>
  <c r="BK141"/>
  <c r="BK187"/>
  <c r="J179"/>
  <c r="J172"/>
  <c r="BK163"/>
  <c r="J155"/>
  <c r="J145"/>
  <c r="J138"/>
  <c i="5" r="J137"/>
  <c r="BK151"/>
  <c r="BK132"/>
  <c r="BK148"/>
  <c r="BK137"/>
  <c r="J149"/>
  <c r="J128"/>
  <c r="J133"/>
  <c i="6" r="BK147"/>
  <c r="BK155"/>
  <c r="BK137"/>
  <c r="J145"/>
  <c r="J127"/>
  <c r="J148"/>
  <c r="J125"/>
  <c r="BK128"/>
  <c i="2" r="BK139"/>
  <c r="BK151"/>
  <c r="BK152"/>
  <c r="J137"/>
  <c r="J149"/>
  <c r="J134"/>
  <c i="3" r="J248"/>
  <c r="BK220"/>
  <c r="BK201"/>
  <c r="BK183"/>
  <c r="J151"/>
  <c r="J249"/>
  <c r="J230"/>
  <c r="BK215"/>
  <c r="J200"/>
  <c r="J164"/>
  <c r="J144"/>
  <c r="BK135"/>
  <c r="J221"/>
  <c r="J201"/>
  <c r="J159"/>
  <c r="BK143"/>
  <c r="BK250"/>
  <c r="BK235"/>
  <c r="J205"/>
  <c r="BK176"/>
  <c r="BK169"/>
  <c r="J156"/>
  <c r="J253"/>
  <c r="J222"/>
  <c r="BK199"/>
  <c r="J195"/>
  <c r="J182"/>
  <c r="J163"/>
  <c r="BK140"/>
  <c r="J241"/>
  <c r="J225"/>
  <c r="BK208"/>
  <c r="BK194"/>
  <c r="BK151"/>
  <c i="4" r="BK253"/>
  <c r="J241"/>
  <c r="J202"/>
  <c r="J265"/>
  <c r="J245"/>
  <c r="J226"/>
  <c r="BK211"/>
  <c r="J192"/>
  <c r="BK132"/>
  <c r="BK265"/>
  <c r="J253"/>
  <c r="J235"/>
  <c r="BK219"/>
  <c r="BK194"/>
  <c r="BK151"/>
  <c r="BK136"/>
  <c r="J254"/>
  <c r="BK236"/>
  <c r="J229"/>
  <c r="BK213"/>
  <c r="BK206"/>
  <c r="BK193"/>
  <c r="BK183"/>
  <c r="BK176"/>
  <c r="J170"/>
  <c r="BK162"/>
  <c r="BK154"/>
  <c r="BK145"/>
  <c r="J257"/>
  <c r="BK229"/>
  <c r="J214"/>
  <c r="BK199"/>
  <c r="J143"/>
  <c r="BK130"/>
  <c r="BK184"/>
  <c r="J175"/>
  <c r="J168"/>
  <c r="J161"/>
  <c r="J154"/>
  <c r="J146"/>
  <c r="BK133"/>
  <c i="5" r="J141"/>
  <c r="BK147"/>
  <c r="J130"/>
  <c r="J147"/>
  <c r="BK135"/>
  <c r="J140"/>
  <c r="BK126"/>
  <c r="BK129"/>
  <c i="6" r="BK132"/>
  <c r="BK151"/>
  <c r="J153"/>
  <c r="J136"/>
  <c r="BK153"/>
  <c r="J129"/>
  <c r="J134"/>
  <c r="J128"/>
  <c i="2" l="1" r="BK127"/>
  <c r="J127"/>
  <c r="J99"/>
  <c r="R135"/>
  <c r="T145"/>
  <c i="3" r="R149"/>
  <c r="P187"/>
  <c r="T202"/>
  <c r="R228"/>
  <c r="P243"/>
  <c i="4" r="P148"/>
  <c r="R159"/>
  <c r="BK190"/>
  <c r="J190"/>
  <c r="J104"/>
  <c r="R244"/>
  <c r="BK249"/>
  <c r="J249"/>
  <c r="J106"/>
  <c r="R249"/>
  <c i="5" r="BK124"/>
  <c r="J124"/>
  <c r="J98"/>
  <c r="R131"/>
  <c r="P142"/>
  <c i="2" r="P135"/>
  <c r="P145"/>
  <c i="3" r="T130"/>
  <c r="P139"/>
  <c r="T139"/>
  <c r="R174"/>
  <c r="T187"/>
  <c r="P223"/>
  <c r="T228"/>
  <c r="R243"/>
  <c i="4" r="BK129"/>
  <c r="T148"/>
  <c r="P166"/>
  <c r="T190"/>
  <c r="R252"/>
  <c i="5" r="P124"/>
  <c r="BK134"/>
  <c r="J134"/>
  <c r="J100"/>
  <c r="R142"/>
  <c i="6" r="P124"/>
  <c i="2" r="T135"/>
  <c r="BK145"/>
  <c r="J145"/>
  <c r="J102"/>
  <c i="3" r="BK130"/>
  <c r="J130"/>
  <c r="J98"/>
  <c r="T149"/>
  <c r="BK187"/>
  <c r="J187"/>
  <c r="J102"/>
  <c r="BK202"/>
  <c r="J202"/>
  <c r="J103"/>
  <c r="BK228"/>
  <c r="J228"/>
  <c r="J105"/>
  <c r="R238"/>
  <c r="R237"/>
  <c i="4" r="P129"/>
  <c r="R148"/>
  <c r="BK166"/>
  <c r="J166"/>
  <c r="J101"/>
  <c r="T166"/>
  <c r="P173"/>
  <c r="T173"/>
  <c r="P177"/>
  <c r="R177"/>
  <c r="P244"/>
  <c r="T252"/>
  <c i="5" r="BK131"/>
  <c r="J131"/>
  <c r="J99"/>
  <c r="R134"/>
  <c r="P139"/>
  <c r="T139"/>
  <c i="6" r="R124"/>
  <c r="P135"/>
  <c r="P138"/>
  <c r="P143"/>
  <c r="BK146"/>
  <c r="J146"/>
  <c r="J102"/>
  <c i="2" r="T127"/>
  <c r="T124"/>
  <c r="T123"/>
  <c r="R145"/>
  <c i="3" r="R130"/>
  <c r="BK139"/>
  <c r="J139"/>
  <c r="J99"/>
  <c r="R139"/>
  <c r="T174"/>
  <c r="P202"/>
  <c r="R223"/>
  <c r="BK238"/>
  <c r="J238"/>
  <c r="J107"/>
  <c r="T238"/>
  <c r="T237"/>
  <c i="4" r="BK148"/>
  <c r="J148"/>
  <c r="J99"/>
  <c r="P159"/>
  <c r="P190"/>
  <c r="T244"/>
  <c r="P249"/>
  <c r="T249"/>
  <c i="5" r="T124"/>
  <c r="P134"/>
  <c r="BK142"/>
  <c r="J142"/>
  <c r="J102"/>
  <c i="6" r="BK124"/>
  <c r="BK138"/>
  <c r="J138"/>
  <c r="J100"/>
  <c r="T138"/>
  <c r="R143"/>
  <c r="P146"/>
  <c i="2" r="R127"/>
  <c r="R124"/>
  <c r="R123"/>
  <c r="P141"/>
  <c r="R141"/>
  <c i="3" r="P130"/>
  <c r="P149"/>
  <c r="P174"/>
  <c r="R202"/>
  <c r="T223"/>
  <c r="P238"/>
  <c r="P237"/>
  <c r="T243"/>
  <c i="4" r="T129"/>
  <c r="BK159"/>
  <c r="J159"/>
  <c r="J100"/>
  <c r="R190"/>
  <c r="P252"/>
  <c i="5" r="R124"/>
  <c r="T131"/>
  <c r="BK139"/>
  <c r="J139"/>
  <c r="J101"/>
  <c r="R139"/>
  <c i="6" r="BK135"/>
  <c r="J135"/>
  <c r="J99"/>
  <c r="R135"/>
  <c r="BK143"/>
  <c r="J143"/>
  <c r="J101"/>
  <c r="T143"/>
  <c r="R146"/>
  <c i="2" r="P127"/>
  <c r="P124"/>
  <c r="P123"/>
  <c i="1" r="AU95"/>
  <c i="2" r="BK135"/>
  <c r="J135"/>
  <c r="J100"/>
  <c r="BK141"/>
  <c r="J141"/>
  <c r="J101"/>
  <c r="T141"/>
  <c i="3" r="BK149"/>
  <c r="J149"/>
  <c r="J100"/>
  <c r="BK174"/>
  <c r="J174"/>
  <c r="J101"/>
  <c r="R187"/>
  <c r="BK223"/>
  <c r="J223"/>
  <c r="J104"/>
  <c r="P228"/>
  <c r="BK243"/>
  <c r="J243"/>
  <c r="J108"/>
  <c i="4" r="R129"/>
  <c r="R128"/>
  <c r="R127"/>
  <c r="T159"/>
  <c r="R166"/>
  <c r="BK173"/>
  <c r="J173"/>
  <c r="J102"/>
  <c r="R173"/>
  <c r="BK177"/>
  <c r="J177"/>
  <c r="J103"/>
  <c r="T177"/>
  <c r="BK244"/>
  <c r="J244"/>
  <c r="J105"/>
  <c r="BK252"/>
  <c r="J252"/>
  <c r="J107"/>
  <c i="5" r="P131"/>
  <c r="T134"/>
  <c r="T142"/>
  <c i="6" r="T124"/>
  <c r="T135"/>
  <c r="R138"/>
  <c r="T146"/>
  <c i="2" r="BK125"/>
  <c r="J125"/>
  <c r="J98"/>
  <c r="J89"/>
  <c r="BK154"/>
  <c r="J154"/>
  <c r="J103"/>
  <c i="6" r="F35"/>
  <c i="1" r="BB99"/>
  <c i="6" r="J34"/>
  <c i="1" r="AW99"/>
  <c i="6" r="F34"/>
  <c i="1" r="BA99"/>
  <c i="6" r="F37"/>
  <c i="1" r="BD99"/>
  <c i="6" r="F36"/>
  <c i="1" r="BC99"/>
  <c i="5" r="BK123"/>
  <c r="BK122"/>
  <c r="J122"/>
  <c r="J96"/>
  <c i="6" r="BE127"/>
  <c r="BE131"/>
  <c r="BE132"/>
  <c r="BE140"/>
  <c r="BE144"/>
  <c r="BE150"/>
  <c r="J89"/>
  <c r="BE126"/>
  <c r="BE141"/>
  <c r="BE153"/>
  <c r="BE130"/>
  <c r="BE134"/>
  <c r="BE137"/>
  <c r="BE142"/>
  <c r="BE147"/>
  <c r="BE152"/>
  <c r="BE155"/>
  <c r="E112"/>
  <c r="F119"/>
  <c r="BE148"/>
  <c r="BE151"/>
  <c r="F91"/>
  <c r="BE129"/>
  <c r="BE136"/>
  <c r="BE139"/>
  <c r="BE145"/>
  <c r="BE125"/>
  <c r="BE128"/>
  <c r="BE133"/>
  <c r="BE149"/>
  <c r="BE154"/>
  <c i="5" r="F34"/>
  <c i="1" r="BA98"/>
  <c i="5" r="F37"/>
  <c i="1" r="BD98"/>
  <c i="5" r="F35"/>
  <c i="1" r="BB98"/>
  <c i="5" r="F36"/>
  <c i="1" r="BC98"/>
  <c i="5" r="J34"/>
  <c i="1" r="AW98"/>
  <c i="5" r="F118"/>
  <c r="BE127"/>
  <c r="BE135"/>
  <c r="BE141"/>
  <c i="4" r="J129"/>
  <c r="J98"/>
  <c i="5" r="E85"/>
  <c r="F92"/>
  <c r="BE128"/>
  <c r="BE130"/>
  <c r="BE137"/>
  <c r="BE138"/>
  <c r="BE145"/>
  <c r="BE146"/>
  <c r="BE148"/>
  <c r="BE149"/>
  <c r="BE150"/>
  <c r="BE151"/>
  <c r="J89"/>
  <c r="BE125"/>
  <c r="BE132"/>
  <c r="BE140"/>
  <c r="BE126"/>
  <c r="BE129"/>
  <c r="BE144"/>
  <c r="BE133"/>
  <c r="BE136"/>
  <c r="BE143"/>
  <c r="BE147"/>
  <c i="4" r="F34"/>
  <c i="1" r="BA97"/>
  <c i="4" r="J34"/>
  <c i="1" r="AW97"/>
  <c i="4" r="F36"/>
  <c i="1" r="BC97"/>
  <c i="4" r="F35"/>
  <c i="1" r="BB97"/>
  <c i="4" r="F37"/>
  <c i="1" r="BD97"/>
  <c i="4" r="E85"/>
  <c r="F91"/>
  <c r="J121"/>
  <c r="BE135"/>
  <c r="BE137"/>
  <c r="BE139"/>
  <c r="BE144"/>
  <c r="BE145"/>
  <c r="BE146"/>
  <c r="BE147"/>
  <c r="BE149"/>
  <c r="BE152"/>
  <c r="BE155"/>
  <c r="BE162"/>
  <c r="BE176"/>
  <c r="BE179"/>
  <c r="BE180"/>
  <c r="BE181"/>
  <c r="BE183"/>
  <c r="BE185"/>
  <c r="BE188"/>
  <c r="BE131"/>
  <c r="BE134"/>
  <c r="BE136"/>
  <c r="BE189"/>
  <c r="BE192"/>
  <c r="BE201"/>
  <c r="BE209"/>
  <c r="BE213"/>
  <c r="BE219"/>
  <c r="BE221"/>
  <c r="BE224"/>
  <c r="BE228"/>
  <c r="BE231"/>
  <c r="BE234"/>
  <c r="BE235"/>
  <c r="BE255"/>
  <c r="BE258"/>
  <c r="BE260"/>
  <c r="BE262"/>
  <c r="F92"/>
  <c r="BE130"/>
  <c r="BE132"/>
  <c r="BE140"/>
  <c r="BE143"/>
  <c r="BE150"/>
  <c r="BE158"/>
  <c r="BE160"/>
  <c r="BE161"/>
  <c r="BE163"/>
  <c r="BE164"/>
  <c r="BE165"/>
  <c r="BE167"/>
  <c r="BE168"/>
  <c r="BE169"/>
  <c r="BE170"/>
  <c r="BE171"/>
  <c r="BE172"/>
  <c r="BE174"/>
  <c r="BE175"/>
  <c r="BE178"/>
  <c r="BE182"/>
  <c r="BE184"/>
  <c r="BE186"/>
  <c r="BE187"/>
  <c r="BE195"/>
  <c r="BE197"/>
  <c r="BE198"/>
  <c r="BE205"/>
  <c r="BE208"/>
  <c r="BE215"/>
  <c r="BE217"/>
  <c r="BE218"/>
  <c r="BE222"/>
  <c r="BE237"/>
  <c r="BE241"/>
  <c r="BE243"/>
  <c r="BE245"/>
  <c r="BE253"/>
  <c r="BE265"/>
  <c r="BE133"/>
  <c r="BE153"/>
  <c r="BE154"/>
  <c r="BE156"/>
  <c r="BE196"/>
  <c r="BE199"/>
  <c r="BE210"/>
  <c r="BE211"/>
  <c r="BE216"/>
  <c r="BE227"/>
  <c r="BE232"/>
  <c r="BE238"/>
  <c r="BE239"/>
  <c r="BE246"/>
  <c r="BE247"/>
  <c r="BE248"/>
  <c r="BE251"/>
  <c r="BE254"/>
  <c r="BE259"/>
  <c r="BE264"/>
  <c r="BE267"/>
  <c r="BE268"/>
  <c r="BE138"/>
  <c r="BE141"/>
  <c r="BE142"/>
  <c r="BE151"/>
  <c r="BE157"/>
  <c r="BE191"/>
  <c r="BE194"/>
  <c r="BE200"/>
  <c r="BE203"/>
  <c r="BE207"/>
  <c r="BE220"/>
  <c r="BE225"/>
  <c r="BE229"/>
  <c r="BE230"/>
  <c r="BE233"/>
  <c r="BE250"/>
  <c r="BE257"/>
  <c r="BE261"/>
  <c r="BE263"/>
  <c r="BE266"/>
  <c r="BE193"/>
  <c r="BE202"/>
  <c r="BE204"/>
  <c r="BE206"/>
  <c r="BE212"/>
  <c r="BE214"/>
  <c r="BE223"/>
  <c r="BE226"/>
  <c r="BE236"/>
  <c r="BE240"/>
  <c r="BE242"/>
  <c r="BE256"/>
  <c i="3" r="F34"/>
  <c i="1" r="BA96"/>
  <c i="3" r="F36"/>
  <c i="1" r="BC96"/>
  <c i="3" r="J34"/>
  <c i="1" r="AW96"/>
  <c i="3" r="F37"/>
  <c i="1" r="BD96"/>
  <c i="3" r="F35"/>
  <c i="1" r="BB96"/>
  <c i="3" r="BE135"/>
  <c r="BE144"/>
  <c r="BE146"/>
  <c r="BE150"/>
  <c r="BE153"/>
  <c r="BE156"/>
  <c r="BE165"/>
  <c r="BE170"/>
  <c r="BE171"/>
  <c r="BE173"/>
  <c r="BE177"/>
  <c r="BE186"/>
  <c r="BE193"/>
  <c r="BE201"/>
  <c r="BE204"/>
  <c r="BE212"/>
  <c r="BE218"/>
  <c r="BE220"/>
  <c r="BE224"/>
  <c r="BE229"/>
  <c r="BE230"/>
  <c r="BE240"/>
  <c r="BE248"/>
  <c r="F91"/>
  <c r="BE133"/>
  <c r="BE167"/>
  <c r="BE178"/>
  <c r="BE179"/>
  <c r="BE185"/>
  <c r="BE205"/>
  <c r="BE216"/>
  <c r="BE221"/>
  <c r="BE231"/>
  <c r="BE236"/>
  <c r="BE245"/>
  <c r="BE247"/>
  <c r="E85"/>
  <c r="BE136"/>
  <c r="BE137"/>
  <c r="BE143"/>
  <c r="BE148"/>
  <c r="BE157"/>
  <c r="BE159"/>
  <c r="BE160"/>
  <c r="BE166"/>
  <c r="BE168"/>
  <c r="BE175"/>
  <c r="BE181"/>
  <c r="BE197"/>
  <c r="BE211"/>
  <c r="BE225"/>
  <c r="BE239"/>
  <c r="BE249"/>
  <c r="BE252"/>
  <c r="BE253"/>
  <c r="J122"/>
  <c r="BE131"/>
  <c r="BE132"/>
  <c r="BE134"/>
  <c r="BE138"/>
  <c r="BE140"/>
  <c r="BE142"/>
  <c r="BE145"/>
  <c r="BE151"/>
  <c r="BE154"/>
  <c r="BE163"/>
  <c r="BE176"/>
  <c r="BE189"/>
  <c r="BE191"/>
  <c r="BE194"/>
  <c r="BE203"/>
  <c r="BE206"/>
  <c r="BE210"/>
  <c r="BE213"/>
  <c r="BE235"/>
  <c r="BE242"/>
  <c r="F92"/>
  <c r="BE155"/>
  <c r="BE161"/>
  <c r="BE162"/>
  <c r="BE183"/>
  <c r="BE192"/>
  <c r="BE196"/>
  <c r="BE198"/>
  <c r="BE199"/>
  <c r="BE209"/>
  <c r="BE214"/>
  <c r="BE233"/>
  <c r="BE241"/>
  <c r="BE244"/>
  <c r="BE246"/>
  <c r="BE251"/>
  <c r="BE141"/>
  <c r="BE147"/>
  <c r="BE152"/>
  <c r="BE158"/>
  <c r="BE164"/>
  <c r="BE169"/>
  <c r="BE172"/>
  <c r="BE180"/>
  <c r="BE182"/>
  <c r="BE184"/>
  <c r="BE188"/>
  <c r="BE190"/>
  <c r="BE195"/>
  <c r="BE200"/>
  <c r="BE207"/>
  <c r="BE208"/>
  <c r="BE215"/>
  <c r="BE217"/>
  <c r="BE219"/>
  <c r="BE222"/>
  <c r="BE226"/>
  <c r="BE227"/>
  <c r="BE232"/>
  <c r="BE234"/>
  <c r="BE250"/>
  <c i="2" r="F34"/>
  <c i="1" r="BA95"/>
  <c r="BA94"/>
  <c r="W30"/>
  <c i="2" r="F35"/>
  <c i="1" r="BB95"/>
  <c r="BB94"/>
  <c r="W31"/>
  <c i="2" r="F37"/>
  <c i="1" r="BD95"/>
  <c r="BD94"/>
  <c r="W33"/>
  <c i="2" r="F36"/>
  <c i="1" r="BC95"/>
  <c r="BC94"/>
  <c r="W32"/>
  <c i="2" r="BE130"/>
  <c r="BE144"/>
  <c r="BE149"/>
  <c r="BE151"/>
  <c r="F91"/>
  <c r="BE126"/>
  <c r="BE132"/>
  <c r="BE134"/>
  <c r="BE139"/>
  <c r="BE140"/>
  <c r="BE143"/>
  <c r="BE148"/>
  <c r="E113"/>
  <c r="BE129"/>
  <c r="BE136"/>
  <c r="BE138"/>
  <c r="F120"/>
  <c r="BE131"/>
  <c r="BE137"/>
  <c r="BE142"/>
  <c r="BE147"/>
  <c r="BE153"/>
  <c r="BE128"/>
  <c r="BE133"/>
  <c r="BE146"/>
  <c r="BE150"/>
  <c r="BE152"/>
  <c r="BE155"/>
  <c i="4" l="1" r="T128"/>
  <c r="T127"/>
  <c i="5" r="T123"/>
  <c r="T122"/>
  <c i="6" r="R123"/>
  <c r="R122"/>
  <c i="5" r="P123"/>
  <c r="P122"/>
  <c i="1" r="AU98"/>
  <c i="3" r="P129"/>
  <c r="P128"/>
  <c i="1" r="AU96"/>
  <c i="5" r="R123"/>
  <c r="R122"/>
  <c i="4" r="P128"/>
  <c r="P127"/>
  <c i="1" r="AU97"/>
  <c i="4" r="BK128"/>
  <c r="BK127"/>
  <c r="J127"/>
  <c r="J96"/>
  <c i="6" r="T123"/>
  <c r="T122"/>
  <c r="BK123"/>
  <c r="J123"/>
  <c r="J97"/>
  <c r="P123"/>
  <c r="P122"/>
  <c i="1" r="AU99"/>
  <c i="3" r="R129"/>
  <c r="R128"/>
  <c r="T129"/>
  <c r="T128"/>
  <c r="BK237"/>
  <c r="J237"/>
  <c r="J106"/>
  <c i="2" r="BK124"/>
  <c r="BK123"/>
  <c r="J123"/>
  <c r="J96"/>
  <c i="6" r="J124"/>
  <c r="J98"/>
  <c i="3" r="BK129"/>
  <c r="J129"/>
  <c r="J97"/>
  <c i="5" r="J30"/>
  <c i="1" r="AG98"/>
  <c i="5" r="J123"/>
  <c r="J97"/>
  <c i="6" r="F33"/>
  <c i="1" r="AZ99"/>
  <c i="6" r="J33"/>
  <c i="1" r="AV99"/>
  <c r="AT99"/>
  <c i="5" r="J33"/>
  <c i="1" r="AV98"/>
  <c r="AT98"/>
  <c r="AN98"/>
  <c i="5" r="F33"/>
  <c i="1" r="AZ98"/>
  <c i="4" r="J33"/>
  <c i="1" r="AV97"/>
  <c r="AT97"/>
  <c i="4" r="F33"/>
  <c i="1" r="AZ97"/>
  <c i="3" r="J33"/>
  <c i="1" r="AV96"/>
  <c r="AT96"/>
  <c i="3" r="F33"/>
  <c i="1" r="AZ96"/>
  <c r="AW94"/>
  <c r="AK30"/>
  <c r="AX94"/>
  <c r="AY94"/>
  <c i="2" r="F33"/>
  <c i="1" r="AZ95"/>
  <c i="2" r="J33"/>
  <c i="1" r="AV95"/>
  <c r="AT95"/>
  <c i="3" l="1" r="BK128"/>
  <c r="J128"/>
  <c r="J30"/>
  <c i="1" r="AG96"/>
  <c r="AN96"/>
  <c i="2" r="J124"/>
  <c r="J97"/>
  <c r="J30"/>
  <c i="1" r="AG95"/>
  <c r="AN95"/>
  <c i="6" r="BK122"/>
  <c r="J122"/>
  <c r="J30"/>
  <c i="1" r="AG99"/>
  <c r="AN99"/>
  <c i="4" r="J30"/>
  <c i="1" r="AG97"/>
  <c r="AN97"/>
  <c i="4" r="J128"/>
  <c r="J97"/>
  <c i="1" r="AU94"/>
  <c i="6" r="J39"/>
  <c i="5" r="J39"/>
  <c i="1" r="AZ94"/>
  <c r="W29"/>
  <c i="4" r="J39"/>
  <c i="3" r="J39"/>
  <c i="2" r="J39"/>
  <c i="3" l="1" r="J96"/>
  <c i="6" r="J96"/>
  <c i="1" r="AG94"/>
  <c r="AK26"/>
  <c r="AV94"/>
  <c r="AK29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<sst xmlns="http://schemas.openxmlformats.org/spreadsheetml/2006/main">
  <si>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</si>
  <si>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</si>
  <si>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</si>
  <si>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</si>
  <si>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{24cca428-94c2-48a3-95a5-0f3ca8561b5f}</t>
  </si>
  <si>
    <t xml:space="preserve">&gt;&gt;  skryté sloupce  &lt;&lt;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</si>
  <si>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</si>
  <si>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</si>
  <si>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</si>
  <si>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</si>
  <si>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</si>
  <si>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</si>
  <si>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</si>
  <si>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</si>
  <si>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24-214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</si>
  <si>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</si>
  <si>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</si>
  <si>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zdroje vytápění a MaR kotelny CZT, Horažďovice - etapa 1</t>
  </si>
  <si>
    <t>KSO:</t>
  </si>
  <si>
    <t>CC-CZ:</t>
  </si>
  <si>
    <t>Místo:</t>
  </si>
  <si>
    <t xml:space="preserve"> </t>
  </si>
  <si>
    <t>Datum:</t>
  </si>
  <si>
    <t>13. 5. 2024</t>
  </si>
  <si>
    <t>Zadavatel:</t>
  </si>
  <si>
    <t>IČ:</t>
  </si>
  <si>
    <t>DIČ:</t>
  </si>
  <si>
    <t>Uchazeč:</t>
  </si>
  <si>
    <t>Vyplň údaj</t>
  </si>
  <si>
    <t>Projektant:</t>
  </si>
  <si>
    <t>Václav Krejčí</t>
  </si>
  <si>
    <t>Zpracovatel:</t>
  </si>
  <si>
    <t>0,01</t>
  </si>
  <si>
    <t>Tomáš Ševčík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</si>
  <si>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</si>
  <si>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</si>
  <si>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</si>
  <si>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</si>
  <si>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</si>
  <si>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</si>
  <si>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</si>
  <si>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</si>
  <si>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</si>
  <si>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</si>
  <si>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</si>
  <si>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</si>
  <si>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</si>
  <si>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</si>
  <si>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</si>
  <si>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</si>
  <si>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</si>
  <si>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</si>
  <si>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</si>
  <si>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</si>
  <si>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</si>
  <si>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</si>
  <si>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</si>
  <si>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</si>
  <si>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</si>
  <si>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</si>
  <si>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</si>
  <si>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</si>
  <si>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</si>
  <si>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</si>
  <si>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</si>
  <si>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</si>
  <si>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</si>
  <si>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</si>
  <si>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</si>
  <si>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</si>
  <si>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</si>
  <si>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</si>
  <si>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</si>
  <si>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</si>
  <si>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</si>
  <si>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</si>
  <si>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</si>
  <si>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</si>
  <si>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</si>
  <si>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</si>
  <si>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</si>
  <si>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24-214-01</t>
  </si>
  <si>
    <t>Demontáže</t>
  </si>
  <si>
    <t>STA</t>
  </si>
  <si>
    <t>1</t>
  </si>
  <si>
    <t>{ea3cdcf3-d31a-4111-9830-e5ed574e9493}</t>
  </si>
  <si>
    <t>2</t>
  </si>
  <si>
    <t>24-214-02</t>
  </si>
  <si>
    <t>Strojní část</t>
  </si>
  <si>
    <t>{f81d1672-534d-465c-b236-518e1d4cc49b}</t>
  </si>
  <si>
    <t>24-214-03</t>
  </si>
  <si>
    <t>SO 100 Kotelna CZT - zařízení silnoproudu a Měření a regulace</t>
  </si>
  <si>
    <t>{e5956dd3-ff24-4077-a21d-fb29c2a891c5}</t>
  </si>
  <si>
    <t>24-214-04</t>
  </si>
  <si>
    <t>SO 101 Úpravy MaR v DPS 1061 - Měření a regulace</t>
  </si>
  <si>
    <t>{cc80ca8d-cd6a-4142-9d60-543b21bd3865}</t>
  </si>
  <si>
    <t>24-214-05</t>
  </si>
  <si>
    <t>SO 102 Úpravy MaR v ZŠB 539</t>
  </si>
  <si>
    <t>{9fa27ead-d316-4849-8b49-8b19088359e5}</t>
  </si>
  <si>
    <t>KRYCÍ LIST SOUPISU PRACÍ</t>
  </si>
  <si>
    <t>Objekt:</t>
  </si>
  <si>
    <t>24-214-01 - Demontáže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</si>
  <si>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</si>
  <si>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</si>
  <si>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</si>
  <si>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</si>
  <si>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</si>
  <si>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</si>
  <si>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</si>
  <si>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</si>
  <si>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</si>
  <si>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</si>
  <si>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</si>
  <si>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</si>
  <si>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</si>
  <si>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</si>
  <si>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</si>
  <si>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</si>
  <si>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</si>
  <si>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</si>
  <si>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</si>
  <si>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</si>
  <si>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</si>
  <si>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</si>
  <si>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</si>
  <si>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</si>
  <si>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</si>
  <si>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</si>
  <si>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</si>
  <si>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</si>
  <si>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</si>
  <si>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</si>
  <si>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</si>
  <si>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713009000</t>
  </si>
  <si>
    <t>Demontáž izolace z potrubí vč. oplechování</t>
  </si>
  <si>
    <t>m</t>
  </si>
  <si>
    <t>16</t>
  </si>
  <si>
    <t>-338212148</t>
  </si>
  <si>
    <t>731</t>
  </si>
  <si>
    <t>Ústřední vytápění - kotelny</t>
  </si>
  <si>
    <t>731201825</t>
  </si>
  <si>
    <t>Demontáž kotle ocelového automatického výkon do 2200 kW</t>
  </si>
  <si>
    <t>kus</t>
  </si>
  <si>
    <t>-487439910</t>
  </si>
  <si>
    <t>3</t>
  </si>
  <si>
    <t>731292812</t>
  </si>
  <si>
    <t>Demontáž hořáku na plynné nebo kapalné palivo výkon přes 145 do 300 kW</t>
  </si>
  <si>
    <t>-1258299101</t>
  </si>
  <si>
    <t>4</t>
  </si>
  <si>
    <t>731321811</t>
  </si>
  <si>
    <t>Demontáž pojišťovacího zařízení přetlakového kotlů</t>
  </si>
  <si>
    <t>-1122811650</t>
  </si>
  <si>
    <t>5</t>
  </si>
  <si>
    <t>731391815</t>
  </si>
  <si>
    <t>Vypuštění vody z kotle samospádem pl kotle přes 50 do 100 m2</t>
  </si>
  <si>
    <t>-1018867810</t>
  </si>
  <si>
    <t>6</t>
  </si>
  <si>
    <t>731399801</t>
  </si>
  <si>
    <t>Demontáž tlumiče hluku pro hořák</t>
  </si>
  <si>
    <t>943316930</t>
  </si>
  <si>
    <t>7</t>
  </si>
  <si>
    <t>731399802</t>
  </si>
  <si>
    <t>Demontáž spalinového nerezového kondenzačního výměníku</t>
  </si>
  <si>
    <t>34223545</t>
  </si>
  <si>
    <t>8</t>
  </si>
  <si>
    <t>998731201</t>
  </si>
  <si>
    <t>Přesun hmot procentní pro kotelny v objektech v do 6 m</t>
  </si>
  <si>
    <t>%</t>
  </si>
  <si>
    <t>-223603069</t>
  </si>
  <si>
    <t>732</t>
  </si>
  <si>
    <t>Ústřední vytápění - strojovny</t>
  </si>
  <si>
    <t>9</t>
  </si>
  <si>
    <t>732420811</t>
  </si>
  <si>
    <t>Demontáž čerpadla oběhového spirálního DN 25</t>
  </si>
  <si>
    <t>-1635500375</t>
  </si>
  <si>
    <t>10</t>
  </si>
  <si>
    <t>732420813</t>
  </si>
  <si>
    <t>Demontáž čerpadla oběhového spirálního DN 50</t>
  </si>
  <si>
    <t>1679009175</t>
  </si>
  <si>
    <t>11</t>
  </si>
  <si>
    <t>732420815</t>
  </si>
  <si>
    <t>Demontáž čerpadla oběhového spirálního DN 80</t>
  </si>
  <si>
    <t>-124346262</t>
  </si>
  <si>
    <t>732420816</t>
  </si>
  <si>
    <t>Demontáž čerpadla oběhového spirálního DN 100</t>
  </si>
  <si>
    <t>-1359129624</t>
  </si>
  <si>
    <t>13</t>
  </si>
  <si>
    <t>998732201</t>
  </si>
  <si>
    <t>Přesun hmot procentní pro strojovny v objektech v do 6 m</t>
  </si>
  <si>
    <t>-1606737877</t>
  </si>
  <si>
    <t>733</t>
  </si>
  <si>
    <t>Ústřední vytápění - rozvodné potrubí</t>
  </si>
  <si>
    <t>14</t>
  </si>
  <si>
    <t>733110808</t>
  </si>
  <si>
    <t>Demontáž potrubí ocelového závitového DN přes 32 do 50</t>
  </si>
  <si>
    <t>-1675461785</t>
  </si>
  <si>
    <t>15</t>
  </si>
  <si>
    <t>733120832</t>
  </si>
  <si>
    <t>Demontáž potrubí ocelového hladkého D přes 89 do 133</t>
  </si>
  <si>
    <t>442281173</t>
  </si>
  <si>
    <t>998733201</t>
  </si>
  <si>
    <t>Přesun hmot procentní pro rozvody potrubí v objektech v do 6 m</t>
  </si>
  <si>
    <t>-243189379</t>
  </si>
  <si>
    <t>734</t>
  </si>
  <si>
    <t>Ústřední vytápění - armatury</t>
  </si>
  <si>
    <t>17</t>
  </si>
  <si>
    <t>734100812</t>
  </si>
  <si>
    <t>Demontáž armatury přírubové se dvěma přírubami DN přes 50 do 100</t>
  </si>
  <si>
    <t>-1685606407</t>
  </si>
  <si>
    <t>18</t>
  </si>
  <si>
    <t>734100813</t>
  </si>
  <si>
    <t>Demontáž armatury přírubové se dvěma přírubami DN přes 100 do 150</t>
  </si>
  <si>
    <t>-409798235</t>
  </si>
  <si>
    <t>19</t>
  </si>
  <si>
    <t>734100823</t>
  </si>
  <si>
    <t>Demontáž armatury přírubové se třemi přírubami DN přes 100 do 150</t>
  </si>
  <si>
    <t>1407566683</t>
  </si>
  <si>
    <t>20</t>
  </si>
  <si>
    <t>734200811</t>
  </si>
  <si>
    <t>Demontáž armatury závitové s jedním závitem přes G 1/2 do G 1/2</t>
  </si>
  <si>
    <t>476411490</t>
  </si>
  <si>
    <t>734200823</t>
  </si>
  <si>
    <t>Demontáž armatury závitové se dvěma závity přes G 1 přes G 1 do G 6/4</t>
  </si>
  <si>
    <t>-1676259603</t>
  </si>
  <si>
    <t>22</t>
  </si>
  <si>
    <t>734200824</t>
  </si>
  <si>
    <t>Demontáž armatury závitové se dvěma závitypřes G 6/4 do G 2</t>
  </si>
  <si>
    <t>-1195783819</t>
  </si>
  <si>
    <t>23</t>
  </si>
  <si>
    <t>734200834</t>
  </si>
  <si>
    <t>Demontáž armatury závitové se třemi závitypřes G 6/4 do G 2</t>
  </si>
  <si>
    <t>227553731</t>
  </si>
  <si>
    <t>24</t>
  </si>
  <si>
    <t>998734201</t>
  </si>
  <si>
    <t>Přesun hmot procentní pro armatury v objektech v do 6 m</t>
  </si>
  <si>
    <t>133310684</t>
  </si>
  <si>
    <t>ost</t>
  </si>
  <si>
    <t>Ostatní</t>
  </si>
  <si>
    <t>25</t>
  </si>
  <si>
    <t>100100100</t>
  </si>
  <si>
    <t>Ekologické likvidace zdemontovaného materiálu</t>
  </si>
  <si>
    <t>soubor</t>
  </si>
  <si>
    <t>512</t>
  </si>
  <si>
    <t>1817351794</t>
  </si>
  <si>
    <t>24-214-02 - Strojní část</t>
  </si>
  <si>
    <t xml:space="preserve">    723 - Zdravotechnika - vnitřní plynovod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</si>
  <si>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</si>
  <si>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</si>
  <si>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</si>
  <si>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</si>
  <si>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OST - Ostatní</t>
  </si>
  <si>
    <t>M</t>
  </si>
  <si>
    <t>713001002</t>
  </si>
  <si>
    <t>Tepelná izolace z minerální vaty s Al. folií pro potrubí DN 65 tl. 50 mm</t>
  </si>
  <si>
    <t>32</t>
  </si>
  <si>
    <t>-870907251</t>
  </si>
  <si>
    <t>713001004</t>
  </si>
  <si>
    <t>Tepelná izolace z minerální vaty s Al. folií pro potrubí DN 125 tl. 60 mm</t>
  </si>
  <si>
    <t>612294913</t>
  </si>
  <si>
    <t>713909001</t>
  </si>
  <si>
    <t>Montáž izolace s Al</t>
  </si>
  <si>
    <t>-1902439954</t>
  </si>
  <si>
    <t>713003001</t>
  </si>
  <si>
    <t>Snímatelná izolace armatur DN 65</t>
  </si>
  <si>
    <t>-870784628</t>
  </si>
  <si>
    <t>713003006</t>
  </si>
  <si>
    <t>Snímatelná izolace armatur DN 100</t>
  </si>
  <si>
    <t>-1990410584</t>
  </si>
  <si>
    <t>713003008</t>
  </si>
  <si>
    <t>Snímatelná izolace armatur DN 125</t>
  </si>
  <si>
    <t>1953317983</t>
  </si>
  <si>
    <t>713909007</t>
  </si>
  <si>
    <t>Montáž snímatelné izolace armatur</t>
  </si>
  <si>
    <t>-1790448936</t>
  </si>
  <si>
    <t>998713201</t>
  </si>
  <si>
    <t>Přesun hmot procentní pro izolace tepelné v objektech v do 6 m</t>
  </si>
  <si>
    <t>1621189252</t>
  </si>
  <si>
    <t>723</t>
  </si>
  <si>
    <t>Zdravotechnika - vnitřní plynovod</t>
  </si>
  <si>
    <t>723001001</t>
  </si>
  <si>
    <t>Plynová regulační řada hořáku (regulátor plynu, bezpečnostní klapka, pojišťovací ventil vč. vstupního a výstupního manometru s tlačítkovým kohoutem), vstupní tlak 200 kPa, nastavitelný rozsah výstupního tlaku 7-14 kPa - Součást dodávky hořáku</t>
  </si>
  <si>
    <t>569690285</t>
  </si>
  <si>
    <t>723150312</t>
  </si>
  <si>
    <t>Potrubí ocelové hladké černé bezešvé spojované svařováním tvářené za tepla D 57x3,2 mm</t>
  </si>
  <si>
    <t>-307209695</t>
  </si>
  <si>
    <t>723190901</t>
  </si>
  <si>
    <t>Uzavření,otevření plynovodního potrubí při opravě</t>
  </si>
  <si>
    <t>-1793492631</t>
  </si>
  <si>
    <t>723190907</t>
  </si>
  <si>
    <t>Odvzdušnění nebo napuštění plynovodního potrubí</t>
  </si>
  <si>
    <t>1491338245</t>
  </si>
  <si>
    <t>723190909</t>
  </si>
  <si>
    <t>Zkouška těsnosti potrubí plynovodního</t>
  </si>
  <si>
    <t>-1499652190</t>
  </si>
  <si>
    <t>723909001</t>
  </si>
  <si>
    <t>Přemístění plynoměru - stávajícího</t>
  </si>
  <si>
    <t>-849827348</t>
  </si>
  <si>
    <t>723909002</t>
  </si>
  <si>
    <t>Montáž plynové regulační řady</t>
  </si>
  <si>
    <t>779073718</t>
  </si>
  <si>
    <t>723909003</t>
  </si>
  <si>
    <t>Revize plynu vč. revizní zprávy</t>
  </si>
  <si>
    <t>1436568035</t>
  </si>
  <si>
    <t>998723201</t>
  </si>
  <si>
    <t>Přesun hmot procentní pro vnitřní plynovod v objektech v do 6 m</t>
  </si>
  <si>
    <t>-445845285</t>
  </si>
  <si>
    <t>731201001</t>
  </si>
  <si>
    <t>Teplovodní kotel - tepelný výkon 1,95 MW, max. teplota 110°C, přetlak 0,6 MPa např. Viessmann Vitomax LW M60A</t>
  </si>
  <si>
    <t>-738015547</t>
  </si>
  <si>
    <t>731201002</t>
  </si>
  <si>
    <t>LON - modul s propojovacím kabelem</t>
  </si>
  <si>
    <t>564119629</t>
  </si>
  <si>
    <t>731201003</t>
  </si>
  <si>
    <t>Sada hlídače tlaku spalin</t>
  </si>
  <si>
    <t>-242418731</t>
  </si>
  <si>
    <t>731201004</t>
  </si>
  <si>
    <t>Omezovač stavu vody (montáž na potrubí)</t>
  </si>
  <si>
    <t>-1226385332</t>
  </si>
  <si>
    <t>731201005</t>
  </si>
  <si>
    <t>Omezovač max. tlaku (SDB) 0-6 bar</t>
  </si>
  <si>
    <t>-1975987679</t>
  </si>
  <si>
    <t>731201006</t>
  </si>
  <si>
    <t>Omezovač min. tlaku (SDBF) 0-6 bar</t>
  </si>
  <si>
    <t>28751979</t>
  </si>
  <si>
    <t>731201007</t>
  </si>
  <si>
    <t>Armatura pro manostat 6 bar - 4-přip.</t>
  </si>
  <si>
    <t>424357111</t>
  </si>
  <si>
    <t>731201008</t>
  </si>
  <si>
    <t>KM-BUS adaptér ext. poj. zařízení</t>
  </si>
  <si>
    <t>-204900339</t>
  </si>
  <si>
    <t>26</t>
  </si>
  <si>
    <t>731201009</t>
  </si>
  <si>
    <t>Sada nahrazující opatření 0-6 bar</t>
  </si>
  <si>
    <t>-1479703173</t>
  </si>
  <si>
    <t>27</t>
  </si>
  <si>
    <t>731201010</t>
  </si>
  <si>
    <t>Čidlo teploty NTC 10 kOhm (do jímky)</t>
  </si>
  <si>
    <t>1201168463</t>
  </si>
  <si>
    <t>28</t>
  </si>
  <si>
    <t>731201011</t>
  </si>
  <si>
    <t>Rozšíření EA1</t>
  </si>
  <si>
    <t>381013189</t>
  </si>
  <si>
    <t>29</t>
  </si>
  <si>
    <t>731201012</t>
  </si>
  <si>
    <t>Plnoprůtokový kondenzační ekonomizér spalin, výkon 192 kW, 10 m3/h, dP=20 kPa např. Viessmann VF 10-16 AFI/16 rob</t>
  </si>
  <si>
    <t>-1941505603</t>
  </si>
  <si>
    <t>30</t>
  </si>
  <si>
    <t>731201013</t>
  </si>
  <si>
    <t>Vrtání hořákové desky</t>
  </si>
  <si>
    <t>-1669643527</t>
  </si>
  <si>
    <t>31</t>
  </si>
  <si>
    <t>731201014</t>
  </si>
  <si>
    <t>Montáž kotle vč. příslušenství</t>
  </si>
  <si>
    <t>kpl</t>
  </si>
  <si>
    <t>-1851190334</t>
  </si>
  <si>
    <t>731201015</t>
  </si>
  <si>
    <t>Kontrola před uvedením do provozu</t>
  </si>
  <si>
    <t>-1142277937</t>
  </si>
  <si>
    <t>33</t>
  </si>
  <si>
    <t>731201016</t>
  </si>
  <si>
    <t>Uvedení kotle do provozu</t>
  </si>
  <si>
    <t>-2062454</t>
  </si>
  <si>
    <t>34</t>
  </si>
  <si>
    <t>731201017</t>
  </si>
  <si>
    <t>Uvedení regulace do provozu</t>
  </si>
  <si>
    <t>-1958484099</t>
  </si>
  <si>
    <t>35</t>
  </si>
  <si>
    <t>731201018</t>
  </si>
  <si>
    <t>Hořák plynový s integrovaným FM, výkon 300-2450 kW, vč. regulační plynové řady pro tlak 200 kPa např. Weishaupt WM-G20/4-A prov. ZM-3LN</t>
  </si>
  <si>
    <t>1484302886</t>
  </si>
  <si>
    <t>36</t>
  </si>
  <si>
    <t>731201019</t>
  </si>
  <si>
    <t>Tlumič hluku pro hořák s útlumem cca 10-15 dBA např. Weishaupt W-SH 15</t>
  </si>
  <si>
    <t>710169450</t>
  </si>
  <si>
    <t>37</t>
  </si>
  <si>
    <t>731201020</t>
  </si>
  <si>
    <t>Montáž hořáku</t>
  </si>
  <si>
    <t>-1433087897</t>
  </si>
  <si>
    <t>38</t>
  </si>
  <si>
    <t>731201021</t>
  </si>
  <si>
    <t>Montáž tlumiče hluku hořáku</t>
  </si>
  <si>
    <t>1293049679</t>
  </si>
  <si>
    <t>39</t>
  </si>
  <si>
    <t>731201022</t>
  </si>
  <si>
    <t>Uvedení hořáku do provozu</t>
  </si>
  <si>
    <t>-1048444711</t>
  </si>
  <si>
    <t>40</t>
  </si>
  <si>
    <t>731201023</t>
  </si>
  <si>
    <t>Úprava komínu</t>
  </si>
  <si>
    <t>1153611591</t>
  </si>
  <si>
    <t>41</t>
  </si>
  <si>
    <t>-24250015</t>
  </si>
  <si>
    <t>42</t>
  </si>
  <si>
    <t>732001001</t>
  </si>
  <si>
    <t>Suchoběžné čerpadlo DN 100, PN 6, Q=67 m3/h, dP=40 kPa, U=3x400 V, např. Grundfos TP 100-70/4 A-F-A-BQQE-HW3</t>
  </si>
  <si>
    <t>-457817881</t>
  </si>
  <si>
    <t>43</t>
  </si>
  <si>
    <t>732001002</t>
  </si>
  <si>
    <t>Mokroběžné čerpadlo DN 50, PN 6, Q=0 m3/h, dP=35 kPa, U=1x230 V, např. Grundfos Magna1 50-60 F</t>
  </si>
  <si>
    <t>1296315695</t>
  </si>
  <si>
    <t>44</t>
  </si>
  <si>
    <t>732001003</t>
  </si>
  <si>
    <t>Suchoběžné čerpadlo DN 100, PN 6, Q=86,2 m3/h, dP=180 kPa, např. Grundfos TP 100-240/2 A-F-A-BQQE-MW1</t>
  </si>
  <si>
    <t>-169590582</t>
  </si>
  <si>
    <t>45</t>
  </si>
  <si>
    <t>732001004</t>
  </si>
  <si>
    <t>Doplňovací čerpadlo Q=2,5 m3/h, H=30m, např. Grundfos CM 3-6</t>
  </si>
  <si>
    <t>2038743294</t>
  </si>
  <si>
    <t>46</t>
  </si>
  <si>
    <t>732001005</t>
  </si>
  <si>
    <t xml:space="preserve">Suchoběžné čerpadlo DN 40, PN 6, Q=15 m3/h, dP=120 kPa, např.  Grundfos TP 40-230/2</t>
  </si>
  <si>
    <t>1993553994</t>
  </si>
  <si>
    <t>47</t>
  </si>
  <si>
    <t>732001006</t>
  </si>
  <si>
    <t>Expanzní nádoba o objemu 500 l, PN 6, např. Reflex N 500/6</t>
  </si>
  <si>
    <t>-624300705</t>
  </si>
  <si>
    <t>48</t>
  </si>
  <si>
    <t>732001007</t>
  </si>
  <si>
    <t>Montáž expanzní nádoby vč. revize</t>
  </si>
  <si>
    <t>-1403654533</t>
  </si>
  <si>
    <t>49</t>
  </si>
  <si>
    <t>732429123</t>
  </si>
  <si>
    <t>Montáž čerpadla oběhového suchoběžného přírubového DN 40 monoblokové</t>
  </si>
  <si>
    <t>-1308923848</t>
  </si>
  <si>
    <t>50</t>
  </si>
  <si>
    <t>732429126</t>
  </si>
  <si>
    <t>Montáž čerpadla oběhového suchoběžného přírubového DN 100 monoblokové</t>
  </si>
  <si>
    <t>-1923745640</t>
  </si>
  <si>
    <t>51</t>
  </si>
  <si>
    <t>732429215</t>
  </si>
  <si>
    <t>Montáž čerpadla oběhového mokroběžného závitového DN 32</t>
  </si>
  <si>
    <t>-725931325</t>
  </si>
  <si>
    <t>52</t>
  </si>
  <si>
    <t>732429225</t>
  </si>
  <si>
    <t>Montáž čerpadla oběhového mokroběžného přírubového DN 50 jednodílné</t>
  </si>
  <si>
    <t>-1389018175</t>
  </si>
  <si>
    <t>53</t>
  </si>
  <si>
    <t>-2018902608</t>
  </si>
  <si>
    <t>54</t>
  </si>
  <si>
    <t>733111117</t>
  </si>
  <si>
    <t>Potrubí ocelové závitové černé bezešvé běžné v kotelnách nebo strojovnách DN 40</t>
  </si>
  <si>
    <t>-2037315899</t>
  </si>
  <si>
    <t>55</t>
  </si>
  <si>
    <t>733121222</t>
  </si>
  <si>
    <t>Potrubí ocelové hladké bezešvé v kotelnách nebo strojovnách spojované svařováním D 76x3,2 mm</t>
  </si>
  <si>
    <t>1638815058</t>
  </si>
  <si>
    <t>56</t>
  </si>
  <si>
    <t>733121228</t>
  </si>
  <si>
    <t>Potrubí ocelové hladké bezešvé v kotelnách nebo strojovnách spojované svařováním D 108x4,0 mm</t>
  </si>
  <si>
    <t>603450938</t>
  </si>
  <si>
    <t>57</t>
  </si>
  <si>
    <t>733121232</t>
  </si>
  <si>
    <t>Potrubí ocelové hladké bezešvé v kotelnách nebo strojovnách spojované svařováním D 133x4,0 mm</t>
  </si>
  <si>
    <t>-1608388317</t>
  </si>
  <si>
    <t>58</t>
  </si>
  <si>
    <t>733123123</t>
  </si>
  <si>
    <t>Příplatek k potrubí ocelovému hladkému za zhotovení přípojky z trubek ocelových hladkých D 76x3,2 mm</t>
  </si>
  <si>
    <t>-1305796231</t>
  </si>
  <si>
    <t>59</t>
  </si>
  <si>
    <t>733123132</t>
  </si>
  <si>
    <t>Příplatek k potrubí ocelovému hladkému za zhotovení přípojky z trubek ocelových hladkých D 133x4,0 mm</t>
  </si>
  <si>
    <t>-1870657480</t>
  </si>
  <si>
    <t>60</t>
  </si>
  <si>
    <t>733124126</t>
  </si>
  <si>
    <t xml:space="preserve">Příplatek k potrubí  za zhotovení přechodů DN 125/100</t>
  </si>
  <si>
    <t>1621658732</t>
  </si>
  <si>
    <t>61</t>
  </si>
  <si>
    <t>733124128</t>
  </si>
  <si>
    <t>Příplatek k potrubí za zhotovení přechodů DN 150/100</t>
  </si>
  <si>
    <t>-1810432332</t>
  </si>
  <si>
    <t>62</t>
  </si>
  <si>
    <t>733141105</t>
  </si>
  <si>
    <t>Uvolňovací nádoba z trubek ocelových DN 100</t>
  </si>
  <si>
    <t>697289515</t>
  </si>
  <si>
    <t>63</t>
  </si>
  <si>
    <t>733190107</t>
  </si>
  <si>
    <t>Zkouška těsnosti potrubí ocelové závitové DN do 40</t>
  </si>
  <si>
    <t>44110061</t>
  </si>
  <si>
    <t>64</t>
  </si>
  <si>
    <t>733190225</t>
  </si>
  <si>
    <t>Zkouška těsnosti potrubí ocelové hladké D přes 60,3x2,9 do 89x5,0</t>
  </si>
  <si>
    <t>-1157864230</t>
  </si>
  <si>
    <t>65</t>
  </si>
  <si>
    <t>733190232</t>
  </si>
  <si>
    <t>Zkouška těsnosti potrubí ocelové hladké D přes 89x5,0 do 133x5,0</t>
  </si>
  <si>
    <t>-1514077911</t>
  </si>
  <si>
    <t>66</t>
  </si>
  <si>
    <t>733985601</t>
  </si>
  <si>
    <t>Úprava potrubí pro vsazení nového čerpadla</t>
  </si>
  <si>
    <t>-809248737</t>
  </si>
  <si>
    <t>67</t>
  </si>
  <si>
    <t>-521060724</t>
  </si>
  <si>
    <t>68</t>
  </si>
  <si>
    <t>734001006</t>
  </si>
  <si>
    <t>Uzavírací mezipřírubová klapka DN 65</t>
  </si>
  <si>
    <t>-1067873413</t>
  </si>
  <si>
    <t>69</t>
  </si>
  <si>
    <t>734001007</t>
  </si>
  <si>
    <t>Uzavírací mezipřírubová klapka DN 125</t>
  </si>
  <si>
    <t>-1598270214</t>
  </si>
  <si>
    <t>70</t>
  </si>
  <si>
    <t>734001001</t>
  </si>
  <si>
    <t>Filtr přírubový DN 65</t>
  </si>
  <si>
    <t>687111429</t>
  </si>
  <si>
    <t>71</t>
  </si>
  <si>
    <t>734001002</t>
  </si>
  <si>
    <t>Filtr přírubový DN 125</t>
  </si>
  <si>
    <t>-499669109</t>
  </si>
  <si>
    <t>72</t>
  </si>
  <si>
    <t>734001003</t>
  </si>
  <si>
    <t>Pojistný ventil DN 65, otv. přetlak 400 kPa</t>
  </si>
  <si>
    <t>1359357074</t>
  </si>
  <si>
    <t>73</t>
  </si>
  <si>
    <t>734001004</t>
  </si>
  <si>
    <t>Gumový kompenzátor DN 100</t>
  </si>
  <si>
    <t>-811505340</t>
  </si>
  <si>
    <t>74</t>
  </si>
  <si>
    <t>734001005</t>
  </si>
  <si>
    <t>Směšovač třícestný přírubový se servopohonem DN 125, Kvs=280 m3/h, PN 6, např. ESBE 3F125</t>
  </si>
  <si>
    <t>1660551616</t>
  </si>
  <si>
    <t>75</t>
  </si>
  <si>
    <t>734001006.1</t>
  </si>
  <si>
    <t>Směšovač třícestný závitový se servopohonem DN 50, Kvs=40 m3/h, PN 6, např. ESBE VRG 131 DN 50</t>
  </si>
  <si>
    <t>1417802428</t>
  </si>
  <si>
    <t>76</t>
  </si>
  <si>
    <t>734001007.1</t>
  </si>
  <si>
    <t>Pojistný ventil DN 15, otv. přetlak 400 kPa</t>
  </si>
  <si>
    <t>634644955</t>
  </si>
  <si>
    <t>77</t>
  </si>
  <si>
    <t>734001020</t>
  </si>
  <si>
    <t>Manometr</t>
  </si>
  <si>
    <t>396344141</t>
  </si>
  <si>
    <t>78</t>
  </si>
  <si>
    <t>734001021</t>
  </si>
  <si>
    <t>Teploměr</t>
  </si>
  <si>
    <t>940733462</t>
  </si>
  <si>
    <t>79</t>
  </si>
  <si>
    <t>734001024</t>
  </si>
  <si>
    <t>Kulový kohout se zajištěním DN 25, např. Reflex MK 1"</t>
  </si>
  <si>
    <t>787900185</t>
  </si>
  <si>
    <t>80</t>
  </si>
  <si>
    <t>734109215</t>
  </si>
  <si>
    <t>Montáž armatury přírubové se dvěma přírubami PN 16 DN 65</t>
  </si>
  <si>
    <t>-353490478</t>
  </si>
  <si>
    <t>81</t>
  </si>
  <si>
    <t>734109217</t>
  </si>
  <si>
    <t>Montáž armatury přírubové se dvěma přírubami PN 16 DN 100</t>
  </si>
  <si>
    <t>75791474</t>
  </si>
  <si>
    <t>82</t>
  </si>
  <si>
    <t>734109218</t>
  </si>
  <si>
    <t>Montáž armatury přírubové se dvěma přírubami PN 16 DN 125</t>
  </si>
  <si>
    <t>250379605</t>
  </si>
  <si>
    <t>83</t>
  </si>
  <si>
    <t>734109418</t>
  </si>
  <si>
    <t>Montáž armatury přírubové se třemi přírubami PN 16 DN 125</t>
  </si>
  <si>
    <t>708618068</t>
  </si>
  <si>
    <t>84</t>
  </si>
  <si>
    <t>734209113</t>
  </si>
  <si>
    <t>Montáž armatury závitové s dvěma závity G 1/2</t>
  </si>
  <si>
    <t>1525542546</t>
  </si>
  <si>
    <t>85</t>
  </si>
  <si>
    <t>734209115</t>
  </si>
  <si>
    <t>Montáž armatury závitové s dvěma závity G 1</t>
  </si>
  <si>
    <t>958493969</t>
  </si>
  <si>
    <t>86</t>
  </si>
  <si>
    <t>734209128</t>
  </si>
  <si>
    <t>Montáž armatury závitové s třemi závity G 2</t>
  </si>
  <si>
    <t>2065364279</t>
  </si>
  <si>
    <t>87</t>
  </si>
  <si>
    <t>410200941</t>
  </si>
  <si>
    <t>767</t>
  </si>
  <si>
    <t>Konstrukce zámečnické</t>
  </si>
  <si>
    <t>88</t>
  </si>
  <si>
    <t>767001001</t>
  </si>
  <si>
    <t>Dodávka KDK</t>
  </si>
  <si>
    <t>kg</t>
  </si>
  <si>
    <t>-2072439086</t>
  </si>
  <si>
    <t>89</t>
  </si>
  <si>
    <t>767995111</t>
  </si>
  <si>
    <t>Montáž atypických zámečnických konstrukcí hm do 5 kg</t>
  </si>
  <si>
    <t>-1172924544</t>
  </si>
  <si>
    <t>90</t>
  </si>
  <si>
    <t>767854601</t>
  </si>
  <si>
    <t>Podpůrná konstrukce kotlů 2x profil U 100, svařeno do krabice délky 1,5 m</t>
  </si>
  <si>
    <t>-83564388</t>
  </si>
  <si>
    <t>91</t>
  </si>
  <si>
    <t>998767201</t>
  </si>
  <si>
    <t>Přesun hmot procentní pro zámečnické konstrukce v objektech v do 6 m</t>
  </si>
  <si>
    <t>789169550</t>
  </si>
  <si>
    <t>783</t>
  </si>
  <si>
    <t>Dokončovací práce - nátěry</t>
  </si>
  <si>
    <t>92</t>
  </si>
  <si>
    <t>783614551</t>
  </si>
  <si>
    <t>Základní jednonásobný syntetický nátěr potrubí DN do 50 mm</t>
  </si>
  <si>
    <t>-309217401</t>
  </si>
  <si>
    <t>93</t>
  </si>
  <si>
    <t>783614561</t>
  </si>
  <si>
    <t>Základní jednonásobný syntetický nátěr potrubí přes DN 50 do DN 100 mm</t>
  </si>
  <si>
    <t>349890523</t>
  </si>
  <si>
    <t>94</t>
  </si>
  <si>
    <t>783614571</t>
  </si>
  <si>
    <t>Základní jednonásobný syntetický nátěr potrubí přes DN 100 do DN 150 mm</t>
  </si>
  <si>
    <t>1577249360</t>
  </si>
  <si>
    <t>95</t>
  </si>
  <si>
    <t>783614651</t>
  </si>
  <si>
    <t>Základní antikorozní jednonásobný syntetický potrubí DN do 50 mm</t>
  </si>
  <si>
    <t>1564263828</t>
  </si>
  <si>
    <t>96</t>
  </si>
  <si>
    <t>783614661</t>
  </si>
  <si>
    <t>Základní antikorozní jednonásobný syntetický potrubí přes DN 50 do DN 100 mm</t>
  </si>
  <si>
    <t>-1820008954</t>
  </si>
  <si>
    <t>97</t>
  </si>
  <si>
    <t>783614671</t>
  </si>
  <si>
    <t>Základní antikorozní jednonásobný syntetický potrubí přes DN 100 do DN 150 mm</t>
  </si>
  <si>
    <t>996541168</t>
  </si>
  <si>
    <t>98</t>
  </si>
  <si>
    <t>783617611</t>
  </si>
  <si>
    <t>Krycí dvojnásobný syntetický nátěr potrubí DN do 50 mm</t>
  </si>
  <si>
    <t>-2018325476</t>
  </si>
  <si>
    <t>99</t>
  </si>
  <si>
    <t>783627631</t>
  </si>
  <si>
    <t>Krycí dvojnásobný akrylátový nátěr potrubí přes DN 50 do DN 100 mm</t>
  </si>
  <si>
    <t>-1513446417</t>
  </si>
  <si>
    <t>Práce a dodávky M</t>
  </si>
  <si>
    <t>23-M</t>
  </si>
  <si>
    <t>Montáže potrubí</t>
  </si>
  <si>
    <t>100</t>
  </si>
  <si>
    <t>230101002</t>
  </si>
  <si>
    <t>Koleno varné DN 65</t>
  </si>
  <si>
    <t>256</t>
  </si>
  <si>
    <t>888267417</t>
  </si>
  <si>
    <t>101</t>
  </si>
  <si>
    <t>230101004</t>
  </si>
  <si>
    <t>Koleno varné DN 125</t>
  </si>
  <si>
    <t>-1123454769</t>
  </si>
  <si>
    <t>102</t>
  </si>
  <si>
    <t>230021047</t>
  </si>
  <si>
    <t>Montáž trubní díly přivařovací tř.11-13 do 1 kg D 76 mm tl 3,2 mm</t>
  </si>
  <si>
    <t>-186796942</t>
  </si>
  <si>
    <t>103</t>
  </si>
  <si>
    <t>230021077</t>
  </si>
  <si>
    <t>Montáž trubní díly přivařovací tř.11-13 do 1 kg D 133 mm tl 4,5 mm</t>
  </si>
  <si>
    <t>1969434624</t>
  </si>
  <si>
    <t>OST</t>
  </si>
  <si>
    <t>104</t>
  </si>
  <si>
    <t>OST001001</t>
  </si>
  <si>
    <t>Napuštění systému upravenou vodou přes mobilní úpravnu vody</t>
  </si>
  <si>
    <t>l</t>
  </si>
  <si>
    <t>1677907443</t>
  </si>
  <si>
    <t>105</t>
  </si>
  <si>
    <t>OST001002</t>
  </si>
  <si>
    <t>Zkouška těsnosti, dilatační zkouška</t>
  </si>
  <si>
    <t>-1863328456</t>
  </si>
  <si>
    <t>106</t>
  </si>
  <si>
    <t>OST001003</t>
  </si>
  <si>
    <t>Zaškolení obsluhy vč. protokolu</t>
  </si>
  <si>
    <t>-1464389519</t>
  </si>
  <si>
    <t>107</t>
  </si>
  <si>
    <t>OST001004</t>
  </si>
  <si>
    <t>Mechanizace (lešení, plošiny)</t>
  </si>
  <si>
    <t>652321618</t>
  </si>
  <si>
    <t>108</t>
  </si>
  <si>
    <t>OST001005</t>
  </si>
  <si>
    <t>Mechanizace pro usazení Kotlů</t>
  </si>
  <si>
    <t>-1925070140</t>
  </si>
  <si>
    <t>109</t>
  </si>
  <si>
    <t>OST001006</t>
  </si>
  <si>
    <t>Zaregulování systému</t>
  </si>
  <si>
    <t>356420395</t>
  </si>
  <si>
    <t>110</t>
  </si>
  <si>
    <t>OST001007</t>
  </si>
  <si>
    <t>Topná zkouška</t>
  </si>
  <si>
    <t>1327367263</t>
  </si>
  <si>
    <t>111</t>
  </si>
  <si>
    <t>OST001008</t>
  </si>
  <si>
    <t>Dokladová část</t>
  </si>
  <si>
    <t>-1574601879</t>
  </si>
  <si>
    <t>112</t>
  </si>
  <si>
    <t>OST001009</t>
  </si>
  <si>
    <t>Projektová dokumentace skutečného provedení</t>
  </si>
  <si>
    <t>-546944294</t>
  </si>
  <si>
    <t>113</t>
  </si>
  <si>
    <t>OST001010</t>
  </si>
  <si>
    <t>Ostatní náklady, VRN</t>
  </si>
  <si>
    <t>-192103304</t>
  </si>
  <si>
    <t>24-214-03 - SO 100 Kotelna CZT - zařízení silnoproudu a Měření a regulace</t>
  </si>
  <si>
    <t>PSV - PSV</t>
  </si>
  <si>
    <t xml:space="preserve">    001 - ŘÍDÍCÍ SYSTÉM RA1:</t>
  </si>
  <si>
    <t xml:space="preserve">    002 - ŘÍDÍCÍ SYSTÉM RNCU:</t>
  </si>
  <si>
    <t xml:space="preserve">    003 - ROZVADĚČ RA1</t>
  </si>
  <si>
    <t xml:space="preserve">    004 - ROZVADĚČ TR1</t>
  </si>
  <si>
    <t xml:space="preserve">    005 - ROZVADĚČ RNCU - přezbrojení</t>
  </si>
  <si>
    <t xml:space="preserve">    006 - TECHNOLOGIE</t>
  </si>
  <si>
    <t xml:space="preserve">    007 - MONTÁŽNÍ MATERIÁL ELEKTRO:</t>
  </si>
  <si>
    <t xml:space="preserve">    008 - DISPEČINK:</t>
  </si>
  <si>
    <t xml:space="preserve">    009 - PŘENOSY M-BUS:</t>
  </si>
  <si>
    <t xml:space="preserve">    010 - HZS</t>
  </si>
  <si>
    <t>001</t>
  </si>
  <si>
    <t>ŘÍDÍCÍ SYSTÉM RA1:</t>
  </si>
  <si>
    <t>001001001</t>
  </si>
  <si>
    <t>Kompaktní řídící systém 8DI, 8DO, 8AI, 4AO, RS232, RS485, Ethernet, webserver, Dbnet</t>
  </si>
  <si>
    <t>ks</t>
  </si>
  <si>
    <t>1893190469</t>
  </si>
  <si>
    <t>001001002</t>
  </si>
  <si>
    <t>Kompaktní řídící systém 8DI, 8DO, 8AI, 4AO, RS232, RS485, Ethernet, webserver, Dbnet - Montáž</t>
  </si>
  <si>
    <t>-65483506</t>
  </si>
  <si>
    <t>001001003</t>
  </si>
  <si>
    <t>Rozšiřující modul - 21x digitální výstup 24V DC</t>
  </si>
  <si>
    <t>-2138764153</t>
  </si>
  <si>
    <t>001001004</t>
  </si>
  <si>
    <t>Rozšiřující modul - 21x digitální výstup 24V DC - Montáž</t>
  </si>
  <si>
    <t>-101514100</t>
  </si>
  <si>
    <t>001001005</t>
  </si>
  <si>
    <t>Rozšiřující modul - 24x digitální vstup 24V DC</t>
  </si>
  <si>
    <t>1440418211</t>
  </si>
  <si>
    <t>001001006</t>
  </si>
  <si>
    <t>Rozšiřující modul - 24x digitální vstup 24V DC - Montáž</t>
  </si>
  <si>
    <t>1299997401</t>
  </si>
  <si>
    <t>001001007</t>
  </si>
  <si>
    <t>Rozšiřující modul - 12x analogový vstup</t>
  </si>
  <si>
    <t>1549195288</t>
  </si>
  <si>
    <t>001001008</t>
  </si>
  <si>
    <t>Rozšiřující modul - 12x analogový vstup - Montáž</t>
  </si>
  <si>
    <t>-1684808781</t>
  </si>
  <si>
    <t>001001009</t>
  </si>
  <si>
    <t>Rozšiřující modul - 8x univerzální vstup, 8x analogový výstup 0-10V</t>
  </si>
  <si>
    <t>1807792930</t>
  </si>
  <si>
    <t>001001010</t>
  </si>
  <si>
    <t>Rozšiřující modul - 8x univerzální vstup, 8x analogový výstup 0-10V - Montáž</t>
  </si>
  <si>
    <t>-709102396</t>
  </si>
  <si>
    <t>001001011</t>
  </si>
  <si>
    <t>Ethernet switch 5x 100MB/s</t>
  </si>
  <si>
    <t>218059511</t>
  </si>
  <si>
    <t>001001012</t>
  </si>
  <si>
    <t>Ethernet switch 5x 100MB/s - Montáž</t>
  </si>
  <si>
    <t>78295591</t>
  </si>
  <si>
    <t>001001013</t>
  </si>
  <si>
    <t>Převodník RS232/RS485</t>
  </si>
  <si>
    <t>-1427878274</t>
  </si>
  <si>
    <t>001001014</t>
  </si>
  <si>
    <t>Převodník RS232/RS485 - Montáž</t>
  </si>
  <si>
    <t>-975645829</t>
  </si>
  <si>
    <t>001001015</t>
  </si>
  <si>
    <t xml:space="preserve">Dotykový ovládací panel 7",  800 x 480 bodů, ethernet, napájení 24V DC</t>
  </si>
  <si>
    <t>-313954533</t>
  </si>
  <si>
    <t>001001016</t>
  </si>
  <si>
    <t xml:space="preserve">Dotykový ovládací panel 7",  800 x 480 bodů, ethernet, napájení 24V DC - Montáž</t>
  </si>
  <si>
    <t>185864412</t>
  </si>
  <si>
    <t>001001017</t>
  </si>
  <si>
    <t>Napájecí zdroj 24V DC, 10A</t>
  </si>
  <si>
    <t>-1789549355</t>
  </si>
  <si>
    <t>001001018</t>
  </si>
  <si>
    <t>Napájecí zdroj 24V DC, 10A - Montáž</t>
  </si>
  <si>
    <t>1428854532</t>
  </si>
  <si>
    <t>002</t>
  </si>
  <si>
    <t>ŘÍDÍCÍ SYSTÉM RNCU:</t>
  </si>
  <si>
    <t>002001001</t>
  </si>
  <si>
    <t>Řídicí systém, 2x Ethernet, switch, RS485, RS232, SD, webserver, Dbnet</t>
  </si>
  <si>
    <t>1683760159</t>
  </si>
  <si>
    <t>002001002</t>
  </si>
  <si>
    <t>Řídicí systém, 2x Ethernet, switch, RS485, RS232, SD, webserver, Dbnet - Montáž</t>
  </si>
  <si>
    <t>-1059578227</t>
  </si>
  <si>
    <t>002001003</t>
  </si>
  <si>
    <t>Přepěťové ochrany RS485</t>
  </si>
  <si>
    <t>-193687705</t>
  </si>
  <si>
    <t>002001004</t>
  </si>
  <si>
    <t>Přepěťové ochrany RS485 - Montáž</t>
  </si>
  <si>
    <t>481092072</t>
  </si>
  <si>
    <t>002001005</t>
  </si>
  <si>
    <t>Přepěťové ochrany M-Bus</t>
  </si>
  <si>
    <t>-362811609</t>
  </si>
  <si>
    <t>002001006</t>
  </si>
  <si>
    <t>Přepěťové ochrany M-Bus - Montáž</t>
  </si>
  <si>
    <t>853242368</t>
  </si>
  <si>
    <t>002001007</t>
  </si>
  <si>
    <t>Převodník RS232/M-Bus - 250 zařízení</t>
  </si>
  <si>
    <t>-1660807628</t>
  </si>
  <si>
    <t>002001008</t>
  </si>
  <si>
    <t>Převodník RS232/M-Bus - 250 zařízení - Montáž</t>
  </si>
  <si>
    <t>1144360315</t>
  </si>
  <si>
    <t>002001009</t>
  </si>
  <si>
    <t>1069060235</t>
  </si>
  <si>
    <t>002001010</t>
  </si>
  <si>
    <t>1810048294</t>
  </si>
  <si>
    <t>003</t>
  </si>
  <si>
    <t>ROZVADĚČ RA1</t>
  </si>
  <si>
    <t>003001001</t>
  </si>
  <si>
    <t>Skříňový rozvaděč 800x2000x400 + sokl 100mm</t>
  </si>
  <si>
    <t>-1785281883</t>
  </si>
  <si>
    <t>003001002</t>
  </si>
  <si>
    <t>Montážní panel</t>
  </si>
  <si>
    <t>1558438534</t>
  </si>
  <si>
    <t>003001003</t>
  </si>
  <si>
    <t>Náplň rozvaděče dle výkresové dokumentace</t>
  </si>
  <si>
    <t>2055515680</t>
  </si>
  <si>
    <t>003001004</t>
  </si>
  <si>
    <t>Montáž a zapojení přístrojů v rozvaděči - dle náplně</t>
  </si>
  <si>
    <t>623887791</t>
  </si>
  <si>
    <t>003001005</t>
  </si>
  <si>
    <t>Komplexní zkoušky a měření v rozvaděči (1x kusová zkouška)</t>
  </si>
  <si>
    <t>-1004250039</t>
  </si>
  <si>
    <t>003001006</t>
  </si>
  <si>
    <t>Ostatní náplň rozvaděče dle zvyklostí výrobce (spojovací materiál, lanka, žlaby, popisky atd.)</t>
  </si>
  <si>
    <t>-815300182</t>
  </si>
  <si>
    <t>004</t>
  </si>
  <si>
    <t>ROZVADĚČ TR1</t>
  </si>
  <si>
    <t>004001001</t>
  </si>
  <si>
    <t>712489602</t>
  </si>
  <si>
    <t>004001002</t>
  </si>
  <si>
    <t>-677251042</t>
  </si>
  <si>
    <t>004001003</t>
  </si>
  <si>
    <t>-975752197</t>
  </si>
  <si>
    <t>004001004</t>
  </si>
  <si>
    <t>-2047623316</t>
  </si>
  <si>
    <t>004001005</t>
  </si>
  <si>
    <t>-978753531</t>
  </si>
  <si>
    <t>004001006</t>
  </si>
  <si>
    <t>1283783782</t>
  </si>
  <si>
    <t>005</t>
  </si>
  <si>
    <t>ROZVADĚČ RNCU - přezbrojení</t>
  </si>
  <si>
    <t>005001001</t>
  </si>
  <si>
    <t>Přepojení a výměna řídícího systému, převodníků a přepěťových ochran</t>
  </si>
  <si>
    <t>388711907</t>
  </si>
  <si>
    <t>005001002</t>
  </si>
  <si>
    <t>Pomocný materiál</t>
  </si>
  <si>
    <t>-1498231545</t>
  </si>
  <si>
    <t>005001003</t>
  </si>
  <si>
    <t>Dokumentace skutečného provedení zapojení rozvaděče</t>
  </si>
  <si>
    <t>-1504382646</t>
  </si>
  <si>
    <t>006</t>
  </si>
  <si>
    <t>TECHNOLOGIE</t>
  </si>
  <si>
    <t>006001001</t>
  </si>
  <si>
    <t>Snímač teploty venkovní, prostorový Ni1000/6180 ppm</t>
  </si>
  <si>
    <t>892713921</t>
  </si>
  <si>
    <t>006001002</t>
  </si>
  <si>
    <t>Snímač teploty venkovní, prostorový Ni1000/6180 ppm - Montáž</t>
  </si>
  <si>
    <t>-1152416857</t>
  </si>
  <si>
    <t>006001003</t>
  </si>
  <si>
    <t>Snímač teploty topné vody jímkový Ni1000/6180 ppm, vč. jímky</t>
  </si>
  <si>
    <t>545115227</t>
  </si>
  <si>
    <t>006001004</t>
  </si>
  <si>
    <t>Snímač teploty topné vody jímkový Ni1000/6180 ppm, vč. jímky - Montáž</t>
  </si>
  <si>
    <t>534509000</t>
  </si>
  <si>
    <t>006001005</t>
  </si>
  <si>
    <t>Snímač teploty spalin 0-400°C do kouřovodu, 4-20mA</t>
  </si>
  <si>
    <t>-893038502</t>
  </si>
  <si>
    <t>006001006</t>
  </si>
  <si>
    <t xml:space="preserve">Snímač teploty spalin 0-400°C do kouřovodu, 4-20mA  - Montáž</t>
  </si>
  <si>
    <t>-15216854</t>
  </si>
  <si>
    <t>006001007</t>
  </si>
  <si>
    <t>Frekvenční měnič 7,5kW, IP54</t>
  </si>
  <si>
    <t>1103421013</t>
  </si>
  <si>
    <t>006001008</t>
  </si>
  <si>
    <t>Frekvenční měnič 7,5kW, IP54 - Montáž</t>
  </si>
  <si>
    <t>-2119663237</t>
  </si>
  <si>
    <t>006001009</t>
  </si>
  <si>
    <t>Frekvenční měnič 1,5kW, IP54</t>
  </si>
  <si>
    <t>-2137539788</t>
  </si>
  <si>
    <t>006001010</t>
  </si>
  <si>
    <t>Frekvenční měnič 1,5kW, IP54 - Montáž</t>
  </si>
  <si>
    <t>-1835371035</t>
  </si>
  <si>
    <t>006001011</t>
  </si>
  <si>
    <t>Frekvenční měnič 0,75kW, IP54</t>
  </si>
  <si>
    <t>1440703815</t>
  </si>
  <si>
    <t>006001012</t>
  </si>
  <si>
    <t>Frekvenční měnič 0,75kW, IP54 - Montáž</t>
  </si>
  <si>
    <t>-880167771</t>
  </si>
  <si>
    <t>007</t>
  </si>
  <si>
    <t>MONTÁŽNÍ MATERIÁL ELEKTRO:</t>
  </si>
  <si>
    <t>007001001</t>
  </si>
  <si>
    <t>Kabelový žlab Merkur 50/50 vč. příslušenství</t>
  </si>
  <si>
    <t>-311376991</t>
  </si>
  <si>
    <t>007001002</t>
  </si>
  <si>
    <t>Kabelový žlab Merkur 50/50 vč. příslušenství - Montáže</t>
  </si>
  <si>
    <t>878557778</t>
  </si>
  <si>
    <t>007001003</t>
  </si>
  <si>
    <t>Kabelový žlab Merkur 100/50 vč. příslušenství</t>
  </si>
  <si>
    <t>800513060</t>
  </si>
  <si>
    <t>007001004</t>
  </si>
  <si>
    <t>Kabelový žlab Merkur 100/50 vč. příslušenství - Montáže</t>
  </si>
  <si>
    <t>-1582314470</t>
  </si>
  <si>
    <t>007001005</t>
  </si>
  <si>
    <t>Kabelový žlab Merkur 150/50 vč. příslušenství</t>
  </si>
  <si>
    <t>-679165129</t>
  </si>
  <si>
    <t>007001006</t>
  </si>
  <si>
    <t>Kabelový žlab Merkur 150/50 vč. příslušenství - Montáže</t>
  </si>
  <si>
    <t>7236468</t>
  </si>
  <si>
    <t>007001007</t>
  </si>
  <si>
    <t>Kabelový žlab Merkur 300/50 vč. příslušenství</t>
  </si>
  <si>
    <t>-1977523916</t>
  </si>
  <si>
    <t>007001008</t>
  </si>
  <si>
    <t>Kabelový žlab Merkur 300/50 vč. příslušenství - Montáže</t>
  </si>
  <si>
    <t>-880509520</t>
  </si>
  <si>
    <t>007001009</t>
  </si>
  <si>
    <t>Kabel J-Y/ST/Y 2 x 2 x 0,8</t>
  </si>
  <si>
    <t>-1362506139</t>
  </si>
  <si>
    <t>007001010</t>
  </si>
  <si>
    <t>Kabel J-Y/ST/Y 2 x 2 x 0,8 - Montáže</t>
  </si>
  <si>
    <t>-1186473382</t>
  </si>
  <si>
    <t>007001011</t>
  </si>
  <si>
    <t>Kabel JYTY-O 4 x 1</t>
  </si>
  <si>
    <t>2113258123</t>
  </si>
  <si>
    <t>007001012</t>
  </si>
  <si>
    <t>Kabel JYTY-O 4 x 1 - Montáže</t>
  </si>
  <si>
    <t>-864314418</t>
  </si>
  <si>
    <t>007001013</t>
  </si>
  <si>
    <t>Kabel JYTY-O 7 x 1</t>
  </si>
  <si>
    <t>-1080373865</t>
  </si>
  <si>
    <t>007001014</t>
  </si>
  <si>
    <t>Kabel JYTY-O 7 x 1 - Montáže</t>
  </si>
  <si>
    <t>1371622731</t>
  </si>
  <si>
    <t>007001015</t>
  </si>
  <si>
    <t>Kabel JYTY-O 14 x 1</t>
  </si>
  <si>
    <t>-1696131583</t>
  </si>
  <si>
    <t>007001016</t>
  </si>
  <si>
    <t>Kabel JYTY-O 14 x 1 - Montáže</t>
  </si>
  <si>
    <t>-1063787238</t>
  </si>
  <si>
    <t>007001017</t>
  </si>
  <si>
    <t>Kabel CYKY-J 3 x 1,5</t>
  </si>
  <si>
    <t>760627615</t>
  </si>
  <si>
    <t>007001018</t>
  </si>
  <si>
    <t>Kabel CYKY-J 3 x 1,5 - Montáže</t>
  </si>
  <si>
    <t>1183814878</t>
  </si>
  <si>
    <t>007001019</t>
  </si>
  <si>
    <t>Kabel CYKY-J 4 x 1,5</t>
  </si>
  <si>
    <t>893411025</t>
  </si>
  <si>
    <t>007001020</t>
  </si>
  <si>
    <t>Kabel CYKY-J 4 x 1,5 - Montáže</t>
  </si>
  <si>
    <t>328383117</t>
  </si>
  <si>
    <t>007001021</t>
  </si>
  <si>
    <t>Kabel CYKY-J 4 x 4</t>
  </si>
  <si>
    <t>364337644</t>
  </si>
  <si>
    <t>007001022</t>
  </si>
  <si>
    <t>Kabel CYKY-J 4 x 4 - Montáže</t>
  </si>
  <si>
    <t>-1049476554</t>
  </si>
  <si>
    <t>007001023</t>
  </si>
  <si>
    <t>Kabel CYKY-J 5 x 1,5</t>
  </si>
  <si>
    <t>-932723974</t>
  </si>
  <si>
    <t>007001024</t>
  </si>
  <si>
    <t>Kabel CYKY-J 5 x 1,5 - Montáže</t>
  </si>
  <si>
    <t>-1447951307</t>
  </si>
  <si>
    <t>007001025</t>
  </si>
  <si>
    <t>Kabel CYKY-J 5 x 4</t>
  </si>
  <si>
    <t>1578605273</t>
  </si>
  <si>
    <t>007001026</t>
  </si>
  <si>
    <t>Kabel CYKY-J 5 x 4 - Montáže</t>
  </si>
  <si>
    <t>-321337824</t>
  </si>
  <si>
    <t>007001027</t>
  </si>
  <si>
    <t>Kabel Belden UTP 5e</t>
  </si>
  <si>
    <t>1854356463</t>
  </si>
  <si>
    <t>007001028</t>
  </si>
  <si>
    <t>Kabel Belden UTP 5e - Montáže</t>
  </si>
  <si>
    <t>-1298632487</t>
  </si>
  <si>
    <t>007001029</t>
  </si>
  <si>
    <t>Vodič CY 6 zel/žl</t>
  </si>
  <si>
    <t>-1738822328</t>
  </si>
  <si>
    <t>007001030</t>
  </si>
  <si>
    <t>Vodič CY 6 zel/žl - Montáže</t>
  </si>
  <si>
    <t>2125014673</t>
  </si>
  <si>
    <t>007001031</t>
  </si>
  <si>
    <t>Vodič CYA 16 zel/žl</t>
  </si>
  <si>
    <t>676316128</t>
  </si>
  <si>
    <t>007001032</t>
  </si>
  <si>
    <t>Vodič CYA 16 zel/žl - Montáže</t>
  </si>
  <si>
    <t>-1123019714</t>
  </si>
  <si>
    <t>007001033</t>
  </si>
  <si>
    <t>Svorka ZSA16 + měděný pásek</t>
  </si>
  <si>
    <t>-1906230688</t>
  </si>
  <si>
    <t>007001034</t>
  </si>
  <si>
    <t>Svorka ZSA16 + měděný pásek - Montáže</t>
  </si>
  <si>
    <t>2031137713</t>
  </si>
  <si>
    <t>007001035</t>
  </si>
  <si>
    <t>Svorkovnice ekvipotenciálního vyrovnání - EP</t>
  </si>
  <si>
    <t>2027917341</t>
  </si>
  <si>
    <t>007001036</t>
  </si>
  <si>
    <t>Svorkovnice ekvipotenciálního vyrovnání - EP - Montáže</t>
  </si>
  <si>
    <t>-837461974</t>
  </si>
  <si>
    <t>007001037</t>
  </si>
  <si>
    <t>Trubka elektroinstalační ohebná D16</t>
  </si>
  <si>
    <t>-579321278</t>
  </si>
  <si>
    <t>007001038</t>
  </si>
  <si>
    <t>Trubka elektroinstalační ohebná D16 - Montáže</t>
  </si>
  <si>
    <t>2007642514</t>
  </si>
  <si>
    <t>007001039</t>
  </si>
  <si>
    <t>Krabice elektroinstalační IP65</t>
  </si>
  <si>
    <t>-1885640301</t>
  </si>
  <si>
    <t>007001040</t>
  </si>
  <si>
    <t>Krabice elektroinstalační IP65 - Montáže</t>
  </si>
  <si>
    <t>-715246152</t>
  </si>
  <si>
    <t>007001041</t>
  </si>
  <si>
    <t>Ukončení vodiče v rozvaděči do 2,5mm2</t>
  </si>
  <si>
    <t>1706212552</t>
  </si>
  <si>
    <t>007001042</t>
  </si>
  <si>
    <t>Ukončení stínění kabelu v rozvaděči</t>
  </si>
  <si>
    <t>-361397719</t>
  </si>
  <si>
    <t>007001043</t>
  </si>
  <si>
    <t>Ukončení vodiče v rozvaděči do 6mm2</t>
  </si>
  <si>
    <t>-718458461</t>
  </si>
  <si>
    <t>007001044</t>
  </si>
  <si>
    <t>Kabelový štítek</t>
  </si>
  <si>
    <t>2129513753</t>
  </si>
  <si>
    <t>007001045</t>
  </si>
  <si>
    <t>Kabelový štítek - Montáže</t>
  </si>
  <si>
    <t>1616898126</t>
  </si>
  <si>
    <t>007001046</t>
  </si>
  <si>
    <t>Konstrukce na montáž frekvenčních měničů u čerpadel</t>
  </si>
  <si>
    <t>-328271177</t>
  </si>
  <si>
    <t>007001047</t>
  </si>
  <si>
    <t>Konstrukce na montáž frekvenčních měničů u čerpadel - Montáže</t>
  </si>
  <si>
    <t>336497097</t>
  </si>
  <si>
    <t>007001048</t>
  </si>
  <si>
    <t>Protipožární ucpávky</t>
  </si>
  <si>
    <t>m2</t>
  </si>
  <si>
    <t>-624853274</t>
  </si>
  <si>
    <t>007001049</t>
  </si>
  <si>
    <t>Protipožární ucpávky - Montáže</t>
  </si>
  <si>
    <t>-1905855252</t>
  </si>
  <si>
    <t>007001050</t>
  </si>
  <si>
    <t>Ostatní drobný materiál (závěsy, svorky, pásky, hmoždinky atd.)</t>
  </si>
  <si>
    <t>-584751838</t>
  </si>
  <si>
    <t>007001051</t>
  </si>
  <si>
    <t>Ostatní drobný materiál (závěsy, svorky, pásky, hmoždinky atd.) - Montáže</t>
  </si>
  <si>
    <t>74684082</t>
  </si>
  <si>
    <t>007001052</t>
  </si>
  <si>
    <t>Nespecifikovaný materiál a montáže - úpravy stávajících kabelových tras</t>
  </si>
  <si>
    <t>-1168464768</t>
  </si>
  <si>
    <t>007001053</t>
  </si>
  <si>
    <t>Nespecifikovaný materiál a montáže - úpravy stávajících kabelových tras - Montáže</t>
  </si>
  <si>
    <t>-307412239</t>
  </si>
  <si>
    <t>008</t>
  </si>
  <si>
    <t>DISPEČINK:</t>
  </si>
  <si>
    <t>008001001</t>
  </si>
  <si>
    <t>PC v min. konfiguraci - 6jádrový procesor Intel Core i5-12500 (6 P-jader 3/4.6GHz, 12 vláken, 18MB), 16GB operační paměti DDR4, disk 512GB SSD M.2 PCIe NVMe, grafická karta Intel UHD Graphics,</t>
  </si>
  <si>
    <t>-1896519071</t>
  </si>
  <si>
    <t>008001002</t>
  </si>
  <si>
    <t>PC - pokračování - Vybraná výbava: GLAN, USB (4x USB 2.0 a 4x USB 3.0/3.1/3.2 Gen 1), HDMI, DisplayPort, klávesnice a myš,Windows 10 Pro. Operační systém popř. anticirovou ochranu nutno projednat s IT oddělením provozovatele</t>
  </si>
  <si>
    <t>-128312775</t>
  </si>
  <si>
    <t>008001003</t>
  </si>
  <si>
    <t>Monitor 27", Full HD rozlišení 1920 x 1080 px</t>
  </si>
  <si>
    <t>-1230922511</t>
  </si>
  <si>
    <t>008001004</t>
  </si>
  <si>
    <t>Montážní práce</t>
  </si>
  <si>
    <t>447459684</t>
  </si>
  <si>
    <t>009</t>
  </si>
  <si>
    <t>PŘENOSY M-BUS:</t>
  </si>
  <si>
    <t>009001001</t>
  </si>
  <si>
    <t>Zmapování stavu a nastavení komunikace M-Bus, kontrola a úprava nastavení měřičů tepla</t>
  </si>
  <si>
    <t>665293893</t>
  </si>
  <si>
    <t>114</t>
  </si>
  <si>
    <t>009001002</t>
  </si>
  <si>
    <t>Konfigurace řídícího systému, kontrola zapojení</t>
  </si>
  <si>
    <t>-158556315</t>
  </si>
  <si>
    <t>010</t>
  </si>
  <si>
    <t>HZS</t>
  </si>
  <si>
    <t>115</t>
  </si>
  <si>
    <t>010001001</t>
  </si>
  <si>
    <t>SW pro řídící systém - RA1 - kotelna</t>
  </si>
  <si>
    <t>db</t>
  </si>
  <si>
    <t>568747056</t>
  </si>
  <si>
    <t>116</t>
  </si>
  <si>
    <t>010001002</t>
  </si>
  <si>
    <t>Parametrizace ovládacího panelu</t>
  </si>
  <si>
    <t>-592178420</t>
  </si>
  <si>
    <t>117</t>
  </si>
  <si>
    <t>010001003</t>
  </si>
  <si>
    <t>Test 1:1</t>
  </si>
  <si>
    <t>297986266</t>
  </si>
  <si>
    <t>118</t>
  </si>
  <si>
    <t>010001004</t>
  </si>
  <si>
    <t>Koordinace s ostatními profesemi</t>
  </si>
  <si>
    <t>hod</t>
  </si>
  <si>
    <t>-1369027674</t>
  </si>
  <si>
    <t>119</t>
  </si>
  <si>
    <t>010001005</t>
  </si>
  <si>
    <t>SW dispečinku</t>
  </si>
  <si>
    <t>1704530561</t>
  </si>
  <si>
    <t>120</t>
  </si>
  <si>
    <t>010001006</t>
  </si>
  <si>
    <t>SW vyčítání stavů měřičů tepla - M-Bus</t>
  </si>
  <si>
    <t>-143902628</t>
  </si>
  <si>
    <t>121</t>
  </si>
  <si>
    <t>010001007</t>
  </si>
  <si>
    <t>Demontáž a opětovná montáž vík kabelových žlabů</t>
  </si>
  <si>
    <t>-1414089669</t>
  </si>
  <si>
    <t>122</t>
  </si>
  <si>
    <t>010001008</t>
  </si>
  <si>
    <t>Označení a odpojení stávajících kabelů z rozvaděče RA1 - příprava pro zpětnou montáž</t>
  </si>
  <si>
    <t>-1292400436</t>
  </si>
  <si>
    <t>123</t>
  </si>
  <si>
    <t>010001009</t>
  </si>
  <si>
    <t>Opětovné zapojení stávajících kabelů do rozvaděče RA1</t>
  </si>
  <si>
    <t>1823900380</t>
  </si>
  <si>
    <t>124</t>
  </si>
  <si>
    <t>010001010</t>
  </si>
  <si>
    <t>Označení a odpojení stávajících kabelů z rozvaděče RT1 - příprava pro zpětnou montáž</t>
  </si>
  <si>
    <t>-536500001</t>
  </si>
  <si>
    <t>125</t>
  </si>
  <si>
    <t>010001011</t>
  </si>
  <si>
    <t>Opětovné zapojení stávajících kabelů do rozvaděče RT1</t>
  </si>
  <si>
    <t>1160239053</t>
  </si>
  <si>
    <t>126</t>
  </si>
  <si>
    <t>010001012</t>
  </si>
  <si>
    <t>Revize elektro</t>
  </si>
  <si>
    <t>-36385370</t>
  </si>
  <si>
    <t>127</t>
  </si>
  <si>
    <t>010001013</t>
  </si>
  <si>
    <t>Doprava</t>
  </si>
  <si>
    <t>-803362767</t>
  </si>
  <si>
    <t>128</t>
  </si>
  <si>
    <t>010001014</t>
  </si>
  <si>
    <t>Dokumentace skutečného provedení stavby</t>
  </si>
  <si>
    <t>-856758182</t>
  </si>
  <si>
    <t>129</t>
  </si>
  <si>
    <t>010001015</t>
  </si>
  <si>
    <t>Ubytování + ostatní režie</t>
  </si>
  <si>
    <t>-2131459623</t>
  </si>
  <si>
    <t>130</t>
  </si>
  <si>
    <t>010001016</t>
  </si>
  <si>
    <t>Vedení zakázky, inženýrská činnost</t>
  </si>
  <si>
    <t>1143286601</t>
  </si>
  <si>
    <t>24-214-04 - SO 101 Úpravy MaR v DPS 1061 - Měření a regulace</t>
  </si>
  <si>
    <t xml:space="preserve">    001 - ŘÍDÍCÍ SYSTÉM DT1061:</t>
  </si>
  <si>
    <t xml:space="preserve">    002 - ROZVADĚČ DT1061</t>
  </si>
  <si>
    <t xml:space="preserve">    003 - TECHNOLOGIE</t>
  </si>
  <si>
    <t xml:space="preserve">    004 - MONTÁŽNÍ MATERIÁL ELEKTRO:</t>
  </si>
  <si>
    <t xml:space="preserve">    005 - HZS</t>
  </si>
  <si>
    <t>ŘÍDÍCÍ SYSTÉM DT1061:</t>
  </si>
  <si>
    <t>001001001.1</t>
  </si>
  <si>
    <t>Kompaktní řídící systém 8DI, 8DO, 8AI, 4AO, RS232, RS485, Ethernet, webserver, Dbnet, displej, klávesnice</t>
  </si>
  <si>
    <t>-862339074</t>
  </si>
  <si>
    <t>001001002.1</t>
  </si>
  <si>
    <t>Kompaktní řídící systém 8DI, 8DO, 8AI, 4AO, RS232, RS485, Ethernet, webserver, Dbnet, displej, klávesnice - Montáž</t>
  </si>
  <si>
    <t>1092384308</t>
  </si>
  <si>
    <t>001001003.1</t>
  </si>
  <si>
    <t>Rozšiřující modul - 8x univerzální vstup, 8x releový výstup</t>
  </si>
  <si>
    <t>553755040</t>
  </si>
  <si>
    <t>001001004.1</t>
  </si>
  <si>
    <t>Rozšiřující modul - 8x univerzální vstup, 8x releový výstup - Montáž</t>
  </si>
  <si>
    <t>-867657482</t>
  </si>
  <si>
    <t>001001005.1</t>
  </si>
  <si>
    <t>Napájecí zdroj 24V DC, 2,5A</t>
  </si>
  <si>
    <t>-1805670167</t>
  </si>
  <si>
    <t>001001006.1</t>
  </si>
  <si>
    <t>Napájecí zdroj 24V DC, 2,5A - Montáž</t>
  </si>
  <si>
    <t>426653401</t>
  </si>
  <si>
    <t>ROZVADĚČ DT1061</t>
  </si>
  <si>
    <t>002001001.1</t>
  </si>
  <si>
    <t>Náplň rozvaděče dle výkresové dokumentace - doplnění</t>
  </si>
  <si>
    <t>-693489977</t>
  </si>
  <si>
    <t>002001002.1</t>
  </si>
  <si>
    <t>Úprava zapojení rozvaděče</t>
  </si>
  <si>
    <t>2118347613</t>
  </si>
  <si>
    <t>003001001.1</t>
  </si>
  <si>
    <t>-1725985502</t>
  </si>
  <si>
    <t>003001002.1</t>
  </si>
  <si>
    <t>-427464459</t>
  </si>
  <si>
    <t>003001003.1</t>
  </si>
  <si>
    <t>Snímač teploty topné vody příložný Ni1000/6180 ppm</t>
  </si>
  <si>
    <t>361210138</t>
  </si>
  <si>
    <t>003001004.1</t>
  </si>
  <si>
    <t>Snímač teploty topné vody příložný Ni1000/6180 ppm - Montáž</t>
  </si>
  <si>
    <t>163559464</t>
  </si>
  <si>
    <t>004001001.1</t>
  </si>
  <si>
    <t>Drobný instalační materiál (svorky, pásky, šrouby atd.)</t>
  </si>
  <si>
    <t>1334216831</t>
  </si>
  <si>
    <t>004001002.1</t>
  </si>
  <si>
    <t>Drobný instalační materiál (svorky, pásky, šrouby atd.) - Montáž</t>
  </si>
  <si>
    <t>-1613672582</t>
  </si>
  <si>
    <t>005001001.1</t>
  </si>
  <si>
    <t>SW pro řídící systém</t>
  </si>
  <si>
    <t>555401432</t>
  </si>
  <si>
    <t>005001002.1</t>
  </si>
  <si>
    <t>Parametrizace displeje</t>
  </si>
  <si>
    <t>-477585960</t>
  </si>
  <si>
    <t>005001003.1</t>
  </si>
  <si>
    <t>-1522498248</t>
  </si>
  <si>
    <t>005001004</t>
  </si>
  <si>
    <t>SW dispečinku - pro DPS</t>
  </si>
  <si>
    <t>-1386091044</t>
  </si>
  <si>
    <t>005001005</t>
  </si>
  <si>
    <t>-1027807689</t>
  </si>
  <si>
    <t>005001006</t>
  </si>
  <si>
    <t>Dokumentace skutečného provedení</t>
  </si>
  <si>
    <t>-1087198819</t>
  </si>
  <si>
    <t>005001007</t>
  </si>
  <si>
    <t>-1271876393</t>
  </si>
  <si>
    <t>005001008</t>
  </si>
  <si>
    <t>-271607900</t>
  </si>
  <si>
    <t>005001009</t>
  </si>
  <si>
    <t>2039057567</t>
  </si>
  <si>
    <t>24-214-05 - SO 102 Úpravy MaR v ZŠB 539</t>
  </si>
  <si>
    <t>001201001</t>
  </si>
  <si>
    <t>-1819942012</t>
  </si>
  <si>
    <t>001201002</t>
  </si>
  <si>
    <t>170295940</t>
  </si>
  <si>
    <t>001201003</t>
  </si>
  <si>
    <t>1218767138</t>
  </si>
  <si>
    <t>001201004</t>
  </si>
  <si>
    <t>-652526688</t>
  </si>
  <si>
    <t>001201005</t>
  </si>
  <si>
    <t>1499537421</t>
  </si>
  <si>
    <t>001201006</t>
  </si>
  <si>
    <t>842100774</t>
  </si>
  <si>
    <t>001201007</t>
  </si>
  <si>
    <t>-1910244871</t>
  </si>
  <si>
    <t>001201008</t>
  </si>
  <si>
    <t>-502719134</t>
  </si>
  <si>
    <t>001201009</t>
  </si>
  <si>
    <t>-1010132784</t>
  </si>
  <si>
    <t>001201010</t>
  </si>
  <si>
    <t>959372954</t>
  </si>
  <si>
    <t>002201001</t>
  </si>
  <si>
    <t>-621353414</t>
  </si>
  <si>
    <t>002201002</t>
  </si>
  <si>
    <t>568461196</t>
  </si>
  <si>
    <t>003201001</t>
  </si>
  <si>
    <t>232228022</t>
  </si>
  <si>
    <t>003201002</t>
  </si>
  <si>
    <t>625707962</t>
  </si>
  <si>
    <t>003201003</t>
  </si>
  <si>
    <t>-1488267830</t>
  </si>
  <si>
    <t>003201004</t>
  </si>
  <si>
    <t>-577716483</t>
  </si>
  <si>
    <t>004201001</t>
  </si>
  <si>
    <t>-1593856471</t>
  </si>
  <si>
    <t>004201002</t>
  </si>
  <si>
    <t>-1227687122</t>
  </si>
  <si>
    <t>005201001</t>
  </si>
  <si>
    <t>-440945661</t>
  </si>
  <si>
    <t>005201002</t>
  </si>
  <si>
    <t>1667240591</t>
  </si>
  <si>
    <t>005201003</t>
  </si>
  <si>
    <t>251328380</t>
  </si>
  <si>
    <t>005201004</t>
  </si>
  <si>
    <t>-2008473330</t>
  </si>
  <si>
    <t>005201005</t>
  </si>
  <si>
    <t>-1961008978</t>
  </si>
  <si>
    <t>005201006</t>
  </si>
  <si>
    <t>-2013543702</t>
  </si>
  <si>
    <t>005201007</t>
  </si>
  <si>
    <t>-1742123826</t>
  </si>
  <si>
    <t>005201008</t>
  </si>
  <si>
    <t>-1444555354</t>
  </si>
  <si>
    <t>005201009</t>
  </si>
  <si>
    <t>758160560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</si>
</sst>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32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34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35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ROUNDUP(AG94,1)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40</v>
      </c>
      <c r="E29" s="3"/>
      <c r="F29" s="28" t="s">
        <v>41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ROUNDUP(AZ94, 1)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ROUNDUP(AV94, 1)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42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ROUNDUP(BA94, 1)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ROUNDUP(AW94, 1)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43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ROUNDUP(BB94, 1)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44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ROUNDUP(BC94, 1)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45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ROUNDUP(BD94, 1)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48" t="s">
        <v>48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50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51</v>
      </c>
      <c r="AI60" s="37"/>
      <c r="AJ60" s="37"/>
      <c r="AK60" s="37"/>
      <c r="AL60" s="37"/>
      <c r="AM60" s="54" t="s">
        <v>52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54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51</v>
      </c>
      <c r="AI75" s="37"/>
      <c r="AJ75" s="37"/>
      <c r="AK75" s="37"/>
      <c r="AL75" s="37"/>
      <c r="AM75" s="54" t="s">
        <v>52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24-214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Výměna zdroje vytápění a MaR kotelny CZT, Horažďovice - etapa 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13. 5. 2024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Václav Krejčí</v>
      </c>
      <c r="AN89" s="4"/>
      <c r="AO89" s="4"/>
      <c r="AP89" s="4"/>
      <c r="AQ89" s="34"/>
      <c r="AR89" s="35"/>
      <c r="AS89" s="67" t="s">
        <v>56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>Tomáš Ševčík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57</v>
      </c>
      <c r="D92" s="76"/>
      <c r="E92" s="76"/>
      <c r="F92" s="76"/>
      <c r="G92" s="76"/>
      <c r="H92" s="77"/>
      <c r="I92" s="78" t="s">
        <v>58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59</v>
      </c>
      <c r="AH92" s="76"/>
      <c r="AI92" s="76"/>
      <c r="AJ92" s="76"/>
      <c r="AK92" s="76"/>
      <c r="AL92" s="76"/>
      <c r="AM92" s="76"/>
      <c r="AN92" s="78" t="s">
        <v>60</v>
      </c>
      <c r="AO92" s="76"/>
      <c r="AP92" s="80"/>
      <c r="AQ92" s="81" t="s">
        <v>61</v>
      </c>
      <c r="AR92" s="35"/>
      <c r="AS92" s="82" t="s">
        <v>62</v>
      </c>
      <c r="AT92" s="83" t="s">
        <v>63</v>
      </c>
      <c r="AU92" s="83" t="s">
        <v>64</v>
      </c>
      <c r="AV92" s="83" t="s">
        <v>65</v>
      </c>
      <c r="AW92" s="83" t="s">
        <v>66</v>
      </c>
      <c r="AX92" s="83" t="s">
        <v>67</v>
      </c>
      <c r="AY92" s="83" t="s">
        <v>68</v>
      </c>
      <c r="AZ92" s="83" t="s">
        <v>69</v>
      </c>
      <c r="BA92" s="83" t="s">
        <v>70</v>
      </c>
      <c r="BB92" s="83" t="s">
        <v>71</v>
      </c>
      <c r="BC92" s="83" t="s">
        <v>72</v>
      </c>
      <c r="BD92" s="84" t="s">
        <v>73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74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ROUNDUP(SUM(AG95:AG99),1)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ROUNDUP(SUM(AS95:AS99),1)</f>
        <v>0</v>
      </c>
      <c r="AT94" s="95">
        <f>ROUNDUP(SUM(AV94:AW94),2)</f>
        <v>0</v>
      </c>
      <c r="AU94" s="96">
        <f>ROUNDUP(SUM(AU95:AU99),5)</f>
        <v>0</v>
      </c>
      <c r="AV94" s="95">
        <f>ROUNDUP(AZ94*L29,2)</f>
        <v>0</v>
      </c>
      <c r="AW94" s="95">
        <f>ROUNDUP(BA94*L30,2)</f>
        <v>0</v>
      </c>
      <c r="AX94" s="95">
        <f>ROUNDUP(BB94*L29,2)</f>
        <v>0</v>
      </c>
      <c r="AY94" s="95">
        <f>ROUNDUP(BC94*L30,2)</f>
        <v>0</v>
      </c>
      <c r="AZ94" s="95">
        <f>ROUNDUP(SUM(AZ95:AZ99),1)</f>
        <v>0</v>
      </c>
      <c r="BA94" s="95">
        <f>ROUNDUP(SUM(BA95:BA99),1)</f>
        <v>0</v>
      </c>
      <c r="BB94" s="95">
        <f>ROUNDUP(SUM(BB95:BB99),1)</f>
        <v>0</v>
      </c>
      <c r="BC94" s="95">
        <f>ROUNDUP(SUM(BC95:BC99),1)</f>
        <v>0</v>
      </c>
      <c r="BD94" s="97">
        <f>ROUNDUP(SUM(BD95:BD99),1)</f>
        <v>0</v>
      </c>
      <c r="BE94" s="6"/>
      <c r="BS94" s="98" t="s">
        <v>75</v>
      </c>
      <c r="BT94" s="98" t="s">
        <v>76</v>
      </c>
      <c r="BU94" s="99" t="s">
        <v>77</v>
      </c>
      <c r="BV94" s="98" t="s">
        <v>78</v>
      </c>
      <c r="BW94" s="98" t="s">
        <v>4</v>
      </c>
      <c r="BX94" s="98" t="s">
        <v>79</v>
      </c>
      <c r="CL94" s="98" t="s">
        <v>1</v>
      </c>
    </row>
    <row r="95" s="7" customFormat="1" ht="24.75" customHeight="1">
      <c r="A95" s="100" t="s">
        <v>80</v>
      </c>
      <c r="B95" s="101"/>
      <c r="C95" s="102"/>
      <c r="D95" s="103" t="s">
        <v>81</v>
      </c>
      <c r="E95" s="103"/>
      <c r="F95" s="103"/>
      <c r="G95" s="103"/>
      <c r="H95" s="103"/>
      <c r="I95" s="104"/>
      <c r="J95" s="103" t="s">
        <v>82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'24-214-01 - Demontáže'!J30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83</v>
      </c>
      <c r="AR95" s="101"/>
      <c r="AS95" s="107">
        <v>0</v>
      </c>
      <c r="AT95" s="108">
        <f>ROUNDUP(SUM(AV95:AW95),2)</f>
        <v>0</v>
      </c>
      <c r="AU95" s="109">
        <f>'24-214-01 - Demontáže'!P123</f>
        <v>0</v>
      </c>
      <c r="AV95" s="108">
        <f>'24-214-01 - Demontáže'!J33</f>
        <v>0</v>
      </c>
      <c r="AW95" s="108">
        <f>'24-214-01 - Demontáže'!J34</f>
        <v>0</v>
      </c>
      <c r="AX95" s="108">
        <f>'24-214-01 - Demontáže'!J35</f>
        <v>0</v>
      </c>
      <c r="AY95" s="108">
        <f>'24-214-01 - Demontáže'!J36</f>
        <v>0</v>
      </c>
      <c r="AZ95" s="108">
        <f>'24-214-01 - Demontáže'!F33</f>
        <v>0</v>
      </c>
      <c r="BA95" s="108">
        <f>'24-214-01 - Demontáže'!F34</f>
        <v>0</v>
      </c>
      <c r="BB95" s="108">
        <f>'24-214-01 - Demontáže'!F35</f>
        <v>0</v>
      </c>
      <c r="BC95" s="108">
        <f>'24-214-01 - Demontáže'!F36</f>
        <v>0</v>
      </c>
      <c r="BD95" s="110">
        <f>'24-214-01 - Demontáže'!F37</f>
        <v>0</v>
      </c>
      <c r="BE95" s="7"/>
      <c r="BT95" s="111" t="s">
        <v>84</v>
      </c>
      <c r="BV95" s="111" t="s">
        <v>78</v>
      </c>
      <c r="BW95" s="111" t="s">
        <v>85</v>
      </c>
      <c r="BX95" s="111" t="s">
        <v>4</v>
      </c>
      <c r="CL95" s="111" t="s">
        <v>1</v>
      </c>
      <c r="CM95" s="111" t="s">
        <v>86</v>
      </c>
    </row>
    <row r="96" s="7" customFormat="1" ht="24.75" customHeight="1">
      <c r="A96" s="100" t="s">
        <v>80</v>
      </c>
      <c r="B96" s="101"/>
      <c r="C96" s="102"/>
      <c r="D96" s="103" t="s">
        <v>87</v>
      </c>
      <c r="E96" s="103"/>
      <c r="F96" s="103"/>
      <c r="G96" s="103"/>
      <c r="H96" s="103"/>
      <c r="I96" s="104"/>
      <c r="J96" s="103" t="s">
        <v>88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'24-214-02 - Strojní část'!J30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83</v>
      </c>
      <c r="AR96" s="101"/>
      <c r="AS96" s="107">
        <v>0</v>
      </c>
      <c r="AT96" s="108">
        <f>ROUNDUP(SUM(AV96:AW96),2)</f>
        <v>0</v>
      </c>
      <c r="AU96" s="109">
        <f>'24-214-02 - Strojní část'!P128</f>
        <v>0</v>
      </c>
      <c r="AV96" s="108">
        <f>'24-214-02 - Strojní část'!J33</f>
        <v>0</v>
      </c>
      <c r="AW96" s="108">
        <f>'24-214-02 - Strojní část'!J34</f>
        <v>0</v>
      </c>
      <c r="AX96" s="108">
        <f>'24-214-02 - Strojní část'!J35</f>
        <v>0</v>
      </c>
      <c r="AY96" s="108">
        <f>'24-214-02 - Strojní část'!J36</f>
        <v>0</v>
      </c>
      <c r="AZ96" s="108">
        <f>'24-214-02 - Strojní část'!F33</f>
        <v>0</v>
      </c>
      <c r="BA96" s="108">
        <f>'24-214-02 - Strojní část'!F34</f>
        <v>0</v>
      </c>
      <c r="BB96" s="108">
        <f>'24-214-02 - Strojní část'!F35</f>
        <v>0</v>
      </c>
      <c r="BC96" s="108">
        <f>'24-214-02 - Strojní část'!F36</f>
        <v>0</v>
      </c>
      <c r="BD96" s="110">
        <f>'24-214-02 - Strojní část'!F37</f>
        <v>0</v>
      </c>
      <c r="BE96" s="7"/>
      <c r="BT96" s="111" t="s">
        <v>84</v>
      </c>
      <c r="BV96" s="111" t="s">
        <v>78</v>
      </c>
      <c r="BW96" s="111" t="s">
        <v>89</v>
      </c>
      <c r="BX96" s="111" t="s">
        <v>4</v>
      </c>
      <c r="CL96" s="111" t="s">
        <v>1</v>
      </c>
      <c r="CM96" s="111" t="s">
        <v>86</v>
      </c>
    </row>
    <row r="97" s="7" customFormat="1" ht="24.75" customHeight="1">
      <c r="A97" s="100" t="s">
        <v>80</v>
      </c>
      <c r="B97" s="101"/>
      <c r="C97" s="102"/>
      <c r="D97" s="103" t="s">
        <v>90</v>
      </c>
      <c r="E97" s="103"/>
      <c r="F97" s="103"/>
      <c r="G97" s="103"/>
      <c r="H97" s="103"/>
      <c r="I97" s="104"/>
      <c r="J97" s="103" t="s">
        <v>91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'24-214-03 - SO 100 Koteln...'!J30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83</v>
      </c>
      <c r="AR97" s="101"/>
      <c r="AS97" s="107">
        <v>0</v>
      </c>
      <c r="AT97" s="108">
        <f>ROUNDUP(SUM(AV97:AW97),2)</f>
        <v>0</v>
      </c>
      <c r="AU97" s="109">
        <f>'24-214-03 - SO 100 Koteln...'!P127</f>
        <v>0</v>
      </c>
      <c r="AV97" s="108">
        <f>'24-214-03 - SO 100 Koteln...'!J33</f>
        <v>0</v>
      </c>
      <c r="AW97" s="108">
        <f>'24-214-03 - SO 100 Koteln...'!J34</f>
        <v>0</v>
      </c>
      <c r="AX97" s="108">
        <f>'24-214-03 - SO 100 Koteln...'!J35</f>
        <v>0</v>
      </c>
      <c r="AY97" s="108">
        <f>'24-214-03 - SO 100 Koteln...'!J36</f>
        <v>0</v>
      </c>
      <c r="AZ97" s="108">
        <f>'24-214-03 - SO 100 Koteln...'!F33</f>
        <v>0</v>
      </c>
      <c r="BA97" s="108">
        <f>'24-214-03 - SO 100 Koteln...'!F34</f>
        <v>0</v>
      </c>
      <c r="BB97" s="108">
        <f>'24-214-03 - SO 100 Koteln...'!F35</f>
        <v>0</v>
      </c>
      <c r="BC97" s="108">
        <f>'24-214-03 - SO 100 Koteln...'!F36</f>
        <v>0</v>
      </c>
      <c r="BD97" s="110">
        <f>'24-214-03 - SO 100 Koteln...'!F37</f>
        <v>0</v>
      </c>
      <c r="BE97" s="7"/>
      <c r="BT97" s="111" t="s">
        <v>84</v>
      </c>
      <c r="BV97" s="111" t="s">
        <v>78</v>
      </c>
      <c r="BW97" s="111" t="s">
        <v>92</v>
      </c>
      <c r="BX97" s="111" t="s">
        <v>4</v>
      </c>
      <c r="CL97" s="111" t="s">
        <v>1</v>
      </c>
      <c r="CM97" s="111" t="s">
        <v>86</v>
      </c>
    </row>
    <row r="98" s="7" customFormat="1" ht="24.75" customHeight="1">
      <c r="A98" s="100" t="s">
        <v>80</v>
      </c>
      <c r="B98" s="101"/>
      <c r="C98" s="102"/>
      <c r="D98" s="103" t="s">
        <v>93</v>
      </c>
      <c r="E98" s="103"/>
      <c r="F98" s="103"/>
      <c r="G98" s="103"/>
      <c r="H98" s="103"/>
      <c r="I98" s="104"/>
      <c r="J98" s="103" t="s">
        <v>94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'24-214-04 - SO 101 Úpravy...'!J30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83</v>
      </c>
      <c r="AR98" s="101"/>
      <c r="AS98" s="107">
        <v>0</v>
      </c>
      <c r="AT98" s="108">
        <f>ROUNDUP(SUM(AV98:AW98),2)</f>
        <v>0</v>
      </c>
      <c r="AU98" s="109">
        <f>'24-214-04 - SO 101 Úpravy...'!P122</f>
        <v>0</v>
      </c>
      <c r="AV98" s="108">
        <f>'24-214-04 - SO 101 Úpravy...'!J33</f>
        <v>0</v>
      </c>
      <c r="AW98" s="108">
        <f>'24-214-04 - SO 101 Úpravy...'!J34</f>
        <v>0</v>
      </c>
      <c r="AX98" s="108">
        <f>'24-214-04 - SO 101 Úpravy...'!J35</f>
        <v>0</v>
      </c>
      <c r="AY98" s="108">
        <f>'24-214-04 - SO 101 Úpravy...'!J36</f>
        <v>0</v>
      </c>
      <c r="AZ98" s="108">
        <f>'24-214-04 - SO 101 Úpravy...'!F33</f>
        <v>0</v>
      </c>
      <c r="BA98" s="108">
        <f>'24-214-04 - SO 101 Úpravy...'!F34</f>
        <v>0</v>
      </c>
      <c r="BB98" s="108">
        <f>'24-214-04 - SO 101 Úpravy...'!F35</f>
        <v>0</v>
      </c>
      <c r="BC98" s="108">
        <f>'24-214-04 - SO 101 Úpravy...'!F36</f>
        <v>0</v>
      </c>
      <c r="BD98" s="110">
        <f>'24-214-04 - SO 101 Úpravy...'!F37</f>
        <v>0</v>
      </c>
      <c r="BE98" s="7"/>
      <c r="BT98" s="111" t="s">
        <v>84</v>
      </c>
      <c r="BV98" s="111" t="s">
        <v>78</v>
      </c>
      <c r="BW98" s="111" t="s">
        <v>95</v>
      </c>
      <c r="BX98" s="111" t="s">
        <v>4</v>
      </c>
      <c r="CL98" s="111" t="s">
        <v>1</v>
      </c>
      <c r="CM98" s="111" t="s">
        <v>86</v>
      </c>
    </row>
    <row r="99" s="7" customFormat="1" ht="24.75" customHeight="1">
      <c r="A99" s="100" t="s">
        <v>80</v>
      </c>
      <c r="B99" s="101"/>
      <c r="C99" s="102"/>
      <c r="D99" s="103" t="s">
        <v>96</v>
      </c>
      <c r="E99" s="103"/>
      <c r="F99" s="103"/>
      <c r="G99" s="103"/>
      <c r="H99" s="103"/>
      <c r="I99" s="104"/>
      <c r="J99" s="103" t="s">
        <v>97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'24-214-05 - SO 102 Úpravy...'!J30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83</v>
      </c>
      <c r="AR99" s="101"/>
      <c r="AS99" s="112">
        <v>0</v>
      </c>
      <c r="AT99" s="113">
        <f>ROUNDUP(SUM(AV99:AW99),2)</f>
        <v>0</v>
      </c>
      <c r="AU99" s="114">
        <f>'24-214-05 - SO 102 Úpravy...'!P122</f>
        <v>0</v>
      </c>
      <c r="AV99" s="113">
        <f>'24-214-05 - SO 102 Úpravy...'!J33</f>
        <v>0</v>
      </c>
      <c r="AW99" s="113">
        <f>'24-214-05 - SO 102 Úpravy...'!J34</f>
        <v>0</v>
      </c>
      <c r="AX99" s="113">
        <f>'24-214-05 - SO 102 Úpravy...'!J35</f>
        <v>0</v>
      </c>
      <c r="AY99" s="113">
        <f>'24-214-05 - SO 102 Úpravy...'!J36</f>
        <v>0</v>
      </c>
      <c r="AZ99" s="113">
        <f>'24-214-05 - SO 102 Úpravy...'!F33</f>
        <v>0</v>
      </c>
      <c r="BA99" s="113">
        <f>'24-214-05 - SO 102 Úpravy...'!F34</f>
        <v>0</v>
      </c>
      <c r="BB99" s="113">
        <f>'24-214-05 - SO 102 Úpravy...'!F35</f>
        <v>0</v>
      </c>
      <c r="BC99" s="113">
        <f>'24-214-05 - SO 102 Úpravy...'!F36</f>
        <v>0</v>
      </c>
      <c r="BD99" s="115">
        <f>'24-214-05 - SO 102 Úpravy...'!F37</f>
        <v>0</v>
      </c>
      <c r="BE99" s="7"/>
      <c r="BT99" s="111" t="s">
        <v>84</v>
      </c>
      <c r="BV99" s="111" t="s">
        <v>78</v>
      </c>
      <c r="BW99" s="111" t="s">
        <v>98</v>
      </c>
      <c r="BX99" s="111" t="s">
        <v>4</v>
      </c>
      <c r="CL99" s="111" t="s">
        <v>1</v>
      </c>
      <c r="CM99" s="111" t="s">
        <v>86</v>
      </c>
    </row>
    <row r="100" s="2" customFormat="1" ht="30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35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4-214-01 - Demontáže'!C2" display="/"/>
    <hyperlink ref="A96" location="'24-214-02 - Strojní část'!C2" display="/"/>
    <hyperlink ref="A97" location="'24-214-03 - SO 100 Koteln...'!C2" display="/"/>
    <hyperlink ref="A98" location="'24-214-04 - SO 101 Úpravy...'!C2" display="/"/>
    <hyperlink ref="A99" location="'24-214-05 - SO 102 Úpra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="1" customFormat="1" ht="24.96" customHeight="1">
      <c r="B4" s="18"/>
      <c r="D4" s="19" t="s">
        <v>99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Výměna zdroje vytápění a MaR kotelny CZT, Horažďovice - etapa 1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101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36</v>
      </c>
      <c r="E30" s="34"/>
      <c r="F30" s="34"/>
      <c r="G30" s="34"/>
      <c r="H30" s="34"/>
      <c r="I30" s="34"/>
      <c r="J30" s="92">
        <f>ROUNDUP(J123,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40</v>
      </c>
      <c r="E33" s="28" t="s">
        <v>41</v>
      </c>
      <c r="F33" s="123">
        <f>ROUNDUP((SUM(BE123:BE155)),  1)</f>
        <v>0</v>
      </c>
      <c r="G33" s="34"/>
      <c r="H33" s="34"/>
      <c r="I33" s="124">
        <v>0.20999999999999999</v>
      </c>
      <c r="J33" s="123">
        <f>ROUNDUP(((SUM(BE123:BE155))*I33),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42</v>
      </c>
      <c r="F34" s="123">
        <f>ROUNDUP((SUM(BF123:BF155)),  1)</f>
        <v>0</v>
      </c>
      <c r="G34" s="34"/>
      <c r="H34" s="34"/>
      <c r="I34" s="124">
        <v>0.12</v>
      </c>
      <c r="J34" s="123">
        <f>ROUNDUP(((SUM(BF123:BF155))*I34),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3">
        <f>ROUNDUP((SUM(BG123:BG155)),  1)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3">
        <f>ROUNDUP((SUM(BH123:BH155)),  1)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45</v>
      </c>
      <c r="F37" s="123">
        <f>ROUNDUP((SUM(BI123:BI155)),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46</v>
      </c>
      <c r="E39" s="77"/>
      <c r="F39" s="77"/>
      <c r="G39" s="127" t="s">
        <v>47</v>
      </c>
      <c r="H39" s="128" t="s">
        <v>48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31" t="s">
        <v>52</v>
      </c>
      <c r="G61" s="54" t="s">
        <v>51</v>
      </c>
      <c r="H61" s="37"/>
      <c r="I61" s="37"/>
      <c r="J61" s="132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31" t="s">
        <v>52</v>
      </c>
      <c r="G76" s="54" t="s">
        <v>51</v>
      </c>
      <c r="H76" s="37"/>
      <c r="I76" s="37"/>
      <c r="J76" s="132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17" t="str">
        <f>E7</f>
        <v>Výměna zdroje vytápění a MaR kotelny CZT, Horažďovice - etapa 1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24-214-01 - Demontáže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13. 5. 2024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Václav Krejčí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Tomáš Ševčík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105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106</v>
      </c>
    </row>
    <row r="97" hidden="1" s="9" customFormat="1" ht="24.96" customHeight="1">
      <c r="A97" s="9"/>
      <c r="B97" s="136"/>
      <c r="C97" s="9"/>
      <c r="D97" s="137" t="s">
        <v>107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108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109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110</v>
      </c>
      <c r="E100" s="142"/>
      <c r="F100" s="142"/>
      <c r="G100" s="142"/>
      <c r="H100" s="142"/>
      <c r="I100" s="142"/>
      <c r="J100" s="143">
        <f>J135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111</v>
      </c>
      <c r="E101" s="142"/>
      <c r="F101" s="142"/>
      <c r="G101" s="142"/>
      <c r="H101" s="142"/>
      <c r="I101" s="142"/>
      <c r="J101" s="143">
        <f>J141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112</v>
      </c>
      <c r="E102" s="142"/>
      <c r="F102" s="142"/>
      <c r="G102" s="142"/>
      <c r="H102" s="142"/>
      <c r="I102" s="142"/>
      <c r="J102" s="143">
        <f>J145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6"/>
      <c r="C103" s="9"/>
      <c r="D103" s="137" t="s">
        <v>113</v>
      </c>
      <c r="E103" s="138"/>
      <c r="F103" s="138"/>
      <c r="G103" s="138"/>
      <c r="H103" s="138"/>
      <c r="I103" s="138"/>
      <c r="J103" s="139">
        <f>J154</f>
        <v>0</v>
      </c>
      <c r="K103" s="9"/>
      <c r="L103" s="13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114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17" t="str">
        <f>E7</f>
        <v>Výměna zdroje vytápění a MaR kotelny CZT, Horažďovice - etapa 1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100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24-214-01 - Demontáže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13. 5. 2024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 xml:space="preserve"> </v>
      </c>
      <c r="G119" s="34"/>
      <c r="H119" s="34"/>
      <c r="I119" s="28" t="s">
        <v>29</v>
      </c>
      <c r="J119" s="32" t="str">
        <f>E21</f>
        <v>Václav Krejčí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>Tomáš Ševčík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115</v>
      </c>
      <c r="D122" s="147" t="s">
        <v>61</v>
      </c>
      <c r="E122" s="147" t="s">
        <v>57</v>
      </c>
      <c r="F122" s="147" t="s">
        <v>58</v>
      </c>
      <c r="G122" s="147" t="s">
        <v>116</v>
      </c>
      <c r="H122" s="147" t="s">
        <v>117</v>
      </c>
      <c r="I122" s="147" t="s">
        <v>118</v>
      </c>
      <c r="J122" s="148" t="s">
        <v>104</v>
      </c>
      <c r="K122" s="149" t="s">
        <v>119</v>
      </c>
      <c r="L122" s="150"/>
      <c r="M122" s="82" t="s">
        <v>1</v>
      </c>
      <c r="N122" s="83" t="s">
        <v>40</v>
      </c>
      <c r="O122" s="83" t="s">
        <v>120</v>
      </c>
      <c r="P122" s="83" t="s">
        <v>121</v>
      </c>
      <c r="Q122" s="83" t="s">
        <v>122</v>
      </c>
      <c r="R122" s="83" t="s">
        <v>123</v>
      </c>
      <c r="S122" s="83" t="s">
        <v>124</v>
      </c>
      <c r="T122" s="84" t="s">
        <v>125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126</v>
      </c>
      <c r="D123" s="34"/>
      <c r="E123" s="34"/>
      <c r="F123" s="34"/>
      <c r="G123" s="34"/>
      <c r="H123" s="34"/>
      <c r="I123" s="34"/>
      <c r="J123" s="151">
        <f>BK123</f>
        <v>0</v>
      </c>
      <c r="K123" s="34"/>
      <c r="L123" s="35"/>
      <c r="M123" s="85"/>
      <c r="N123" s="69"/>
      <c r="O123" s="86"/>
      <c r="P123" s="152">
        <f>P124+P154</f>
        <v>0</v>
      </c>
      <c r="Q123" s="86"/>
      <c r="R123" s="152">
        <f>R124+R154</f>
        <v>0.01393</v>
      </c>
      <c r="S123" s="86"/>
      <c r="T123" s="153">
        <f>T124+T154</f>
        <v>12.02904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75</v>
      </c>
      <c r="AU123" s="15" t="s">
        <v>106</v>
      </c>
      <c r="BK123" s="154">
        <f>BK124+BK154</f>
        <v>0</v>
      </c>
    </row>
    <row r="124" s="12" customFormat="1" ht="25.92" customHeight="1">
      <c r="A124" s="12"/>
      <c r="B124" s="155"/>
      <c r="C124" s="12"/>
      <c r="D124" s="156" t="s">
        <v>75</v>
      </c>
      <c r="E124" s="157" t="s">
        <v>127</v>
      </c>
      <c r="F124" s="157" t="s">
        <v>128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P125+P127+P135+P141+P145</f>
        <v>0</v>
      </c>
      <c r="Q124" s="161"/>
      <c r="R124" s="162">
        <f>R125+R127+R135+R141+R145</f>
        <v>0.01393</v>
      </c>
      <c r="S124" s="161"/>
      <c r="T124" s="163">
        <f>T125+T127+T135+T141+T145</f>
        <v>12.02904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86</v>
      </c>
      <c r="AT124" s="164" t="s">
        <v>75</v>
      </c>
      <c r="AU124" s="164" t="s">
        <v>76</v>
      </c>
      <c r="AY124" s="156" t="s">
        <v>129</v>
      </c>
      <c r="BK124" s="165">
        <f>BK125+BK127+BK135+BK141+BK145</f>
        <v>0</v>
      </c>
    </row>
    <row r="125" s="12" customFormat="1" ht="22.8" customHeight="1">
      <c r="A125" s="12"/>
      <c r="B125" s="155"/>
      <c r="C125" s="12"/>
      <c r="D125" s="156" t="s">
        <v>75</v>
      </c>
      <c r="E125" s="166" t="s">
        <v>130</v>
      </c>
      <c r="F125" s="166" t="s">
        <v>131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P126</f>
        <v>0</v>
      </c>
      <c r="Q125" s="161"/>
      <c r="R125" s="162">
        <f>R126</f>
        <v>0</v>
      </c>
      <c r="S125" s="161"/>
      <c r="T125" s="16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86</v>
      </c>
      <c r="AT125" s="164" t="s">
        <v>75</v>
      </c>
      <c r="AU125" s="164" t="s">
        <v>84</v>
      </c>
      <c r="AY125" s="156" t="s">
        <v>129</v>
      </c>
      <c r="BK125" s="165">
        <f>BK126</f>
        <v>0</v>
      </c>
    </row>
    <row r="126" s="2" customFormat="1" ht="16.5" customHeight="1">
      <c r="A126" s="34"/>
      <c r="B126" s="168"/>
      <c r="C126" s="169" t="s">
        <v>84</v>
      </c>
      <c r="D126" s="169" t="s">
        <v>132</v>
      </c>
      <c r="E126" s="170" t="s">
        <v>133</v>
      </c>
      <c r="F126" s="171" t="s">
        <v>134</v>
      </c>
      <c r="G126" s="172" t="s">
        <v>135</v>
      </c>
      <c r="H126" s="173">
        <v>35</v>
      </c>
      <c r="I126" s="174"/>
      <c r="J126" s="175">
        <f>ROUND(I126*H126,1)</f>
        <v>0</v>
      </c>
      <c r="K126" s="176"/>
      <c r="L126" s="35"/>
      <c r="M126" s="177" t="s">
        <v>1</v>
      </c>
      <c r="N126" s="178" t="s">
        <v>41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136</v>
      </c>
      <c r="AT126" s="181" t="s">
        <v>132</v>
      </c>
      <c r="AU126" s="181" t="s">
        <v>86</v>
      </c>
      <c r="AY126" s="15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84</v>
      </c>
      <c r="BK126" s="182">
        <f>ROUND(I126*H126,1)</f>
        <v>0</v>
      </c>
      <c r="BL126" s="15" t="s">
        <v>136</v>
      </c>
      <c r="BM126" s="181" t="s">
        <v>137</v>
      </c>
    </row>
    <row r="127" s="12" customFormat="1" ht="22.8" customHeight="1">
      <c r="A127" s="12"/>
      <c r="B127" s="155"/>
      <c r="C127" s="12"/>
      <c r="D127" s="156" t="s">
        <v>75</v>
      </c>
      <c r="E127" s="166" t="s">
        <v>138</v>
      </c>
      <c r="F127" s="166" t="s">
        <v>139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SUM(P128:P134)</f>
        <v>0</v>
      </c>
      <c r="Q127" s="161"/>
      <c r="R127" s="162">
        <f>SUM(R128:R134)</f>
        <v>0.0092099999999999994</v>
      </c>
      <c r="S127" s="161"/>
      <c r="T127" s="163">
        <f>SUM(T128:T134)</f>
        <v>10.980919999999999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86</v>
      </c>
      <c r="AT127" s="164" t="s">
        <v>75</v>
      </c>
      <c r="AU127" s="164" t="s">
        <v>84</v>
      </c>
      <c r="AY127" s="156" t="s">
        <v>129</v>
      </c>
      <c r="BK127" s="165">
        <f>SUM(BK128:BK134)</f>
        <v>0</v>
      </c>
    </row>
    <row r="128" s="2" customFormat="1" ht="24.15" customHeight="1">
      <c r="A128" s="34"/>
      <c r="B128" s="168"/>
      <c r="C128" s="169" t="s">
        <v>86</v>
      </c>
      <c r="D128" s="169" t="s">
        <v>132</v>
      </c>
      <c r="E128" s="170" t="s">
        <v>140</v>
      </c>
      <c r="F128" s="171" t="s">
        <v>141</v>
      </c>
      <c r="G128" s="172" t="s">
        <v>142</v>
      </c>
      <c r="H128" s="173">
        <v>1</v>
      </c>
      <c r="I128" s="174"/>
      <c r="J128" s="175">
        <f>ROUND(I128*H128,1)</f>
        <v>0</v>
      </c>
      <c r="K128" s="176"/>
      <c r="L128" s="35"/>
      <c r="M128" s="177" t="s">
        <v>1</v>
      </c>
      <c r="N128" s="178" t="s">
        <v>41</v>
      </c>
      <c r="O128" s="73"/>
      <c r="P128" s="179">
        <f>O128*H128</f>
        <v>0</v>
      </c>
      <c r="Q128" s="179">
        <v>0.0088900000000000003</v>
      </c>
      <c r="R128" s="179">
        <f>Q128*H128</f>
        <v>0.0088900000000000003</v>
      </c>
      <c r="S128" s="179">
        <v>10.810000000000001</v>
      </c>
      <c r="T128" s="180">
        <f>S128*H128</f>
        <v>10.810000000000001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136</v>
      </c>
      <c r="AT128" s="181" t="s">
        <v>132</v>
      </c>
      <c r="AU128" s="181" t="s">
        <v>86</v>
      </c>
      <c r="AY128" s="15" t="s">
        <v>129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84</v>
      </c>
      <c r="BK128" s="182">
        <f>ROUND(I128*H128,1)</f>
        <v>0</v>
      </c>
      <c r="BL128" s="15" t="s">
        <v>136</v>
      </c>
      <c r="BM128" s="181" t="s">
        <v>143</v>
      </c>
    </row>
    <row r="129" s="2" customFormat="1" ht="24.15" customHeight="1">
      <c r="A129" s="34"/>
      <c r="B129" s="168"/>
      <c r="C129" s="169" t="s">
        <v>144</v>
      </c>
      <c r="D129" s="169" t="s">
        <v>132</v>
      </c>
      <c r="E129" s="170" t="s">
        <v>145</v>
      </c>
      <c r="F129" s="171" t="s">
        <v>146</v>
      </c>
      <c r="G129" s="172" t="s">
        <v>142</v>
      </c>
      <c r="H129" s="173">
        <v>1</v>
      </c>
      <c r="I129" s="174"/>
      <c r="J129" s="175">
        <f>ROUND(I129*H129,1)</f>
        <v>0</v>
      </c>
      <c r="K129" s="176"/>
      <c r="L129" s="35"/>
      <c r="M129" s="177" t="s">
        <v>1</v>
      </c>
      <c r="N129" s="178" t="s">
        <v>41</v>
      </c>
      <c r="O129" s="73"/>
      <c r="P129" s="179">
        <f>O129*H129</f>
        <v>0</v>
      </c>
      <c r="Q129" s="179">
        <v>0.00025999999999999998</v>
      </c>
      <c r="R129" s="179">
        <f>Q129*H129</f>
        <v>0.00025999999999999998</v>
      </c>
      <c r="S129" s="179">
        <v>0.074999999999999997</v>
      </c>
      <c r="T129" s="180">
        <f>S129*H129</f>
        <v>0.074999999999999997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136</v>
      </c>
      <c r="AT129" s="181" t="s">
        <v>132</v>
      </c>
      <c r="AU129" s="181" t="s">
        <v>86</v>
      </c>
      <c r="AY129" s="15" t="s">
        <v>129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84</v>
      </c>
      <c r="BK129" s="182">
        <f>ROUND(I129*H129,1)</f>
        <v>0</v>
      </c>
      <c r="BL129" s="15" t="s">
        <v>136</v>
      </c>
      <c r="BM129" s="181" t="s">
        <v>147</v>
      </c>
    </row>
    <row r="130" s="2" customFormat="1" ht="21.75" customHeight="1">
      <c r="A130" s="34"/>
      <c r="B130" s="168"/>
      <c r="C130" s="169" t="s">
        <v>148</v>
      </c>
      <c r="D130" s="169" t="s">
        <v>132</v>
      </c>
      <c r="E130" s="170" t="s">
        <v>149</v>
      </c>
      <c r="F130" s="171" t="s">
        <v>150</v>
      </c>
      <c r="G130" s="172" t="s">
        <v>142</v>
      </c>
      <c r="H130" s="173">
        <v>1</v>
      </c>
      <c r="I130" s="174"/>
      <c r="J130" s="175">
        <f>ROUND(I130*H130,1)</f>
        <v>0</v>
      </c>
      <c r="K130" s="176"/>
      <c r="L130" s="35"/>
      <c r="M130" s="177" t="s">
        <v>1</v>
      </c>
      <c r="N130" s="178" t="s">
        <v>41</v>
      </c>
      <c r="O130" s="73"/>
      <c r="P130" s="179">
        <f>O130*H130</f>
        <v>0</v>
      </c>
      <c r="Q130" s="179">
        <v>6.0000000000000002E-05</v>
      </c>
      <c r="R130" s="179">
        <f>Q130*H130</f>
        <v>6.0000000000000002E-05</v>
      </c>
      <c r="S130" s="179">
        <v>0.095920000000000005</v>
      </c>
      <c r="T130" s="180">
        <f>S130*H130</f>
        <v>0.095920000000000005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136</v>
      </c>
      <c r="AT130" s="181" t="s">
        <v>132</v>
      </c>
      <c r="AU130" s="181" t="s">
        <v>86</v>
      </c>
      <c r="AY130" s="15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84</v>
      </c>
      <c r="BK130" s="182">
        <f>ROUND(I130*H130,1)</f>
        <v>0</v>
      </c>
      <c r="BL130" s="15" t="s">
        <v>136</v>
      </c>
      <c r="BM130" s="181" t="s">
        <v>151</v>
      </c>
    </row>
    <row r="131" s="2" customFormat="1" ht="24.15" customHeight="1">
      <c r="A131" s="34"/>
      <c r="B131" s="168"/>
      <c r="C131" s="169" t="s">
        <v>152</v>
      </c>
      <c r="D131" s="169" t="s">
        <v>132</v>
      </c>
      <c r="E131" s="170" t="s">
        <v>153</v>
      </c>
      <c r="F131" s="171" t="s">
        <v>154</v>
      </c>
      <c r="G131" s="172" t="s">
        <v>142</v>
      </c>
      <c r="H131" s="173">
        <v>1</v>
      </c>
      <c r="I131" s="174"/>
      <c r="J131" s="175">
        <f>ROUND(I131*H131,1)</f>
        <v>0</v>
      </c>
      <c r="K131" s="176"/>
      <c r="L131" s="35"/>
      <c r="M131" s="177" t="s">
        <v>1</v>
      </c>
      <c r="N131" s="178" t="s">
        <v>41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136</v>
      </c>
      <c r="AT131" s="181" t="s">
        <v>132</v>
      </c>
      <c r="AU131" s="181" t="s">
        <v>86</v>
      </c>
      <c r="AY131" s="15" t="s">
        <v>129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84</v>
      </c>
      <c r="BK131" s="182">
        <f>ROUND(I131*H131,1)</f>
        <v>0</v>
      </c>
      <c r="BL131" s="15" t="s">
        <v>136</v>
      </c>
      <c r="BM131" s="181" t="s">
        <v>155</v>
      </c>
    </row>
    <row r="132" s="2" customFormat="1" ht="16.5" customHeight="1">
      <c r="A132" s="34"/>
      <c r="B132" s="168"/>
      <c r="C132" s="169" t="s">
        <v>156</v>
      </c>
      <c r="D132" s="169" t="s">
        <v>132</v>
      </c>
      <c r="E132" s="170" t="s">
        <v>157</v>
      </c>
      <c r="F132" s="171" t="s">
        <v>158</v>
      </c>
      <c r="G132" s="172" t="s">
        <v>142</v>
      </c>
      <c r="H132" s="173">
        <v>1</v>
      </c>
      <c r="I132" s="174"/>
      <c r="J132" s="175">
        <f>ROUND(I132*H132,1)</f>
        <v>0</v>
      </c>
      <c r="K132" s="176"/>
      <c r="L132" s="35"/>
      <c r="M132" s="177" t="s">
        <v>1</v>
      </c>
      <c r="N132" s="178" t="s">
        <v>41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136</v>
      </c>
      <c r="AT132" s="181" t="s">
        <v>132</v>
      </c>
      <c r="AU132" s="181" t="s">
        <v>86</v>
      </c>
      <c r="AY132" s="15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84</v>
      </c>
      <c r="BK132" s="182">
        <f>ROUND(I132*H132,1)</f>
        <v>0</v>
      </c>
      <c r="BL132" s="15" t="s">
        <v>136</v>
      </c>
      <c r="BM132" s="181" t="s">
        <v>159</v>
      </c>
    </row>
    <row r="133" s="2" customFormat="1" ht="24.15" customHeight="1">
      <c r="A133" s="34"/>
      <c r="B133" s="168"/>
      <c r="C133" s="169" t="s">
        <v>160</v>
      </c>
      <c r="D133" s="169" t="s">
        <v>132</v>
      </c>
      <c r="E133" s="170" t="s">
        <v>161</v>
      </c>
      <c r="F133" s="171" t="s">
        <v>162</v>
      </c>
      <c r="G133" s="172" t="s">
        <v>142</v>
      </c>
      <c r="H133" s="173">
        <v>1</v>
      </c>
      <c r="I133" s="174"/>
      <c r="J133" s="175">
        <f>ROUND(I133*H133,1)</f>
        <v>0</v>
      </c>
      <c r="K133" s="176"/>
      <c r="L133" s="35"/>
      <c r="M133" s="177" t="s">
        <v>1</v>
      </c>
      <c r="N133" s="178" t="s">
        <v>41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136</v>
      </c>
      <c r="AT133" s="181" t="s">
        <v>132</v>
      </c>
      <c r="AU133" s="181" t="s">
        <v>86</v>
      </c>
      <c r="AY133" s="15" t="s">
        <v>129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84</v>
      </c>
      <c r="BK133" s="182">
        <f>ROUND(I133*H133,1)</f>
        <v>0</v>
      </c>
      <c r="BL133" s="15" t="s">
        <v>136</v>
      </c>
      <c r="BM133" s="181" t="s">
        <v>163</v>
      </c>
    </row>
    <row r="134" s="2" customFormat="1" ht="21.75" customHeight="1">
      <c r="A134" s="34"/>
      <c r="B134" s="168"/>
      <c r="C134" s="169" t="s">
        <v>164</v>
      </c>
      <c r="D134" s="169" t="s">
        <v>132</v>
      </c>
      <c r="E134" s="170" t="s">
        <v>165</v>
      </c>
      <c r="F134" s="171" t="s">
        <v>166</v>
      </c>
      <c r="G134" s="172" t="s">
        <v>167</v>
      </c>
      <c r="H134" s="183"/>
      <c r="I134" s="174"/>
      <c r="J134" s="175">
        <f>ROUND(I134*H134,1)</f>
        <v>0</v>
      </c>
      <c r="K134" s="176"/>
      <c r="L134" s="35"/>
      <c r="M134" s="177" t="s">
        <v>1</v>
      </c>
      <c r="N134" s="178" t="s">
        <v>41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136</v>
      </c>
      <c r="AT134" s="181" t="s">
        <v>132</v>
      </c>
      <c r="AU134" s="181" t="s">
        <v>86</v>
      </c>
      <c r="AY134" s="15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84</v>
      </c>
      <c r="BK134" s="182">
        <f>ROUND(I134*H134,1)</f>
        <v>0</v>
      </c>
      <c r="BL134" s="15" t="s">
        <v>136</v>
      </c>
      <c r="BM134" s="181" t="s">
        <v>168</v>
      </c>
    </row>
    <row r="135" s="12" customFormat="1" ht="22.8" customHeight="1">
      <c r="A135" s="12"/>
      <c r="B135" s="155"/>
      <c r="C135" s="12"/>
      <c r="D135" s="156" t="s">
        <v>75</v>
      </c>
      <c r="E135" s="166" t="s">
        <v>169</v>
      </c>
      <c r="F135" s="166" t="s">
        <v>170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SUM(P136:P140)</f>
        <v>0</v>
      </c>
      <c r="Q135" s="161"/>
      <c r="R135" s="162">
        <f>SUM(R136:R140)</f>
        <v>0.00022999999999999998</v>
      </c>
      <c r="S135" s="161"/>
      <c r="T135" s="163">
        <f>SUM(T136:T140)</f>
        <v>0.1205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86</v>
      </c>
      <c r="AT135" s="164" t="s">
        <v>75</v>
      </c>
      <c r="AU135" s="164" t="s">
        <v>84</v>
      </c>
      <c r="AY135" s="156" t="s">
        <v>129</v>
      </c>
      <c r="BK135" s="165">
        <f>SUM(BK136:BK140)</f>
        <v>0</v>
      </c>
    </row>
    <row r="136" s="2" customFormat="1" ht="16.5" customHeight="1">
      <c r="A136" s="34"/>
      <c r="B136" s="168"/>
      <c r="C136" s="169" t="s">
        <v>171</v>
      </c>
      <c r="D136" s="169" t="s">
        <v>132</v>
      </c>
      <c r="E136" s="170" t="s">
        <v>172</v>
      </c>
      <c r="F136" s="171" t="s">
        <v>173</v>
      </c>
      <c r="G136" s="172" t="s">
        <v>142</v>
      </c>
      <c r="H136" s="173">
        <v>1</v>
      </c>
      <c r="I136" s="174"/>
      <c r="J136" s="175">
        <f>ROUND(I136*H136,1)</f>
        <v>0</v>
      </c>
      <c r="K136" s="176"/>
      <c r="L136" s="35"/>
      <c r="M136" s="177" t="s">
        <v>1</v>
      </c>
      <c r="N136" s="178" t="s">
        <v>41</v>
      </c>
      <c r="O136" s="73"/>
      <c r="P136" s="179">
        <f>O136*H136</f>
        <v>0</v>
      </c>
      <c r="Q136" s="179">
        <v>6.9999999999999994E-05</v>
      </c>
      <c r="R136" s="179">
        <f>Q136*H136</f>
        <v>6.9999999999999994E-05</v>
      </c>
      <c r="S136" s="179">
        <v>0.0044999999999999997</v>
      </c>
      <c r="T136" s="180">
        <f>S136*H136</f>
        <v>0.0044999999999999997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136</v>
      </c>
      <c r="AT136" s="181" t="s">
        <v>132</v>
      </c>
      <c r="AU136" s="181" t="s">
        <v>86</v>
      </c>
      <c r="AY136" s="15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84</v>
      </c>
      <c r="BK136" s="182">
        <f>ROUND(I136*H136,1)</f>
        <v>0</v>
      </c>
      <c r="BL136" s="15" t="s">
        <v>136</v>
      </c>
      <c r="BM136" s="181" t="s">
        <v>174</v>
      </c>
    </row>
    <row r="137" s="2" customFormat="1" ht="16.5" customHeight="1">
      <c r="A137" s="34"/>
      <c r="B137" s="168"/>
      <c r="C137" s="169" t="s">
        <v>175</v>
      </c>
      <c r="D137" s="169" t="s">
        <v>132</v>
      </c>
      <c r="E137" s="170" t="s">
        <v>176</v>
      </c>
      <c r="F137" s="171" t="s">
        <v>177</v>
      </c>
      <c r="G137" s="172" t="s">
        <v>142</v>
      </c>
      <c r="H137" s="173">
        <v>2</v>
      </c>
      <c r="I137" s="174"/>
      <c r="J137" s="175">
        <f>ROUND(I137*H137,1)</f>
        <v>0</v>
      </c>
      <c r="K137" s="176"/>
      <c r="L137" s="35"/>
      <c r="M137" s="177" t="s">
        <v>1</v>
      </c>
      <c r="N137" s="178" t="s">
        <v>41</v>
      </c>
      <c r="O137" s="73"/>
      <c r="P137" s="179">
        <f>O137*H137</f>
        <v>0</v>
      </c>
      <c r="Q137" s="179">
        <v>6.9999999999999994E-05</v>
      </c>
      <c r="R137" s="179">
        <f>Q137*H137</f>
        <v>0.00013999999999999999</v>
      </c>
      <c r="S137" s="179">
        <v>0.021999999999999999</v>
      </c>
      <c r="T137" s="180">
        <f>S137*H137</f>
        <v>0.043999999999999997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136</v>
      </c>
      <c r="AT137" s="181" t="s">
        <v>132</v>
      </c>
      <c r="AU137" s="181" t="s">
        <v>86</v>
      </c>
      <c r="AY137" s="15" t="s">
        <v>129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84</v>
      </c>
      <c r="BK137" s="182">
        <f>ROUND(I137*H137,1)</f>
        <v>0</v>
      </c>
      <c r="BL137" s="15" t="s">
        <v>136</v>
      </c>
      <c r="BM137" s="181" t="s">
        <v>178</v>
      </c>
    </row>
    <row r="138" s="2" customFormat="1" ht="16.5" customHeight="1">
      <c r="A138" s="34"/>
      <c r="B138" s="168"/>
      <c r="C138" s="169" t="s">
        <v>179</v>
      </c>
      <c r="D138" s="169" t="s">
        <v>132</v>
      </c>
      <c r="E138" s="170" t="s">
        <v>180</v>
      </c>
      <c r="F138" s="171" t="s">
        <v>181</v>
      </c>
      <c r="G138" s="172" t="s">
        <v>142</v>
      </c>
      <c r="H138" s="173">
        <v>1</v>
      </c>
      <c r="I138" s="174"/>
      <c r="J138" s="175">
        <f>ROUND(I138*H138,1)</f>
        <v>0</v>
      </c>
      <c r="K138" s="176"/>
      <c r="L138" s="35"/>
      <c r="M138" s="177" t="s">
        <v>1</v>
      </c>
      <c r="N138" s="178" t="s">
        <v>41</v>
      </c>
      <c r="O138" s="73"/>
      <c r="P138" s="179">
        <f>O138*H138</f>
        <v>0</v>
      </c>
      <c r="Q138" s="179">
        <v>1.0000000000000001E-05</v>
      </c>
      <c r="R138" s="179">
        <f>Q138*H138</f>
        <v>1.0000000000000001E-05</v>
      </c>
      <c r="S138" s="179">
        <v>0.028000000000000001</v>
      </c>
      <c r="T138" s="180">
        <f>S138*H138</f>
        <v>0.028000000000000001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136</v>
      </c>
      <c r="AT138" s="181" t="s">
        <v>132</v>
      </c>
      <c r="AU138" s="181" t="s">
        <v>86</v>
      </c>
      <c r="AY138" s="15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84</v>
      </c>
      <c r="BK138" s="182">
        <f>ROUND(I138*H138,1)</f>
        <v>0</v>
      </c>
      <c r="BL138" s="15" t="s">
        <v>136</v>
      </c>
      <c r="BM138" s="181" t="s">
        <v>182</v>
      </c>
    </row>
    <row r="139" s="2" customFormat="1" ht="21.75" customHeight="1">
      <c r="A139" s="34"/>
      <c r="B139" s="168"/>
      <c r="C139" s="169" t="s">
        <v>8</v>
      </c>
      <c r="D139" s="169" t="s">
        <v>132</v>
      </c>
      <c r="E139" s="170" t="s">
        <v>183</v>
      </c>
      <c r="F139" s="171" t="s">
        <v>184</v>
      </c>
      <c r="G139" s="172" t="s">
        <v>142</v>
      </c>
      <c r="H139" s="173">
        <v>1</v>
      </c>
      <c r="I139" s="174"/>
      <c r="J139" s="175">
        <f>ROUND(I139*H139,1)</f>
        <v>0</v>
      </c>
      <c r="K139" s="176"/>
      <c r="L139" s="35"/>
      <c r="M139" s="177" t="s">
        <v>1</v>
      </c>
      <c r="N139" s="178" t="s">
        <v>41</v>
      </c>
      <c r="O139" s="73"/>
      <c r="P139" s="179">
        <f>O139*H139</f>
        <v>0</v>
      </c>
      <c r="Q139" s="179">
        <v>1.0000000000000001E-05</v>
      </c>
      <c r="R139" s="179">
        <f>Q139*H139</f>
        <v>1.0000000000000001E-05</v>
      </c>
      <c r="S139" s="179">
        <v>0.043999999999999997</v>
      </c>
      <c r="T139" s="180">
        <f>S139*H139</f>
        <v>0.043999999999999997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136</v>
      </c>
      <c r="AT139" s="181" t="s">
        <v>132</v>
      </c>
      <c r="AU139" s="181" t="s">
        <v>86</v>
      </c>
      <c r="AY139" s="15" t="s">
        <v>129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84</v>
      </c>
      <c r="BK139" s="182">
        <f>ROUND(I139*H139,1)</f>
        <v>0</v>
      </c>
      <c r="BL139" s="15" t="s">
        <v>136</v>
      </c>
      <c r="BM139" s="181" t="s">
        <v>185</v>
      </c>
    </row>
    <row r="140" s="2" customFormat="1" ht="24.15" customHeight="1">
      <c r="A140" s="34"/>
      <c r="B140" s="168"/>
      <c r="C140" s="169" t="s">
        <v>186</v>
      </c>
      <c r="D140" s="169" t="s">
        <v>132</v>
      </c>
      <c r="E140" s="170" t="s">
        <v>187</v>
      </c>
      <c r="F140" s="171" t="s">
        <v>188</v>
      </c>
      <c r="G140" s="172" t="s">
        <v>167</v>
      </c>
      <c r="H140" s="183"/>
      <c r="I140" s="174"/>
      <c r="J140" s="175">
        <f>ROUND(I140*H140,1)</f>
        <v>0</v>
      </c>
      <c r="K140" s="176"/>
      <c r="L140" s="35"/>
      <c r="M140" s="177" t="s">
        <v>1</v>
      </c>
      <c r="N140" s="178" t="s">
        <v>41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136</v>
      </c>
      <c r="AT140" s="181" t="s">
        <v>132</v>
      </c>
      <c r="AU140" s="181" t="s">
        <v>86</v>
      </c>
      <c r="AY140" s="15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84</v>
      </c>
      <c r="BK140" s="182">
        <f>ROUND(I140*H140,1)</f>
        <v>0</v>
      </c>
      <c r="BL140" s="15" t="s">
        <v>136</v>
      </c>
      <c r="BM140" s="181" t="s">
        <v>189</v>
      </c>
    </row>
    <row r="141" s="12" customFormat="1" ht="22.8" customHeight="1">
      <c r="A141" s="12"/>
      <c r="B141" s="155"/>
      <c r="C141" s="12"/>
      <c r="D141" s="156" t="s">
        <v>75</v>
      </c>
      <c r="E141" s="166" t="s">
        <v>190</v>
      </c>
      <c r="F141" s="166" t="s">
        <v>191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SUM(P142:P144)</f>
        <v>0</v>
      </c>
      <c r="Q141" s="161"/>
      <c r="R141" s="162">
        <f>SUM(R142:R144)</f>
        <v>0.0030000000000000001</v>
      </c>
      <c r="S141" s="161"/>
      <c r="T141" s="163">
        <f>SUM(T142:T144)</f>
        <v>0.3992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86</v>
      </c>
      <c r="AT141" s="164" t="s">
        <v>75</v>
      </c>
      <c r="AU141" s="164" t="s">
        <v>84</v>
      </c>
      <c r="AY141" s="156" t="s">
        <v>129</v>
      </c>
      <c r="BK141" s="165">
        <f>SUM(BK142:BK144)</f>
        <v>0</v>
      </c>
    </row>
    <row r="142" s="2" customFormat="1" ht="24.15" customHeight="1">
      <c r="A142" s="34"/>
      <c r="B142" s="168"/>
      <c r="C142" s="169" t="s">
        <v>192</v>
      </c>
      <c r="D142" s="169" t="s">
        <v>132</v>
      </c>
      <c r="E142" s="170" t="s">
        <v>193</v>
      </c>
      <c r="F142" s="171" t="s">
        <v>194</v>
      </c>
      <c r="G142" s="172" t="s">
        <v>135</v>
      </c>
      <c r="H142" s="173">
        <v>10</v>
      </c>
      <c r="I142" s="174"/>
      <c r="J142" s="175">
        <f>ROUND(I142*H142,1)</f>
        <v>0</v>
      </c>
      <c r="K142" s="176"/>
      <c r="L142" s="35"/>
      <c r="M142" s="177" t="s">
        <v>1</v>
      </c>
      <c r="N142" s="178" t="s">
        <v>41</v>
      </c>
      <c r="O142" s="73"/>
      <c r="P142" s="179">
        <f>O142*H142</f>
        <v>0</v>
      </c>
      <c r="Q142" s="179">
        <v>5.0000000000000002E-05</v>
      </c>
      <c r="R142" s="179">
        <f>Q142*H142</f>
        <v>0.00050000000000000001</v>
      </c>
      <c r="S142" s="179">
        <v>0.0053200000000000001</v>
      </c>
      <c r="T142" s="180">
        <f>S142*H142</f>
        <v>0.053199999999999997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136</v>
      </c>
      <c r="AT142" s="181" t="s">
        <v>132</v>
      </c>
      <c r="AU142" s="181" t="s">
        <v>86</v>
      </c>
      <c r="AY142" s="15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84</v>
      </c>
      <c r="BK142" s="182">
        <f>ROUND(I142*H142,1)</f>
        <v>0</v>
      </c>
      <c r="BL142" s="15" t="s">
        <v>136</v>
      </c>
      <c r="BM142" s="181" t="s">
        <v>195</v>
      </c>
    </row>
    <row r="143" s="2" customFormat="1" ht="24.15" customHeight="1">
      <c r="A143" s="34"/>
      <c r="B143" s="168"/>
      <c r="C143" s="169" t="s">
        <v>196</v>
      </c>
      <c r="D143" s="169" t="s">
        <v>132</v>
      </c>
      <c r="E143" s="170" t="s">
        <v>197</v>
      </c>
      <c r="F143" s="171" t="s">
        <v>198</v>
      </c>
      <c r="G143" s="172" t="s">
        <v>135</v>
      </c>
      <c r="H143" s="173">
        <v>25</v>
      </c>
      <c r="I143" s="174"/>
      <c r="J143" s="175">
        <f>ROUND(I143*H143,1)</f>
        <v>0</v>
      </c>
      <c r="K143" s="176"/>
      <c r="L143" s="35"/>
      <c r="M143" s="177" t="s">
        <v>1</v>
      </c>
      <c r="N143" s="178" t="s">
        <v>41</v>
      </c>
      <c r="O143" s="73"/>
      <c r="P143" s="179">
        <f>O143*H143</f>
        <v>0</v>
      </c>
      <c r="Q143" s="179">
        <v>0.00010000000000000001</v>
      </c>
      <c r="R143" s="179">
        <f>Q143*H143</f>
        <v>0.0025000000000000001</v>
      </c>
      <c r="S143" s="179">
        <v>0.01384</v>
      </c>
      <c r="T143" s="180">
        <f>S143*H143</f>
        <v>0.34599999999999997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136</v>
      </c>
      <c r="AT143" s="181" t="s">
        <v>132</v>
      </c>
      <c r="AU143" s="181" t="s">
        <v>86</v>
      </c>
      <c r="AY143" s="15" t="s">
        <v>129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84</v>
      </c>
      <c r="BK143" s="182">
        <f>ROUND(I143*H143,1)</f>
        <v>0</v>
      </c>
      <c r="BL143" s="15" t="s">
        <v>136</v>
      </c>
      <c r="BM143" s="181" t="s">
        <v>199</v>
      </c>
    </row>
    <row r="144" s="2" customFormat="1" ht="24.15" customHeight="1">
      <c r="A144" s="34"/>
      <c r="B144" s="168"/>
      <c r="C144" s="169" t="s">
        <v>136</v>
      </c>
      <c r="D144" s="169" t="s">
        <v>132</v>
      </c>
      <c r="E144" s="170" t="s">
        <v>200</v>
      </c>
      <c r="F144" s="171" t="s">
        <v>201</v>
      </c>
      <c r="G144" s="172" t="s">
        <v>167</v>
      </c>
      <c r="H144" s="183"/>
      <c r="I144" s="174"/>
      <c r="J144" s="175">
        <f>ROUND(I144*H144,1)</f>
        <v>0</v>
      </c>
      <c r="K144" s="176"/>
      <c r="L144" s="35"/>
      <c r="M144" s="177" t="s">
        <v>1</v>
      </c>
      <c r="N144" s="178" t="s">
        <v>41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136</v>
      </c>
      <c r="AT144" s="181" t="s">
        <v>132</v>
      </c>
      <c r="AU144" s="181" t="s">
        <v>86</v>
      </c>
      <c r="AY144" s="15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84</v>
      </c>
      <c r="BK144" s="182">
        <f>ROUND(I144*H144,1)</f>
        <v>0</v>
      </c>
      <c r="BL144" s="15" t="s">
        <v>136</v>
      </c>
      <c r="BM144" s="181" t="s">
        <v>202</v>
      </c>
    </row>
    <row r="145" s="12" customFormat="1" ht="22.8" customHeight="1">
      <c r="A145" s="12"/>
      <c r="B145" s="155"/>
      <c r="C145" s="12"/>
      <c r="D145" s="156" t="s">
        <v>75</v>
      </c>
      <c r="E145" s="166" t="s">
        <v>203</v>
      </c>
      <c r="F145" s="166" t="s">
        <v>204</v>
      </c>
      <c r="G145" s="12"/>
      <c r="H145" s="12"/>
      <c r="I145" s="158"/>
      <c r="J145" s="167">
        <f>BK145</f>
        <v>0</v>
      </c>
      <c r="K145" s="12"/>
      <c r="L145" s="155"/>
      <c r="M145" s="160"/>
      <c r="N145" s="161"/>
      <c r="O145" s="161"/>
      <c r="P145" s="162">
        <f>SUM(P146:P153)</f>
        <v>0</v>
      </c>
      <c r="Q145" s="161"/>
      <c r="R145" s="162">
        <f>SUM(R146:R153)</f>
        <v>0.00149</v>
      </c>
      <c r="S145" s="161"/>
      <c r="T145" s="163">
        <f>SUM(T146:T153)</f>
        <v>0.52842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6" t="s">
        <v>86</v>
      </c>
      <c r="AT145" s="164" t="s">
        <v>75</v>
      </c>
      <c r="AU145" s="164" t="s">
        <v>84</v>
      </c>
      <c r="AY145" s="156" t="s">
        <v>129</v>
      </c>
      <c r="BK145" s="165">
        <f>SUM(BK146:BK153)</f>
        <v>0</v>
      </c>
    </row>
    <row r="146" s="2" customFormat="1" ht="24.15" customHeight="1">
      <c r="A146" s="34"/>
      <c r="B146" s="168"/>
      <c r="C146" s="169" t="s">
        <v>205</v>
      </c>
      <c r="D146" s="169" t="s">
        <v>132</v>
      </c>
      <c r="E146" s="170" t="s">
        <v>206</v>
      </c>
      <c r="F146" s="171" t="s">
        <v>207</v>
      </c>
      <c r="G146" s="172" t="s">
        <v>142</v>
      </c>
      <c r="H146" s="173">
        <v>1</v>
      </c>
      <c r="I146" s="174"/>
      <c r="J146" s="175">
        <f>ROUND(I146*H146,1)</f>
        <v>0</v>
      </c>
      <c r="K146" s="176"/>
      <c r="L146" s="35"/>
      <c r="M146" s="177" t="s">
        <v>1</v>
      </c>
      <c r="N146" s="178" t="s">
        <v>41</v>
      </c>
      <c r="O146" s="73"/>
      <c r="P146" s="179">
        <f>O146*H146</f>
        <v>0</v>
      </c>
      <c r="Q146" s="179">
        <v>2.0000000000000002E-05</v>
      </c>
      <c r="R146" s="179">
        <f>Q146*H146</f>
        <v>2.0000000000000002E-05</v>
      </c>
      <c r="S146" s="179">
        <v>0.039</v>
      </c>
      <c r="T146" s="180">
        <f>S146*H146</f>
        <v>0.039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136</v>
      </c>
      <c r="AT146" s="181" t="s">
        <v>132</v>
      </c>
      <c r="AU146" s="181" t="s">
        <v>86</v>
      </c>
      <c r="AY146" s="15" t="s">
        <v>129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84</v>
      </c>
      <c r="BK146" s="182">
        <f>ROUND(I146*H146,1)</f>
        <v>0</v>
      </c>
      <c r="BL146" s="15" t="s">
        <v>136</v>
      </c>
      <c r="BM146" s="181" t="s">
        <v>208</v>
      </c>
    </row>
    <row r="147" s="2" customFormat="1" ht="24.15" customHeight="1">
      <c r="A147" s="34"/>
      <c r="B147" s="168"/>
      <c r="C147" s="169" t="s">
        <v>209</v>
      </c>
      <c r="D147" s="169" t="s">
        <v>132</v>
      </c>
      <c r="E147" s="170" t="s">
        <v>210</v>
      </c>
      <c r="F147" s="171" t="s">
        <v>211</v>
      </c>
      <c r="G147" s="172" t="s">
        <v>142</v>
      </c>
      <c r="H147" s="173">
        <v>4</v>
      </c>
      <c r="I147" s="174"/>
      <c r="J147" s="175">
        <f>ROUND(I147*H147,1)</f>
        <v>0</v>
      </c>
      <c r="K147" s="176"/>
      <c r="L147" s="35"/>
      <c r="M147" s="177" t="s">
        <v>1</v>
      </c>
      <c r="N147" s="178" t="s">
        <v>41</v>
      </c>
      <c r="O147" s="73"/>
      <c r="P147" s="179">
        <f>O147*H147</f>
        <v>0</v>
      </c>
      <c r="Q147" s="179">
        <v>2.0000000000000002E-05</v>
      </c>
      <c r="R147" s="179">
        <f>Q147*H147</f>
        <v>8.0000000000000007E-05</v>
      </c>
      <c r="S147" s="179">
        <v>0.083000000000000004</v>
      </c>
      <c r="T147" s="180">
        <f>S147*H147</f>
        <v>0.33200000000000002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136</v>
      </c>
      <c r="AT147" s="181" t="s">
        <v>132</v>
      </c>
      <c r="AU147" s="181" t="s">
        <v>86</v>
      </c>
      <c r="AY147" s="15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84</v>
      </c>
      <c r="BK147" s="182">
        <f>ROUND(I147*H147,1)</f>
        <v>0</v>
      </c>
      <c r="BL147" s="15" t="s">
        <v>136</v>
      </c>
      <c r="BM147" s="181" t="s">
        <v>212</v>
      </c>
    </row>
    <row r="148" s="2" customFormat="1" ht="24.15" customHeight="1">
      <c r="A148" s="34"/>
      <c r="B148" s="168"/>
      <c r="C148" s="169" t="s">
        <v>213</v>
      </c>
      <c r="D148" s="169" t="s">
        <v>132</v>
      </c>
      <c r="E148" s="170" t="s">
        <v>214</v>
      </c>
      <c r="F148" s="171" t="s">
        <v>215</v>
      </c>
      <c r="G148" s="172" t="s">
        <v>142</v>
      </c>
      <c r="H148" s="173">
        <v>1</v>
      </c>
      <c r="I148" s="174"/>
      <c r="J148" s="175">
        <f>ROUND(I148*H148,1)</f>
        <v>0</v>
      </c>
      <c r="K148" s="176"/>
      <c r="L148" s="35"/>
      <c r="M148" s="177" t="s">
        <v>1</v>
      </c>
      <c r="N148" s="178" t="s">
        <v>41</v>
      </c>
      <c r="O148" s="73"/>
      <c r="P148" s="179">
        <f>O148*H148</f>
        <v>0</v>
      </c>
      <c r="Q148" s="179">
        <v>2.0000000000000002E-05</v>
      </c>
      <c r="R148" s="179">
        <f>Q148*H148</f>
        <v>2.0000000000000002E-05</v>
      </c>
      <c r="S148" s="179">
        <v>0.13400000000000001</v>
      </c>
      <c r="T148" s="180">
        <f>S148*H148</f>
        <v>0.13400000000000001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136</v>
      </c>
      <c r="AT148" s="181" t="s">
        <v>132</v>
      </c>
      <c r="AU148" s="181" t="s">
        <v>86</v>
      </c>
      <c r="AY148" s="15" t="s">
        <v>129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84</v>
      </c>
      <c r="BK148" s="182">
        <f>ROUND(I148*H148,1)</f>
        <v>0</v>
      </c>
      <c r="BL148" s="15" t="s">
        <v>136</v>
      </c>
      <c r="BM148" s="181" t="s">
        <v>216</v>
      </c>
    </row>
    <row r="149" s="2" customFormat="1" ht="24.15" customHeight="1">
      <c r="A149" s="34"/>
      <c r="B149" s="168"/>
      <c r="C149" s="169" t="s">
        <v>217</v>
      </c>
      <c r="D149" s="169" t="s">
        <v>132</v>
      </c>
      <c r="E149" s="170" t="s">
        <v>218</v>
      </c>
      <c r="F149" s="171" t="s">
        <v>219</v>
      </c>
      <c r="G149" s="172" t="s">
        <v>142</v>
      </c>
      <c r="H149" s="173">
        <v>5</v>
      </c>
      <c r="I149" s="174"/>
      <c r="J149" s="175">
        <f>ROUND(I149*H149,1)</f>
        <v>0</v>
      </c>
      <c r="K149" s="176"/>
      <c r="L149" s="35"/>
      <c r="M149" s="177" t="s">
        <v>1</v>
      </c>
      <c r="N149" s="178" t="s">
        <v>41</v>
      </c>
      <c r="O149" s="73"/>
      <c r="P149" s="179">
        <f>O149*H149</f>
        <v>0</v>
      </c>
      <c r="Q149" s="179">
        <v>4.0000000000000003E-05</v>
      </c>
      <c r="R149" s="179">
        <f>Q149*H149</f>
        <v>0.00020000000000000001</v>
      </c>
      <c r="S149" s="179">
        <v>0.00044999999999999999</v>
      </c>
      <c r="T149" s="180">
        <f>S149*H149</f>
        <v>0.0022499999999999998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136</v>
      </c>
      <c r="AT149" s="181" t="s">
        <v>132</v>
      </c>
      <c r="AU149" s="181" t="s">
        <v>86</v>
      </c>
      <c r="AY149" s="15" t="s">
        <v>129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84</v>
      </c>
      <c r="BK149" s="182">
        <f>ROUND(I149*H149,1)</f>
        <v>0</v>
      </c>
      <c r="BL149" s="15" t="s">
        <v>136</v>
      </c>
      <c r="BM149" s="181" t="s">
        <v>220</v>
      </c>
    </row>
    <row r="150" s="2" customFormat="1" ht="24.15" customHeight="1">
      <c r="A150" s="34"/>
      <c r="B150" s="168"/>
      <c r="C150" s="169" t="s">
        <v>7</v>
      </c>
      <c r="D150" s="169" t="s">
        <v>132</v>
      </c>
      <c r="E150" s="170" t="s">
        <v>221</v>
      </c>
      <c r="F150" s="171" t="s">
        <v>222</v>
      </c>
      <c r="G150" s="172" t="s">
        <v>142</v>
      </c>
      <c r="H150" s="173">
        <v>1</v>
      </c>
      <c r="I150" s="174"/>
      <c r="J150" s="175">
        <f>ROUND(I150*H150,1)</f>
        <v>0</v>
      </c>
      <c r="K150" s="176"/>
      <c r="L150" s="35"/>
      <c r="M150" s="177" t="s">
        <v>1</v>
      </c>
      <c r="N150" s="178" t="s">
        <v>41</v>
      </c>
      <c r="O150" s="73"/>
      <c r="P150" s="179">
        <f>O150*H150</f>
        <v>0</v>
      </c>
      <c r="Q150" s="179">
        <v>0.00017000000000000001</v>
      </c>
      <c r="R150" s="179">
        <f>Q150*H150</f>
        <v>0.00017000000000000001</v>
      </c>
      <c r="S150" s="179">
        <v>0.0022000000000000001</v>
      </c>
      <c r="T150" s="180">
        <f>S150*H150</f>
        <v>0.0022000000000000001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136</v>
      </c>
      <c r="AT150" s="181" t="s">
        <v>132</v>
      </c>
      <c r="AU150" s="181" t="s">
        <v>86</v>
      </c>
      <c r="AY150" s="15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84</v>
      </c>
      <c r="BK150" s="182">
        <f>ROUND(I150*H150,1)</f>
        <v>0</v>
      </c>
      <c r="BL150" s="15" t="s">
        <v>136</v>
      </c>
      <c r="BM150" s="181" t="s">
        <v>223</v>
      </c>
    </row>
    <row r="151" s="2" customFormat="1" ht="24.15" customHeight="1">
      <c r="A151" s="34"/>
      <c r="B151" s="168"/>
      <c r="C151" s="169" t="s">
        <v>224</v>
      </c>
      <c r="D151" s="169" t="s">
        <v>132</v>
      </c>
      <c r="E151" s="170" t="s">
        <v>225</v>
      </c>
      <c r="F151" s="171" t="s">
        <v>226</v>
      </c>
      <c r="G151" s="172" t="s">
        <v>142</v>
      </c>
      <c r="H151" s="173">
        <v>4</v>
      </c>
      <c r="I151" s="174"/>
      <c r="J151" s="175">
        <f>ROUND(I151*H151,1)</f>
        <v>0</v>
      </c>
      <c r="K151" s="176"/>
      <c r="L151" s="35"/>
      <c r="M151" s="177" t="s">
        <v>1</v>
      </c>
      <c r="N151" s="178" t="s">
        <v>41</v>
      </c>
      <c r="O151" s="73"/>
      <c r="P151" s="179">
        <f>O151*H151</f>
        <v>0</v>
      </c>
      <c r="Q151" s="179">
        <v>0.00021000000000000001</v>
      </c>
      <c r="R151" s="179">
        <f>Q151*H151</f>
        <v>0.00084000000000000003</v>
      </c>
      <c r="S151" s="179">
        <v>0.0035000000000000001</v>
      </c>
      <c r="T151" s="180">
        <f>S151*H151</f>
        <v>0.014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136</v>
      </c>
      <c r="AT151" s="181" t="s">
        <v>132</v>
      </c>
      <c r="AU151" s="181" t="s">
        <v>86</v>
      </c>
      <c r="AY151" s="15" t="s">
        <v>129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84</v>
      </c>
      <c r="BK151" s="182">
        <f>ROUND(I151*H151,1)</f>
        <v>0</v>
      </c>
      <c r="BL151" s="15" t="s">
        <v>136</v>
      </c>
      <c r="BM151" s="181" t="s">
        <v>227</v>
      </c>
    </row>
    <row r="152" s="2" customFormat="1" ht="24.15" customHeight="1">
      <c r="A152" s="34"/>
      <c r="B152" s="168"/>
      <c r="C152" s="169" t="s">
        <v>228</v>
      </c>
      <c r="D152" s="169" t="s">
        <v>132</v>
      </c>
      <c r="E152" s="170" t="s">
        <v>229</v>
      </c>
      <c r="F152" s="171" t="s">
        <v>230</v>
      </c>
      <c r="G152" s="172" t="s">
        <v>142</v>
      </c>
      <c r="H152" s="173">
        <v>1</v>
      </c>
      <c r="I152" s="174"/>
      <c r="J152" s="175">
        <f>ROUND(I152*H152,1)</f>
        <v>0</v>
      </c>
      <c r="K152" s="176"/>
      <c r="L152" s="35"/>
      <c r="M152" s="177" t="s">
        <v>1</v>
      </c>
      <c r="N152" s="178" t="s">
        <v>41</v>
      </c>
      <c r="O152" s="73"/>
      <c r="P152" s="179">
        <f>O152*H152</f>
        <v>0</v>
      </c>
      <c r="Q152" s="179">
        <v>0.00016000000000000001</v>
      </c>
      <c r="R152" s="179">
        <f>Q152*H152</f>
        <v>0.00016000000000000001</v>
      </c>
      <c r="S152" s="179">
        <v>0.0049699999999999996</v>
      </c>
      <c r="T152" s="180">
        <f>S152*H152</f>
        <v>0.0049699999999999996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136</v>
      </c>
      <c r="AT152" s="181" t="s">
        <v>132</v>
      </c>
      <c r="AU152" s="181" t="s">
        <v>86</v>
      </c>
      <c r="AY152" s="15" t="s">
        <v>129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84</v>
      </c>
      <c r="BK152" s="182">
        <f>ROUND(I152*H152,1)</f>
        <v>0</v>
      </c>
      <c r="BL152" s="15" t="s">
        <v>136</v>
      </c>
      <c r="BM152" s="181" t="s">
        <v>231</v>
      </c>
    </row>
    <row r="153" s="2" customFormat="1" ht="24.15" customHeight="1">
      <c r="A153" s="34"/>
      <c r="B153" s="168"/>
      <c r="C153" s="169" t="s">
        <v>232</v>
      </c>
      <c r="D153" s="169" t="s">
        <v>132</v>
      </c>
      <c r="E153" s="170" t="s">
        <v>233</v>
      </c>
      <c r="F153" s="171" t="s">
        <v>234</v>
      </c>
      <c r="G153" s="172" t="s">
        <v>167</v>
      </c>
      <c r="H153" s="183"/>
      <c r="I153" s="174"/>
      <c r="J153" s="175">
        <f>ROUND(I153*H153,1)</f>
        <v>0</v>
      </c>
      <c r="K153" s="176"/>
      <c r="L153" s="35"/>
      <c r="M153" s="177" t="s">
        <v>1</v>
      </c>
      <c r="N153" s="178" t="s">
        <v>41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136</v>
      </c>
      <c r="AT153" s="181" t="s">
        <v>132</v>
      </c>
      <c r="AU153" s="181" t="s">
        <v>86</v>
      </c>
      <c r="AY153" s="15" t="s">
        <v>129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84</v>
      </c>
      <c r="BK153" s="182">
        <f>ROUND(I153*H153,1)</f>
        <v>0</v>
      </c>
      <c r="BL153" s="15" t="s">
        <v>136</v>
      </c>
      <c r="BM153" s="181" t="s">
        <v>235</v>
      </c>
    </row>
    <row r="154" s="12" customFormat="1" ht="25.92" customHeight="1">
      <c r="A154" s="12"/>
      <c r="B154" s="155"/>
      <c r="C154" s="12"/>
      <c r="D154" s="156" t="s">
        <v>75</v>
      </c>
      <c r="E154" s="157" t="s">
        <v>236</v>
      </c>
      <c r="F154" s="157" t="s">
        <v>237</v>
      </c>
      <c r="G154" s="12"/>
      <c r="H154" s="12"/>
      <c r="I154" s="158"/>
      <c r="J154" s="159">
        <f>BK154</f>
        <v>0</v>
      </c>
      <c r="K154" s="12"/>
      <c r="L154" s="155"/>
      <c r="M154" s="160"/>
      <c r="N154" s="161"/>
      <c r="O154" s="161"/>
      <c r="P154" s="162">
        <f>P155</f>
        <v>0</v>
      </c>
      <c r="Q154" s="161"/>
      <c r="R154" s="162">
        <f>R155</f>
        <v>0</v>
      </c>
      <c r="S154" s="161"/>
      <c r="T154" s="16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6" t="s">
        <v>148</v>
      </c>
      <c r="AT154" s="164" t="s">
        <v>75</v>
      </c>
      <c r="AU154" s="164" t="s">
        <v>76</v>
      </c>
      <c r="AY154" s="156" t="s">
        <v>129</v>
      </c>
      <c r="BK154" s="165">
        <f>BK155</f>
        <v>0</v>
      </c>
    </row>
    <row r="155" s="2" customFormat="1" ht="16.5" customHeight="1">
      <c r="A155" s="34"/>
      <c r="B155" s="168"/>
      <c r="C155" s="169" t="s">
        <v>238</v>
      </c>
      <c r="D155" s="169" t="s">
        <v>132</v>
      </c>
      <c r="E155" s="170" t="s">
        <v>239</v>
      </c>
      <c r="F155" s="171" t="s">
        <v>240</v>
      </c>
      <c r="G155" s="172" t="s">
        <v>241</v>
      </c>
      <c r="H155" s="173">
        <v>1</v>
      </c>
      <c r="I155" s="174"/>
      <c r="J155" s="175">
        <f>ROUND(I155*H155,1)</f>
        <v>0</v>
      </c>
      <c r="K155" s="176"/>
      <c r="L155" s="35"/>
      <c r="M155" s="184" t="s">
        <v>1</v>
      </c>
      <c r="N155" s="185" t="s">
        <v>41</v>
      </c>
      <c r="O155" s="186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242</v>
      </c>
      <c r="AT155" s="181" t="s">
        <v>132</v>
      </c>
      <c r="AU155" s="181" t="s">
        <v>84</v>
      </c>
      <c r="AY155" s="15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84</v>
      </c>
      <c r="BK155" s="182">
        <f>ROUND(I155*H155,1)</f>
        <v>0</v>
      </c>
      <c r="BL155" s="15" t="s">
        <v>242</v>
      </c>
      <c r="BM155" s="181" t="s">
        <v>243</v>
      </c>
    </row>
    <row r="156" s="2" customFormat="1" ht="6.96" customHeight="1">
      <c r="A156" s="34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35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autoFilter ref="C122:K15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="1" customFormat="1" ht="24.96" customHeight="1">
      <c r="B4" s="18"/>
      <c r="D4" s="19" t="s">
        <v>99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Výměna zdroje vytápění a MaR kotelny CZT, Horažďovice - etapa 1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244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36</v>
      </c>
      <c r="E30" s="34"/>
      <c r="F30" s="34"/>
      <c r="G30" s="34"/>
      <c r="H30" s="34"/>
      <c r="I30" s="34"/>
      <c r="J30" s="92">
        <f>ROUNDUP(J128,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40</v>
      </c>
      <c r="E33" s="28" t="s">
        <v>41</v>
      </c>
      <c r="F33" s="123">
        <f>ROUNDUP((SUM(BE128:BE253)),  1)</f>
        <v>0</v>
      </c>
      <c r="G33" s="34"/>
      <c r="H33" s="34"/>
      <c r="I33" s="124">
        <v>0.20999999999999999</v>
      </c>
      <c r="J33" s="123">
        <f>ROUNDUP(((SUM(BE128:BE253))*I33),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42</v>
      </c>
      <c r="F34" s="123">
        <f>ROUNDUP((SUM(BF128:BF253)),  1)</f>
        <v>0</v>
      </c>
      <c r="G34" s="34"/>
      <c r="H34" s="34"/>
      <c r="I34" s="124">
        <v>0.12</v>
      </c>
      <c r="J34" s="123">
        <f>ROUNDUP(((SUM(BF128:BF253))*I34),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3">
        <f>ROUNDUP((SUM(BG128:BG253)),  1)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3">
        <f>ROUNDUP((SUM(BH128:BH253)),  1)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45</v>
      </c>
      <c r="F37" s="123">
        <f>ROUNDUP((SUM(BI128:BI253)),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46</v>
      </c>
      <c r="E39" s="77"/>
      <c r="F39" s="77"/>
      <c r="G39" s="127" t="s">
        <v>47</v>
      </c>
      <c r="H39" s="128" t="s">
        <v>48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31" t="s">
        <v>52</v>
      </c>
      <c r="G61" s="54" t="s">
        <v>51</v>
      </c>
      <c r="H61" s="37"/>
      <c r="I61" s="37"/>
      <c r="J61" s="132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31" t="s">
        <v>52</v>
      </c>
      <c r="G76" s="54" t="s">
        <v>51</v>
      </c>
      <c r="H76" s="37"/>
      <c r="I76" s="37"/>
      <c r="J76" s="132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17" t="str">
        <f>E7</f>
        <v>Výměna zdroje vytápění a MaR kotelny CZT, Horažďovice - etapa 1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24-214-02 - Strojní část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13. 5. 2024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Václav Krejčí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Tomáš Ševčík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105</v>
      </c>
      <c r="D96" s="34"/>
      <c r="E96" s="34"/>
      <c r="F96" s="34"/>
      <c r="G96" s="34"/>
      <c r="H96" s="34"/>
      <c r="I96" s="34"/>
      <c r="J96" s="92">
        <f>J128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106</v>
      </c>
    </row>
    <row r="97" hidden="1" s="9" customFormat="1" ht="24.96" customHeight="1">
      <c r="A97" s="9"/>
      <c r="B97" s="136"/>
      <c r="C97" s="9"/>
      <c r="D97" s="137" t="s">
        <v>107</v>
      </c>
      <c r="E97" s="138"/>
      <c r="F97" s="138"/>
      <c r="G97" s="138"/>
      <c r="H97" s="138"/>
      <c r="I97" s="138"/>
      <c r="J97" s="139">
        <f>J129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108</v>
      </c>
      <c r="E98" s="142"/>
      <c r="F98" s="142"/>
      <c r="G98" s="142"/>
      <c r="H98" s="142"/>
      <c r="I98" s="142"/>
      <c r="J98" s="143">
        <f>J130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245</v>
      </c>
      <c r="E99" s="142"/>
      <c r="F99" s="142"/>
      <c r="G99" s="142"/>
      <c r="H99" s="142"/>
      <c r="I99" s="142"/>
      <c r="J99" s="143">
        <f>J139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109</v>
      </c>
      <c r="E100" s="142"/>
      <c r="F100" s="142"/>
      <c r="G100" s="142"/>
      <c r="H100" s="142"/>
      <c r="I100" s="142"/>
      <c r="J100" s="143">
        <f>J149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110</v>
      </c>
      <c r="E101" s="142"/>
      <c r="F101" s="142"/>
      <c r="G101" s="142"/>
      <c r="H101" s="142"/>
      <c r="I101" s="142"/>
      <c r="J101" s="143">
        <f>J174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111</v>
      </c>
      <c r="E102" s="142"/>
      <c r="F102" s="142"/>
      <c r="G102" s="142"/>
      <c r="H102" s="142"/>
      <c r="I102" s="142"/>
      <c r="J102" s="143">
        <f>J187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112</v>
      </c>
      <c r="E103" s="142"/>
      <c r="F103" s="142"/>
      <c r="G103" s="142"/>
      <c r="H103" s="142"/>
      <c r="I103" s="142"/>
      <c r="J103" s="143">
        <f>J202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246</v>
      </c>
      <c r="E104" s="142"/>
      <c r="F104" s="142"/>
      <c r="G104" s="142"/>
      <c r="H104" s="142"/>
      <c r="I104" s="142"/>
      <c r="J104" s="143">
        <f>J223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0"/>
      <c r="C105" s="10"/>
      <c r="D105" s="141" t="s">
        <v>247</v>
      </c>
      <c r="E105" s="142"/>
      <c r="F105" s="142"/>
      <c r="G105" s="142"/>
      <c r="H105" s="142"/>
      <c r="I105" s="142"/>
      <c r="J105" s="143">
        <f>J228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36"/>
      <c r="C106" s="9"/>
      <c r="D106" s="137" t="s">
        <v>248</v>
      </c>
      <c r="E106" s="138"/>
      <c r="F106" s="138"/>
      <c r="G106" s="138"/>
      <c r="H106" s="138"/>
      <c r="I106" s="138"/>
      <c r="J106" s="139">
        <f>J237</f>
        <v>0</v>
      </c>
      <c r="K106" s="9"/>
      <c r="L106" s="13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40"/>
      <c r="C107" s="10"/>
      <c r="D107" s="141" t="s">
        <v>249</v>
      </c>
      <c r="E107" s="142"/>
      <c r="F107" s="142"/>
      <c r="G107" s="142"/>
      <c r="H107" s="142"/>
      <c r="I107" s="142"/>
      <c r="J107" s="143">
        <f>J238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36"/>
      <c r="C108" s="9"/>
      <c r="D108" s="137" t="s">
        <v>250</v>
      </c>
      <c r="E108" s="138"/>
      <c r="F108" s="138"/>
      <c r="G108" s="138"/>
      <c r="H108" s="138"/>
      <c r="I108" s="138"/>
      <c r="J108" s="139">
        <f>J243</f>
        <v>0</v>
      </c>
      <c r="K108" s="9"/>
      <c r="L108" s="13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hidden="1"/>
    <row r="112" hidden="1"/>
    <row r="113" hidden="1"/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114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4"/>
      <c r="D118" s="34"/>
      <c r="E118" s="117" t="str">
        <f>E7</f>
        <v>Výměna zdroje vytápění a MaR kotelny CZT, Horažďovice - etapa 1</v>
      </c>
      <c r="F118" s="28"/>
      <c r="G118" s="28"/>
      <c r="H118" s="28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100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3" t="str">
        <f>E9</f>
        <v>24-214-02 - Strojní část</v>
      </c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4"/>
      <c r="E122" s="34"/>
      <c r="F122" s="23" t="str">
        <f>F12</f>
        <v xml:space="preserve"> </v>
      </c>
      <c r="G122" s="34"/>
      <c r="H122" s="34"/>
      <c r="I122" s="28" t="s">
        <v>22</v>
      </c>
      <c r="J122" s="65" t="str">
        <f>IF(J12="","",J12)</f>
        <v>13. 5. 2024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24</v>
      </c>
      <c r="D124" s="34"/>
      <c r="E124" s="34"/>
      <c r="F124" s="23" t="str">
        <f>E15</f>
        <v xml:space="preserve"> </v>
      </c>
      <c r="G124" s="34"/>
      <c r="H124" s="34"/>
      <c r="I124" s="28" t="s">
        <v>29</v>
      </c>
      <c r="J124" s="32" t="str">
        <f>E21</f>
        <v>Václav Krejčí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IF(E18="","",E18)</f>
        <v>Vyplň údaj</v>
      </c>
      <c r="G125" s="34"/>
      <c r="H125" s="34"/>
      <c r="I125" s="28" t="s">
        <v>31</v>
      </c>
      <c r="J125" s="32" t="str">
        <f>E24</f>
        <v>Tomáš Ševčík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44"/>
      <c r="B127" s="145"/>
      <c r="C127" s="146" t="s">
        <v>115</v>
      </c>
      <c r="D127" s="147" t="s">
        <v>61</v>
      </c>
      <c r="E127" s="147" t="s">
        <v>57</v>
      </c>
      <c r="F127" s="147" t="s">
        <v>58</v>
      </c>
      <c r="G127" s="147" t="s">
        <v>116</v>
      </c>
      <c r="H127" s="147" t="s">
        <v>117</v>
      </c>
      <c r="I127" s="147" t="s">
        <v>118</v>
      </c>
      <c r="J127" s="148" t="s">
        <v>104</v>
      </c>
      <c r="K127" s="149" t="s">
        <v>119</v>
      </c>
      <c r="L127" s="150"/>
      <c r="M127" s="82" t="s">
        <v>1</v>
      </c>
      <c r="N127" s="83" t="s">
        <v>40</v>
      </c>
      <c r="O127" s="83" t="s">
        <v>120</v>
      </c>
      <c r="P127" s="83" t="s">
        <v>121</v>
      </c>
      <c r="Q127" s="83" t="s">
        <v>122</v>
      </c>
      <c r="R127" s="83" t="s">
        <v>123</v>
      </c>
      <c r="S127" s="83" t="s">
        <v>124</v>
      </c>
      <c r="T127" s="84" t="s">
        <v>125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</row>
    <row r="128" s="2" customFormat="1" ht="22.8" customHeight="1">
      <c r="A128" s="34"/>
      <c r="B128" s="35"/>
      <c r="C128" s="89" t="s">
        <v>126</v>
      </c>
      <c r="D128" s="34"/>
      <c r="E128" s="34"/>
      <c r="F128" s="34"/>
      <c r="G128" s="34"/>
      <c r="H128" s="34"/>
      <c r="I128" s="34"/>
      <c r="J128" s="151">
        <f>BK128</f>
        <v>0</v>
      </c>
      <c r="K128" s="34"/>
      <c r="L128" s="35"/>
      <c r="M128" s="85"/>
      <c r="N128" s="69"/>
      <c r="O128" s="86"/>
      <c r="P128" s="152">
        <f>P129+P237+P243</f>
        <v>0</v>
      </c>
      <c r="Q128" s="86"/>
      <c r="R128" s="152">
        <f>R129+R237+R243</f>
        <v>1.20465</v>
      </c>
      <c r="S128" s="86"/>
      <c r="T128" s="153">
        <f>T129+T237+T243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75</v>
      </c>
      <c r="AU128" s="15" t="s">
        <v>106</v>
      </c>
      <c r="BK128" s="154">
        <f>BK129+BK237+BK243</f>
        <v>0</v>
      </c>
    </row>
    <row r="129" s="12" customFormat="1" ht="25.92" customHeight="1">
      <c r="A129" s="12"/>
      <c r="B129" s="155"/>
      <c r="C129" s="12"/>
      <c r="D129" s="156" t="s">
        <v>75</v>
      </c>
      <c r="E129" s="157" t="s">
        <v>127</v>
      </c>
      <c r="F129" s="157" t="s">
        <v>128</v>
      </c>
      <c r="G129" s="12"/>
      <c r="H129" s="12"/>
      <c r="I129" s="158"/>
      <c r="J129" s="159">
        <f>BK129</f>
        <v>0</v>
      </c>
      <c r="K129" s="12"/>
      <c r="L129" s="155"/>
      <c r="M129" s="160"/>
      <c r="N129" s="161"/>
      <c r="O129" s="161"/>
      <c r="P129" s="162">
        <f>P130+P139+P149+P174+P187+P202+P223+P228</f>
        <v>0</v>
      </c>
      <c r="Q129" s="161"/>
      <c r="R129" s="162">
        <f>R130+R139+R149+R174+R187+R202+R223+R228</f>
        <v>1.20225</v>
      </c>
      <c r="S129" s="161"/>
      <c r="T129" s="163">
        <f>T130+T139+T149+T174+T187+T202+T223+T228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86</v>
      </c>
      <c r="AT129" s="164" t="s">
        <v>75</v>
      </c>
      <c r="AU129" s="164" t="s">
        <v>76</v>
      </c>
      <c r="AY129" s="156" t="s">
        <v>129</v>
      </c>
      <c r="BK129" s="165">
        <f>BK130+BK139+BK149+BK174+BK187+BK202+BK223+BK228</f>
        <v>0</v>
      </c>
    </row>
    <row r="130" s="12" customFormat="1" ht="22.8" customHeight="1">
      <c r="A130" s="12"/>
      <c r="B130" s="155"/>
      <c r="C130" s="12"/>
      <c r="D130" s="156" t="s">
        <v>75</v>
      </c>
      <c r="E130" s="166" t="s">
        <v>130</v>
      </c>
      <c r="F130" s="166" t="s">
        <v>131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SUM(P131:P138)</f>
        <v>0</v>
      </c>
      <c r="Q130" s="161"/>
      <c r="R130" s="162">
        <f>SUM(R131:R138)</f>
        <v>0</v>
      </c>
      <c r="S130" s="161"/>
      <c r="T130" s="163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86</v>
      </c>
      <c r="AT130" s="164" t="s">
        <v>75</v>
      </c>
      <c r="AU130" s="164" t="s">
        <v>84</v>
      </c>
      <c r="AY130" s="156" t="s">
        <v>129</v>
      </c>
      <c r="BK130" s="165">
        <f>SUM(BK131:BK138)</f>
        <v>0</v>
      </c>
    </row>
    <row r="131" s="2" customFormat="1" ht="24.15" customHeight="1">
      <c r="A131" s="34"/>
      <c r="B131" s="168"/>
      <c r="C131" s="189" t="s">
        <v>84</v>
      </c>
      <c r="D131" s="189" t="s">
        <v>251</v>
      </c>
      <c r="E131" s="190" t="s">
        <v>252</v>
      </c>
      <c r="F131" s="191" t="s">
        <v>253</v>
      </c>
      <c r="G131" s="192" t="s">
        <v>135</v>
      </c>
      <c r="H131" s="193">
        <v>10</v>
      </c>
      <c r="I131" s="194"/>
      <c r="J131" s="195">
        <f>ROUND(I131*H131,1)</f>
        <v>0</v>
      </c>
      <c r="K131" s="196"/>
      <c r="L131" s="197"/>
      <c r="M131" s="198" t="s">
        <v>1</v>
      </c>
      <c r="N131" s="199" t="s">
        <v>41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254</v>
      </c>
      <c r="AT131" s="181" t="s">
        <v>251</v>
      </c>
      <c r="AU131" s="181" t="s">
        <v>86</v>
      </c>
      <c r="AY131" s="15" t="s">
        <v>129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84</v>
      </c>
      <c r="BK131" s="182">
        <f>ROUND(I131*H131,1)</f>
        <v>0</v>
      </c>
      <c r="BL131" s="15" t="s">
        <v>136</v>
      </c>
      <c r="BM131" s="181" t="s">
        <v>255</v>
      </c>
    </row>
    <row r="132" s="2" customFormat="1" ht="24.15" customHeight="1">
      <c r="A132" s="34"/>
      <c r="B132" s="168"/>
      <c r="C132" s="189" t="s">
        <v>86</v>
      </c>
      <c r="D132" s="189" t="s">
        <v>251</v>
      </c>
      <c r="E132" s="190" t="s">
        <v>256</v>
      </c>
      <c r="F132" s="191" t="s">
        <v>257</v>
      </c>
      <c r="G132" s="192" t="s">
        <v>135</v>
      </c>
      <c r="H132" s="193">
        <v>25</v>
      </c>
      <c r="I132" s="194"/>
      <c r="J132" s="195">
        <f>ROUND(I132*H132,1)</f>
        <v>0</v>
      </c>
      <c r="K132" s="196"/>
      <c r="L132" s="197"/>
      <c r="M132" s="198" t="s">
        <v>1</v>
      </c>
      <c r="N132" s="199" t="s">
        <v>41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254</v>
      </c>
      <c r="AT132" s="181" t="s">
        <v>251</v>
      </c>
      <c r="AU132" s="181" t="s">
        <v>86</v>
      </c>
      <c r="AY132" s="15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84</v>
      </c>
      <c r="BK132" s="182">
        <f>ROUND(I132*H132,1)</f>
        <v>0</v>
      </c>
      <c r="BL132" s="15" t="s">
        <v>136</v>
      </c>
      <c r="BM132" s="181" t="s">
        <v>258</v>
      </c>
    </row>
    <row r="133" s="2" customFormat="1" ht="16.5" customHeight="1">
      <c r="A133" s="34"/>
      <c r="B133" s="168"/>
      <c r="C133" s="169" t="s">
        <v>144</v>
      </c>
      <c r="D133" s="169" t="s">
        <v>132</v>
      </c>
      <c r="E133" s="170" t="s">
        <v>259</v>
      </c>
      <c r="F133" s="171" t="s">
        <v>260</v>
      </c>
      <c r="G133" s="172" t="s">
        <v>135</v>
      </c>
      <c r="H133" s="173">
        <v>35</v>
      </c>
      <c r="I133" s="174"/>
      <c r="J133" s="175">
        <f>ROUND(I133*H133,1)</f>
        <v>0</v>
      </c>
      <c r="K133" s="176"/>
      <c r="L133" s="35"/>
      <c r="M133" s="177" t="s">
        <v>1</v>
      </c>
      <c r="N133" s="178" t="s">
        <v>41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136</v>
      </c>
      <c r="AT133" s="181" t="s">
        <v>132</v>
      </c>
      <c r="AU133" s="181" t="s">
        <v>86</v>
      </c>
      <c r="AY133" s="15" t="s">
        <v>129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84</v>
      </c>
      <c r="BK133" s="182">
        <f>ROUND(I133*H133,1)</f>
        <v>0</v>
      </c>
      <c r="BL133" s="15" t="s">
        <v>136</v>
      </c>
      <c r="BM133" s="181" t="s">
        <v>261</v>
      </c>
    </row>
    <row r="134" s="2" customFormat="1" ht="16.5" customHeight="1">
      <c r="A134" s="34"/>
      <c r="B134" s="168"/>
      <c r="C134" s="189" t="s">
        <v>148</v>
      </c>
      <c r="D134" s="189" t="s">
        <v>251</v>
      </c>
      <c r="E134" s="190" t="s">
        <v>262</v>
      </c>
      <c r="F134" s="191" t="s">
        <v>263</v>
      </c>
      <c r="G134" s="192" t="s">
        <v>142</v>
      </c>
      <c r="H134" s="193">
        <v>4</v>
      </c>
      <c r="I134" s="194"/>
      <c r="J134" s="195">
        <f>ROUND(I134*H134,1)</f>
        <v>0</v>
      </c>
      <c r="K134" s="196"/>
      <c r="L134" s="197"/>
      <c r="M134" s="198" t="s">
        <v>1</v>
      </c>
      <c r="N134" s="199" t="s">
        <v>41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254</v>
      </c>
      <c r="AT134" s="181" t="s">
        <v>251</v>
      </c>
      <c r="AU134" s="181" t="s">
        <v>86</v>
      </c>
      <c r="AY134" s="15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84</v>
      </c>
      <c r="BK134" s="182">
        <f>ROUND(I134*H134,1)</f>
        <v>0</v>
      </c>
      <c r="BL134" s="15" t="s">
        <v>136</v>
      </c>
      <c r="BM134" s="181" t="s">
        <v>264</v>
      </c>
    </row>
    <row r="135" s="2" customFormat="1" ht="16.5" customHeight="1">
      <c r="A135" s="34"/>
      <c r="B135" s="168"/>
      <c r="C135" s="189" t="s">
        <v>152</v>
      </c>
      <c r="D135" s="189" t="s">
        <v>251</v>
      </c>
      <c r="E135" s="190" t="s">
        <v>265</v>
      </c>
      <c r="F135" s="191" t="s">
        <v>266</v>
      </c>
      <c r="G135" s="192" t="s">
        <v>142</v>
      </c>
      <c r="H135" s="193">
        <v>1</v>
      </c>
      <c r="I135" s="194"/>
      <c r="J135" s="195">
        <f>ROUND(I135*H135,1)</f>
        <v>0</v>
      </c>
      <c r="K135" s="196"/>
      <c r="L135" s="197"/>
      <c r="M135" s="198" t="s">
        <v>1</v>
      </c>
      <c r="N135" s="199" t="s">
        <v>41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254</v>
      </c>
      <c r="AT135" s="181" t="s">
        <v>251</v>
      </c>
      <c r="AU135" s="181" t="s">
        <v>86</v>
      </c>
      <c r="AY135" s="15" t="s">
        <v>129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84</v>
      </c>
      <c r="BK135" s="182">
        <f>ROUND(I135*H135,1)</f>
        <v>0</v>
      </c>
      <c r="BL135" s="15" t="s">
        <v>136</v>
      </c>
      <c r="BM135" s="181" t="s">
        <v>267</v>
      </c>
    </row>
    <row r="136" s="2" customFormat="1" ht="16.5" customHeight="1">
      <c r="A136" s="34"/>
      <c r="B136" s="168"/>
      <c r="C136" s="189" t="s">
        <v>156</v>
      </c>
      <c r="D136" s="189" t="s">
        <v>251</v>
      </c>
      <c r="E136" s="190" t="s">
        <v>268</v>
      </c>
      <c r="F136" s="191" t="s">
        <v>269</v>
      </c>
      <c r="G136" s="192" t="s">
        <v>142</v>
      </c>
      <c r="H136" s="193">
        <v>5</v>
      </c>
      <c r="I136" s="194"/>
      <c r="J136" s="195">
        <f>ROUND(I136*H136,1)</f>
        <v>0</v>
      </c>
      <c r="K136" s="196"/>
      <c r="L136" s="197"/>
      <c r="M136" s="198" t="s">
        <v>1</v>
      </c>
      <c r="N136" s="199" t="s">
        <v>41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254</v>
      </c>
      <c r="AT136" s="181" t="s">
        <v>251</v>
      </c>
      <c r="AU136" s="181" t="s">
        <v>86</v>
      </c>
      <c r="AY136" s="15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84</v>
      </c>
      <c r="BK136" s="182">
        <f>ROUND(I136*H136,1)</f>
        <v>0</v>
      </c>
      <c r="BL136" s="15" t="s">
        <v>136</v>
      </c>
      <c r="BM136" s="181" t="s">
        <v>270</v>
      </c>
    </row>
    <row r="137" s="2" customFormat="1" ht="16.5" customHeight="1">
      <c r="A137" s="34"/>
      <c r="B137" s="168"/>
      <c r="C137" s="169" t="s">
        <v>160</v>
      </c>
      <c r="D137" s="169" t="s">
        <v>132</v>
      </c>
      <c r="E137" s="170" t="s">
        <v>271</v>
      </c>
      <c r="F137" s="171" t="s">
        <v>272</v>
      </c>
      <c r="G137" s="172" t="s">
        <v>142</v>
      </c>
      <c r="H137" s="173">
        <v>10</v>
      </c>
      <c r="I137" s="174"/>
      <c r="J137" s="175">
        <f>ROUND(I137*H137,1)</f>
        <v>0</v>
      </c>
      <c r="K137" s="176"/>
      <c r="L137" s="35"/>
      <c r="M137" s="177" t="s">
        <v>1</v>
      </c>
      <c r="N137" s="178" t="s">
        <v>41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136</v>
      </c>
      <c r="AT137" s="181" t="s">
        <v>132</v>
      </c>
      <c r="AU137" s="181" t="s">
        <v>86</v>
      </c>
      <c r="AY137" s="15" t="s">
        <v>129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84</v>
      </c>
      <c r="BK137" s="182">
        <f>ROUND(I137*H137,1)</f>
        <v>0</v>
      </c>
      <c r="BL137" s="15" t="s">
        <v>136</v>
      </c>
      <c r="BM137" s="181" t="s">
        <v>273</v>
      </c>
    </row>
    <row r="138" s="2" customFormat="1" ht="24.15" customHeight="1">
      <c r="A138" s="34"/>
      <c r="B138" s="168"/>
      <c r="C138" s="169" t="s">
        <v>164</v>
      </c>
      <c r="D138" s="169" t="s">
        <v>132</v>
      </c>
      <c r="E138" s="170" t="s">
        <v>274</v>
      </c>
      <c r="F138" s="171" t="s">
        <v>275</v>
      </c>
      <c r="G138" s="172" t="s">
        <v>167</v>
      </c>
      <c r="H138" s="183"/>
      <c r="I138" s="174"/>
      <c r="J138" s="175">
        <f>ROUND(I138*H138,1)</f>
        <v>0</v>
      </c>
      <c r="K138" s="176"/>
      <c r="L138" s="35"/>
      <c r="M138" s="177" t="s">
        <v>1</v>
      </c>
      <c r="N138" s="178" t="s">
        <v>41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136</v>
      </c>
      <c r="AT138" s="181" t="s">
        <v>132</v>
      </c>
      <c r="AU138" s="181" t="s">
        <v>86</v>
      </c>
      <c r="AY138" s="15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84</v>
      </c>
      <c r="BK138" s="182">
        <f>ROUND(I138*H138,1)</f>
        <v>0</v>
      </c>
      <c r="BL138" s="15" t="s">
        <v>136</v>
      </c>
      <c r="BM138" s="181" t="s">
        <v>276</v>
      </c>
    </row>
    <row r="139" s="12" customFormat="1" ht="22.8" customHeight="1">
      <c r="A139" s="12"/>
      <c r="B139" s="155"/>
      <c r="C139" s="12"/>
      <c r="D139" s="156" t="s">
        <v>75</v>
      </c>
      <c r="E139" s="166" t="s">
        <v>277</v>
      </c>
      <c r="F139" s="166" t="s">
        <v>278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SUM(P140:P148)</f>
        <v>0</v>
      </c>
      <c r="Q139" s="161"/>
      <c r="R139" s="162">
        <f>SUM(R140:R148)</f>
        <v>0.039440000000000003</v>
      </c>
      <c r="S139" s="161"/>
      <c r="T139" s="163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86</v>
      </c>
      <c r="AT139" s="164" t="s">
        <v>75</v>
      </c>
      <c r="AU139" s="164" t="s">
        <v>84</v>
      </c>
      <c r="AY139" s="156" t="s">
        <v>129</v>
      </c>
      <c r="BK139" s="165">
        <f>SUM(BK140:BK148)</f>
        <v>0</v>
      </c>
    </row>
    <row r="140" s="2" customFormat="1" ht="66.75" customHeight="1">
      <c r="A140" s="34"/>
      <c r="B140" s="168"/>
      <c r="C140" s="189" t="s">
        <v>171</v>
      </c>
      <c r="D140" s="189" t="s">
        <v>251</v>
      </c>
      <c r="E140" s="190" t="s">
        <v>279</v>
      </c>
      <c r="F140" s="191" t="s">
        <v>280</v>
      </c>
      <c r="G140" s="192" t="s">
        <v>142</v>
      </c>
      <c r="H140" s="193">
        <v>1</v>
      </c>
      <c r="I140" s="194"/>
      <c r="J140" s="195">
        <f>ROUND(I140*H140,1)</f>
        <v>0</v>
      </c>
      <c r="K140" s="196"/>
      <c r="L140" s="197"/>
      <c r="M140" s="198" t="s">
        <v>1</v>
      </c>
      <c r="N140" s="199" t="s">
        <v>41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254</v>
      </c>
      <c r="AT140" s="181" t="s">
        <v>251</v>
      </c>
      <c r="AU140" s="181" t="s">
        <v>86</v>
      </c>
      <c r="AY140" s="15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84</v>
      </c>
      <c r="BK140" s="182">
        <f>ROUND(I140*H140,1)</f>
        <v>0</v>
      </c>
      <c r="BL140" s="15" t="s">
        <v>136</v>
      </c>
      <c r="BM140" s="181" t="s">
        <v>281</v>
      </c>
    </row>
    <row r="141" s="2" customFormat="1" ht="24.15" customHeight="1">
      <c r="A141" s="34"/>
      <c r="B141" s="168"/>
      <c r="C141" s="169" t="s">
        <v>175</v>
      </c>
      <c r="D141" s="169" t="s">
        <v>132</v>
      </c>
      <c r="E141" s="170" t="s">
        <v>282</v>
      </c>
      <c r="F141" s="171" t="s">
        <v>283</v>
      </c>
      <c r="G141" s="172" t="s">
        <v>135</v>
      </c>
      <c r="H141" s="173">
        <v>8</v>
      </c>
      <c r="I141" s="174"/>
      <c r="J141" s="175">
        <f>ROUND(I141*H141,1)</f>
        <v>0</v>
      </c>
      <c r="K141" s="176"/>
      <c r="L141" s="35"/>
      <c r="M141" s="177" t="s">
        <v>1</v>
      </c>
      <c r="N141" s="178" t="s">
        <v>41</v>
      </c>
      <c r="O141" s="73"/>
      <c r="P141" s="179">
        <f>O141*H141</f>
        <v>0</v>
      </c>
      <c r="Q141" s="179">
        <v>0.0049300000000000004</v>
      </c>
      <c r="R141" s="179">
        <f>Q141*H141</f>
        <v>0.039440000000000003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136</v>
      </c>
      <c r="AT141" s="181" t="s">
        <v>132</v>
      </c>
      <c r="AU141" s="181" t="s">
        <v>86</v>
      </c>
      <c r="AY141" s="15" t="s">
        <v>129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84</v>
      </c>
      <c r="BK141" s="182">
        <f>ROUND(I141*H141,1)</f>
        <v>0</v>
      </c>
      <c r="BL141" s="15" t="s">
        <v>136</v>
      </c>
      <c r="BM141" s="181" t="s">
        <v>284</v>
      </c>
    </row>
    <row r="142" s="2" customFormat="1" ht="16.5" customHeight="1">
      <c r="A142" s="34"/>
      <c r="B142" s="168"/>
      <c r="C142" s="169" t="s">
        <v>179</v>
      </c>
      <c r="D142" s="169" t="s">
        <v>132</v>
      </c>
      <c r="E142" s="170" t="s">
        <v>285</v>
      </c>
      <c r="F142" s="171" t="s">
        <v>286</v>
      </c>
      <c r="G142" s="172" t="s">
        <v>142</v>
      </c>
      <c r="H142" s="173">
        <v>2</v>
      </c>
      <c r="I142" s="174"/>
      <c r="J142" s="175">
        <f>ROUND(I142*H142,1)</f>
        <v>0</v>
      </c>
      <c r="K142" s="176"/>
      <c r="L142" s="35"/>
      <c r="M142" s="177" t="s">
        <v>1</v>
      </c>
      <c r="N142" s="178" t="s">
        <v>41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136</v>
      </c>
      <c r="AT142" s="181" t="s">
        <v>132</v>
      </c>
      <c r="AU142" s="181" t="s">
        <v>86</v>
      </c>
      <c r="AY142" s="15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84</v>
      </c>
      <c r="BK142" s="182">
        <f>ROUND(I142*H142,1)</f>
        <v>0</v>
      </c>
      <c r="BL142" s="15" t="s">
        <v>136</v>
      </c>
      <c r="BM142" s="181" t="s">
        <v>287</v>
      </c>
    </row>
    <row r="143" s="2" customFormat="1" ht="16.5" customHeight="1">
      <c r="A143" s="34"/>
      <c r="B143" s="168"/>
      <c r="C143" s="169" t="s">
        <v>8</v>
      </c>
      <c r="D143" s="169" t="s">
        <v>132</v>
      </c>
      <c r="E143" s="170" t="s">
        <v>288</v>
      </c>
      <c r="F143" s="171" t="s">
        <v>289</v>
      </c>
      <c r="G143" s="172" t="s">
        <v>135</v>
      </c>
      <c r="H143" s="173">
        <v>8</v>
      </c>
      <c r="I143" s="174"/>
      <c r="J143" s="175">
        <f>ROUND(I143*H143,1)</f>
        <v>0</v>
      </c>
      <c r="K143" s="176"/>
      <c r="L143" s="35"/>
      <c r="M143" s="177" t="s">
        <v>1</v>
      </c>
      <c r="N143" s="178" t="s">
        <v>41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136</v>
      </c>
      <c r="AT143" s="181" t="s">
        <v>132</v>
      </c>
      <c r="AU143" s="181" t="s">
        <v>86</v>
      </c>
      <c r="AY143" s="15" t="s">
        <v>129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84</v>
      </c>
      <c r="BK143" s="182">
        <f>ROUND(I143*H143,1)</f>
        <v>0</v>
      </c>
      <c r="BL143" s="15" t="s">
        <v>136</v>
      </c>
      <c r="BM143" s="181" t="s">
        <v>290</v>
      </c>
    </row>
    <row r="144" s="2" customFormat="1" ht="16.5" customHeight="1">
      <c r="A144" s="34"/>
      <c r="B144" s="168"/>
      <c r="C144" s="169" t="s">
        <v>186</v>
      </c>
      <c r="D144" s="169" t="s">
        <v>132</v>
      </c>
      <c r="E144" s="170" t="s">
        <v>291</v>
      </c>
      <c r="F144" s="171" t="s">
        <v>292</v>
      </c>
      <c r="G144" s="172" t="s">
        <v>142</v>
      </c>
      <c r="H144" s="173">
        <v>1</v>
      </c>
      <c r="I144" s="174"/>
      <c r="J144" s="175">
        <f>ROUND(I144*H144,1)</f>
        <v>0</v>
      </c>
      <c r="K144" s="176"/>
      <c r="L144" s="35"/>
      <c r="M144" s="177" t="s">
        <v>1</v>
      </c>
      <c r="N144" s="178" t="s">
        <v>41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136</v>
      </c>
      <c r="AT144" s="181" t="s">
        <v>132</v>
      </c>
      <c r="AU144" s="181" t="s">
        <v>86</v>
      </c>
      <c r="AY144" s="15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84</v>
      </c>
      <c r="BK144" s="182">
        <f>ROUND(I144*H144,1)</f>
        <v>0</v>
      </c>
      <c r="BL144" s="15" t="s">
        <v>136</v>
      </c>
      <c r="BM144" s="181" t="s">
        <v>293</v>
      </c>
    </row>
    <row r="145" s="2" customFormat="1" ht="16.5" customHeight="1">
      <c r="A145" s="34"/>
      <c r="B145" s="168"/>
      <c r="C145" s="169" t="s">
        <v>192</v>
      </c>
      <c r="D145" s="169" t="s">
        <v>132</v>
      </c>
      <c r="E145" s="170" t="s">
        <v>294</v>
      </c>
      <c r="F145" s="171" t="s">
        <v>295</v>
      </c>
      <c r="G145" s="172" t="s">
        <v>142</v>
      </c>
      <c r="H145" s="173">
        <v>1</v>
      </c>
      <c r="I145" s="174"/>
      <c r="J145" s="175">
        <f>ROUND(I145*H145,1)</f>
        <v>0</v>
      </c>
      <c r="K145" s="176"/>
      <c r="L145" s="35"/>
      <c r="M145" s="177" t="s">
        <v>1</v>
      </c>
      <c r="N145" s="178" t="s">
        <v>41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136</v>
      </c>
      <c r="AT145" s="181" t="s">
        <v>132</v>
      </c>
      <c r="AU145" s="181" t="s">
        <v>86</v>
      </c>
      <c r="AY145" s="15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84</v>
      </c>
      <c r="BK145" s="182">
        <f>ROUND(I145*H145,1)</f>
        <v>0</v>
      </c>
      <c r="BL145" s="15" t="s">
        <v>136</v>
      </c>
      <c r="BM145" s="181" t="s">
        <v>296</v>
      </c>
    </row>
    <row r="146" s="2" customFormat="1" ht="16.5" customHeight="1">
      <c r="A146" s="34"/>
      <c r="B146" s="168"/>
      <c r="C146" s="169" t="s">
        <v>196</v>
      </c>
      <c r="D146" s="169" t="s">
        <v>132</v>
      </c>
      <c r="E146" s="170" t="s">
        <v>297</v>
      </c>
      <c r="F146" s="171" t="s">
        <v>298</v>
      </c>
      <c r="G146" s="172" t="s">
        <v>142</v>
      </c>
      <c r="H146" s="173">
        <v>1</v>
      </c>
      <c r="I146" s="174"/>
      <c r="J146" s="175">
        <f>ROUND(I146*H146,1)</f>
        <v>0</v>
      </c>
      <c r="K146" s="176"/>
      <c r="L146" s="35"/>
      <c r="M146" s="177" t="s">
        <v>1</v>
      </c>
      <c r="N146" s="178" t="s">
        <v>41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136</v>
      </c>
      <c r="AT146" s="181" t="s">
        <v>132</v>
      </c>
      <c r="AU146" s="181" t="s">
        <v>86</v>
      </c>
      <c r="AY146" s="15" t="s">
        <v>129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84</v>
      </c>
      <c r="BK146" s="182">
        <f>ROUND(I146*H146,1)</f>
        <v>0</v>
      </c>
      <c r="BL146" s="15" t="s">
        <v>136</v>
      </c>
      <c r="BM146" s="181" t="s">
        <v>299</v>
      </c>
    </row>
    <row r="147" s="2" customFormat="1" ht="16.5" customHeight="1">
      <c r="A147" s="34"/>
      <c r="B147" s="168"/>
      <c r="C147" s="169" t="s">
        <v>136</v>
      </c>
      <c r="D147" s="169" t="s">
        <v>132</v>
      </c>
      <c r="E147" s="170" t="s">
        <v>300</v>
      </c>
      <c r="F147" s="171" t="s">
        <v>301</v>
      </c>
      <c r="G147" s="172" t="s">
        <v>142</v>
      </c>
      <c r="H147" s="173">
        <v>1</v>
      </c>
      <c r="I147" s="174"/>
      <c r="J147" s="175">
        <f>ROUND(I147*H147,1)</f>
        <v>0</v>
      </c>
      <c r="K147" s="176"/>
      <c r="L147" s="35"/>
      <c r="M147" s="177" t="s">
        <v>1</v>
      </c>
      <c r="N147" s="178" t="s">
        <v>41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136</v>
      </c>
      <c r="AT147" s="181" t="s">
        <v>132</v>
      </c>
      <c r="AU147" s="181" t="s">
        <v>86</v>
      </c>
      <c r="AY147" s="15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84</v>
      </c>
      <c r="BK147" s="182">
        <f>ROUND(I147*H147,1)</f>
        <v>0</v>
      </c>
      <c r="BL147" s="15" t="s">
        <v>136</v>
      </c>
      <c r="BM147" s="181" t="s">
        <v>302</v>
      </c>
    </row>
    <row r="148" s="2" customFormat="1" ht="24.15" customHeight="1">
      <c r="A148" s="34"/>
      <c r="B148" s="168"/>
      <c r="C148" s="169" t="s">
        <v>205</v>
      </c>
      <c r="D148" s="169" t="s">
        <v>132</v>
      </c>
      <c r="E148" s="170" t="s">
        <v>303</v>
      </c>
      <c r="F148" s="171" t="s">
        <v>304</v>
      </c>
      <c r="G148" s="172" t="s">
        <v>167</v>
      </c>
      <c r="H148" s="183"/>
      <c r="I148" s="174"/>
      <c r="J148" s="175">
        <f>ROUND(I148*H148,1)</f>
        <v>0</v>
      </c>
      <c r="K148" s="176"/>
      <c r="L148" s="35"/>
      <c r="M148" s="177" t="s">
        <v>1</v>
      </c>
      <c r="N148" s="178" t="s">
        <v>41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136</v>
      </c>
      <c r="AT148" s="181" t="s">
        <v>132</v>
      </c>
      <c r="AU148" s="181" t="s">
        <v>86</v>
      </c>
      <c r="AY148" s="15" t="s">
        <v>129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84</v>
      </c>
      <c r="BK148" s="182">
        <f>ROUND(I148*H148,1)</f>
        <v>0</v>
      </c>
      <c r="BL148" s="15" t="s">
        <v>136</v>
      </c>
      <c r="BM148" s="181" t="s">
        <v>305</v>
      </c>
    </row>
    <row r="149" s="12" customFormat="1" ht="22.8" customHeight="1">
      <c r="A149" s="12"/>
      <c r="B149" s="155"/>
      <c r="C149" s="12"/>
      <c r="D149" s="156" t="s">
        <v>75</v>
      </c>
      <c r="E149" s="166" t="s">
        <v>138</v>
      </c>
      <c r="F149" s="166" t="s">
        <v>139</v>
      </c>
      <c r="G149" s="12"/>
      <c r="H149" s="12"/>
      <c r="I149" s="158"/>
      <c r="J149" s="167">
        <f>BK149</f>
        <v>0</v>
      </c>
      <c r="K149" s="12"/>
      <c r="L149" s="155"/>
      <c r="M149" s="160"/>
      <c r="N149" s="161"/>
      <c r="O149" s="161"/>
      <c r="P149" s="162">
        <f>SUM(P150:P173)</f>
        <v>0</v>
      </c>
      <c r="Q149" s="161"/>
      <c r="R149" s="162">
        <f>SUM(R150:R173)</f>
        <v>0</v>
      </c>
      <c r="S149" s="161"/>
      <c r="T149" s="163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6" t="s">
        <v>86</v>
      </c>
      <c r="AT149" s="164" t="s">
        <v>75</v>
      </c>
      <c r="AU149" s="164" t="s">
        <v>84</v>
      </c>
      <c r="AY149" s="156" t="s">
        <v>129</v>
      </c>
      <c r="BK149" s="165">
        <f>SUM(BK150:BK173)</f>
        <v>0</v>
      </c>
    </row>
    <row r="150" s="2" customFormat="1" ht="37.8" customHeight="1">
      <c r="A150" s="34"/>
      <c r="B150" s="168"/>
      <c r="C150" s="189" t="s">
        <v>209</v>
      </c>
      <c r="D150" s="189" t="s">
        <v>251</v>
      </c>
      <c r="E150" s="190" t="s">
        <v>306</v>
      </c>
      <c r="F150" s="191" t="s">
        <v>307</v>
      </c>
      <c r="G150" s="192" t="s">
        <v>142</v>
      </c>
      <c r="H150" s="193">
        <v>1</v>
      </c>
      <c r="I150" s="194"/>
      <c r="J150" s="195">
        <f>ROUND(I150*H150,1)</f>
        <v>0</v>
      </c>
      <c r="K150" s="196"/>
      <c r="L150" s="197"/>
      <c r="M150" s="198" t="s">
        <v>1</v>
      </c>
      <c r="N150" s="199" t="s">
        <v>41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254</v>
      </c>
      <c r="AT150" s="181" t="s">
        <v>251</v>
      </c>
      <c r="AU150" s="181" t="s">
        <v>86</v>
      </c>
      <c r="AY150" s="15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84</v>
      </c>
      <c r="BK150" s="182">
        <f>ROUND(I150*H150,1)</f>
        <v>0</v>
      </c>
      <c r="BL150" s="15" t="s">
        <v>136</v>
      </c>
      <c r="BM150" s="181" t="s">
        <v>308</v>
      </c>
    </row>
    <row r="151" s="2" customFormat="1" ht="16.5" customHeight="1">
      <c r="A151" s="34"/>
      <c r="B151" s="168"/>
      <c r="C151" s="189" t="s">
        <v>213</v>
      </c>
      <c r="D151" s="189" t="s">
        <v>251</v>
      </c>
      <c r="E151" s="190" t="s">
        <v>309</v>
      </c>
      <c r="F151" s="191" t="s">
        <v>310</v>
      </c>
      <c r="G151" s="192" t="s">
        <v>142</v>
      </c>
      <c r="H151" s="193">
        <v>1</v>
      </c>
      <c r="I151" s="194"/>
      <c r="J151" s="195">
        <f>ROUND(I151*H151,1)</f>
        <v>0</v>
      </c>
      <c r="K151" s="196"/>
      <c r="L151" s="197"/>
      <c r="M151" s="198" t="s">
        <v>1</v>
      </c>
      <c r="N151" s="199" t="s">
        <v>41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254</v>
      </c>
      <c r="AT151" s="181" t="s">
        <v>251</v>
      </c>
      <c r="AU151" s="181" t="s">
        <v>86</v>
      </c>
      <c r="AY151" s="15" t="s">
        <v>129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84</v>
      </c>
      <c r="BK151" s="182">
        <f>ROUND(I151*H151,1)</f>
        <v>0</v>
      </c>
      <c r="BL151" s="15" t="s">
        <v>136</v>
      </c>
      <c r="BM151" s="181" t="s">
        <v>311</v>
      </c>
    </row>
    <row r="152" s="2" customFormat="1" ht="16.5" customHeight="1">
      <c r="A152" s="34"/>
      <c r="B152" s="168"/>
      <c r="C152" s="189" t="s">
        <v>217</v>
      </c>
      <c r="D152" s="189" t="s">
        <v>251</v>
      </c>
      <c r="E152" s="190" t="s">
        <v>312</v>
      </c>
      <c r="F152" s="191" t="s">
        <v>313</v>
      </c>
      <c r="G152" s="192" t="s">
        <v>142</v>
      </c>
      <c r="H152" s="193">
        <v>1</v>
      </c>
      <c r="I152" s="194"/>
      <c r="J152" s="195">
        <f>ROUND(I152*H152,1)</f>
        <v>0</v>
      </c>
      <c r="K152" s="196"/>
      <c r="L152" s="197"/>
      <c r="M152" s="198" t="s">
        <v>1</v>
      </c>
      <c r="N152" s="199" t="s">
        <v>41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254</v>
      </c>
      <c r="AT152" s="181" t="s">
        <v>251</v>
      </c>
      <c r="AU152" s="181" t="s">
        <v>86</v>
      </c>
      <c r="AY152" s="15" t="s">
        <v>129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84</v>
      </c>
      <c r="BK152" s="182">
        <f>ROUND(I152*H152,1)</f>
        <v>0</v>
      </c>
      <c r="BL152" s="15" t="s">
        <v>136</v>
      </c>
      <c r="BM152" s="181" t="s">
        <v>314</v>
      </c>
    </row>
    <row r="153" s="2" customFormat="1" ht="16.5" customHeight="1">
      <c r="A153" s="34"/>
      <c r="B153" s="168"/>
      <c r="C153" s="189" t="s">
        <v>7</v>
      </c>
      <c r="D153" s="189" t="s">
        <v>251</v>
      </c>
      <c r="E153" s="190" t="s">
        <v>315</v>
      </c>
      <c r="F153" s="191" t="s">
        <v>316</v>
      </c>
      <c r="G153" s="192" t="s">
        <v>142</v>
      </c>
      <c r="H153" s="193">
        <v>1</v>
      </c>
      <c r="I153" s="194"/>
      <c r="J153" s="195">
        <f>ROUND(I153*H153,1)</f>
        <v>0</v>
      </c>
      <c r="K153" s="196"/>
      <c r="L153" s="197"/>
      <c r="M153" s="198" t="s">
        <v>1</v>
      </c>
      <c r="N153" s="199" t="s">
        <v>41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254</v>
      </c>
      <c r="AT153" s="181" t="s">
        <v>251</v>
      </c>
      <c r="AU153" s="181" t="s">
        <v>86</v>
      </c>
      <c r="AY153" s="15" t="s">
        <v>129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84</v>
      </c>
      <c r="BK153" s="182">
        <f>ROUND(I153*H153,1)</f>
        <v>0</v>
      </c>
      <c r="BL153" s="15" t="s">
        <v>136</v>
      </c>
      <c r="BM153" s="181" t="s">
        <v>317</v>
      </c>
    </row>
    <row r="154" s="2" customFormat="1" ht="16.5" customHeight="1">
      <c r="A154" s="34"/>
      <c r="B154" s="168"/>
      <c r="C154" s="189" t="s">
        <v>224</v>
      </c>
      <c r="D154" s="189" t="s">
        <v>251</v>
      </c>
      <c r="E154" s="190" t="s">
        <v>318</v>
      </c>
      <c r="F154" s="191" t="s">
        <v>319</v>
      </c>
      <c r="G154" s="192" t="s">
        <v>142</v>
      </c>
      <c r="H154" s="193">
        <v>1</v>
      </c>
      <c r="I154" s="194"/>
      <c r="J154" s="195">
        <f>ROUND(I154*H154,1)</f>
        <v>0</v>
      </c>
      <c r="K154" s="196"/>
      <c r="L154" s="197"/>
      <c r="M154" s="198" t="s">
        <v>1</v>
      </c>
      <c r="N154" s="199" t="s">
        <v>41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254</v>
      </c>
      <c r="AT154" s="181" t="s">
        <v>251</v>
      </c>
      <c r="AU154" s="181" t="s">
        <v>86</v>
      </c>
      <c r="AY154" s="15" t="s">
        <v>129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84</v>
      </c>
      <c r="BK154" s="182">
        <f>ROUND(I154*H154,1)</f>
        <v>0</v>
      </c>
      <c r="BL154" s="15" t="s">
        <v>136</v>
      </c>
      <c r="BM154" s="181" t="s">
        <v>320</v>
      </c>
    </row>
    <row r="155" s="2" customFormat="1" ht="16.5" customHeight="1">
      <c r="A155" s="34"/>
      <c r="B155" s="168"/>
      <c r="C155" s="189" t="s">
        <v>228</v>
      </c>
      <c r="D155" s="189" t="s">
        <v>251</v>
      </c>
      <c r="E155" s="190" t="s">
        <v>321</v>
      </c>
      <c r="F155" s="191" t="s">
        <v>322</v>
      </c>
      <c r="G155" s="192" t="s">
        <v>142</v>
      </c>
      <c r="H155" s="193">
        <v>1</v>
      </c>
      <c r="I155" s="194"/>
      <c r="J155" s="195">
        <f>ROUND(I155*H155,1)</f>
        <v>0</v>
      </c>
      <c r="K155" s="196"/>
      <c r="L155" s="197"/>
      <c r="M155" s="198" t="s">
        <v>1</v>
      </c>
      <c r="N155" s="199" t="s">
        <v>41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254</v>
      </c>
      <c r="AT155" s="181" t="s">
        <v>251</v>
      </c>
      <c r="AU155" s="181" t="s">
        <v>86</v>
      </c>
      <c r="AY155" s="15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84</v>
      </c>
      <c r="BK155" s="182">
        <f>ROUND(I155*H155,1)</f>
        <v>0</v>
      </c>
      <c r="BL155" s="15" t="s">
        <v>136</v>
      </c>
      <c r="BM155" s="181" t="s">
        <v>323</v>
      </c>
    </row>
    <row r="156" s="2" customFormat="1" ht="16.5" customHeight="1">
      <c r="A156" s="34"/>
      <c r="B156" s="168"/>
      <c r="C156" s="189" t="s">
        <v>232</v>
      </c>
      <c r="D156" s="189" t="s">
        <v>251</v>
      </c>
      <c r="E156" s="190" t="s">
        <v>324</v>
      </c>
      <c r="F156" s="191" t="s">
        <v>325</v>
      </c>
      <c r="G156" s="192" t="s">
        <v>142</v>
      </c>
      <c r="H156" s="193">
        <v>1</v>
      </c>
      <c r="I156" s="194"/>
      <c r="J156" s="195">
        <f>ROUND(I156*H156,1)</f>
        <v>0</v>
      </c>
      <c r="K156" s="196"/>
      <c r="L156" s="197"/>
      <c r="M156" s="198" t="s">
        <v>1</v>
      </c>
      <c r="N156" s="199" t="s">
        <v>41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254</v>
      </c>
      <c r="AT156" s="181" t="s">
        <v>251</v>
      </c>
      <c r="AU156" s="181" t="s">
        <v>86</v>
      </c>
      <c r="AY156" s="15" t="s">
        <v>129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84</v>
      </c>
      <c r="BK156" s="182">
        <f>ROUND(I156*H156,1)</f>
        <v>0</v>
      </c>
      <c r="BL156" s="15" t="s">
        <v>136</v>
      </c>
      <c r="BM156" s="181" t="s">
        <v>326</v>
      </c>
    </row>
    <row r="157" s="2" customFormat="1" ht="16.5" customHeight="1">
      <c r="A157" s="34"/>
      <c r="B157" s="168"/>
      <c r="C157" s="189" t="s">
        <v>238</v>
      </c>
      <c r="D157" s="189" t="s">
        <v>251</v>
      </c>
      <c r="E157" s="190" t="s">
        <v>327</v>
      </c>
      <c r="F157" s="191" t="s">
        <v>328</v>
      </c>
      <c r="G157" s="192" t="s">
        <v>142</v>
      </c>
      <c r="H157" s="193">
        <v>1</v>
      </c>
      <c r="I157" s="194"/>
      <c r="J157" s="195">
        <f>ROUND(I157*H157,1)</f>
        <v>0</v>
      </c>
      <c r="K157" s="196"/>
      <c r="L157" s="197"/>
      <c r="M157" s="198" t="s">
        <v>1</v>
      </c>
      <c r="N157" s="199" t="s">
        <v>41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254</v>
      </c>
      <c r="AT157" s="181" t="s">
        <v>251</v>
      </c>
      <c r="AU157" s="181" t="s">
        <v>86</v>
      </c>
      <c r="AY157" s="15" t="s">
        <v>129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84</v>
      </c>
      <c r="BK157" s="182">
        <f>ROUND(I157*H157,1)</f>
        <v>0</v>
      </c>
      <c r="BL157" s="15" t="s">
        <v>136</v>
      </c>
      <c r="BM157" s="181" t="s">
        <v>329</v>
      </c>
    </row>
    <row r="158" s="2" customFormat="1" ht="16.5" customHeight="1">
      <c r="A158" s="34"/>
      <c r="B158" s="168"/>
      <c r="C158" s="189" t="s">
        <v>330</v>
      </c>
      <c r="D158" s="189" t="s">
        <v>251</v>
      </c>
      <c r="E158" s="190" t="s">
        <v>331</v>
      </c>
      <c r="F158" s="191" t="s">
        <v>332</v>
      </c>
      <c r="G158" s="192" t="s">
        <v>142</v>
      </c>
      <c r="H158" s="193">
        <v>1</v>
      </c>
      <c r="I158" s="194"/>
      <c r="J158" s="195">
        <f>ROUND(I158*H158,1)</f>
        <v>0</v>
      </c>
      <c r="K158" s="196"/>
      <c r="L158" s="197"/>
      <c r="M158" s="198" t="s">
        <v>1</v>
      </c>
      <c r="N158" s="199" t="s">
        <v>41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254</v>
      </c>
      <c r="AT158" s="181" t="s">
        <v>251</v>
      </c>
      <c r="AU158" s="181" t="s">
        <v>86</v>
      </c>
      <c r="AY158" s="15" t="s">
        <v>129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84</v>
      </c>
      <c r="BK158" s="182">
        <f>ROUND(I158*H158,1)</f>
        <v>0</v>
      </c>
      <c r="BL158" s="15" t="s">
        <v>136</v>
      </c>
      <c r="BM158" s="181" t="s">
        <v>333</v>
      </c>
    </row>
    <row r="159" s="2" customFormat="1" ht="16.5" customHeight="1">
      <c r="A159" s="34"/>
      <c r="B159" s="168"/>
      <c r="C159" s="189" t="s">
        <v>334</v>
      </c>
      <c r="D159" s="189" t="s">
        <v>251</v>
      </c>
      <c r="E159" s="190" t="s">
        <v>335</v>
      </c>
      <c r="F159" s="191" t="s">
        <v>336</v>
      </c>
      <c r="G159" s="192" t="s">
        <v>142</v>
      </c>
      <c r="H159" s="193">
        <v>1</v>
      </c>
      <c r="I159" s="194"/>
      <c r="J159" s="195">
        <f>ROUND(I159*H159,1)</f>
        <v>0</v>
      </c>
      <c r="K159" s="196"/>
      <c r="L159" s="197"/>
      <c r="M159" s="198" t="s">
        <v>1</v>
      </c>
      <c r="N159" s="199" t="s">
        <v>41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254</v>
      </c>
      <c r="AT159" s="181" t="s">
        <v>251</v>
      </c>
      <c r="AU159" s="181" t="s">
        <v>86</v>
      </c>
      <c r="AY159" s="15" t="s">
        <v>129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84</v>
      </c>
      <c r="BK159" s="182">
        <f>ROUND(I159*H159,1)</f>
        <v>0</v>
      </c>
      <c r="BL159" s="15" t="s">
        <v>136</v>
      </c>
      <c r="BM159" s="181" t="s">
        <v>337</v>
      </c>
    </row>
    <row r="160" s="2" customFormat="1" ht="16.5" customHeight="1">
      <c r="A160" s="34"/>
      <c r="B160" s="168"/>
      <c r="C160" s="189" t="s">
        <v>338</v>
      </c>
      <c r="D160" s="189" t="s">
        <v>251</v>
      </c>
      <c r="E160" s="190" t="s">
        <v>339</v>
      </c>
      <c r="F160" s="191" t="s">
        <v>340</v>
      </c>
      <c r="G160" s="192" t="s">
        <v>142</v>
      </c>
      <c r="H160" s="193">
        <v>1</v>
      </c>
      <c r="I160" s="194"/>
      <c r="J160" s="195">
        <f>ROUND(I160*H160,1)</f>
        <v>0</v>
      </c>
      <c r="K160" s="196"/>
      <c r="L160" s="197"/>
      <c r="M160" s="198" t="s">
        <v>1</v>
      </c>
      <c r="N160" s="199" t="s">
        <v>41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254</v>
      </c>
      <c r="AT160" s="181" t="s">
        <v>251</v>
      </c>
      <c r="AU160" s="181" t="s">
        <v>86</v>
      </c>
      <c r="AY160" s="15" t="s">
        <v>129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84</v>
      </c>
      <c r="BK160" s="182">
        <f>ROUND(I160*H160,1)</f>
        <v>0</v>
      </c>
      <c r="BL160" s="15" t="s">
        <v>136</v>
      </c>
      <c r="BM160" s="181" t="s">
        <v>341</v>
      </c>
    </row>
    <row r="161" s="2" customFormat="1" ht="37.8" customHeight="1">
      <c r="A161" s="34"/>
      <c r="B161" s="168"/>
      <c r="C161" s="189" t="s">
        <v>342</v>
      </c>
      <c r="D161" s="189" t="s">
        <v>251</v>
      </c>
      <c r="E161" s="190" t="s">
        <v>343</v>
      </c>
      <c r="F161" s="191" t="s">
        <v>344</v>
      </c>
      <c r="G161" s="192" t="s">
        <v>142</v>
      </c>
      <c r="H161" s="193">
        <v>1</v>
      </c>
      <c r="I161" s="194"/>
      <c r="J161" s="195">
        <f>ROUND(I161*H161,1)</f>
        <v>0</v>
      </c>
      <c r="K161" s="196"/>
      <c r="L161" s="197"/>
      <c r="M161" s="198" t="s">
        <v>1</v>
      </c>
      <c r="N161" s="199" t="s">
        <v>41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254</v>
      </c>
      <c r="AT161" s="181" t="s">
        <v>251</v>
      </c>
      <c r="AU161" s="181" t="s">
        <v>86</v>
      </c>
      <c r="AY161" s="15" t="s">
        <v>129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84</v>
      </c>
      <c r="BK161" s="182">
        <f>ROUND(I161*H161,1)</f>
        <v>0</v>
      </c>
      <c r="BL161" s="15" t="s">
        <v>136</v>
      </c>
      <c r="BM161" s="181" t="s">
        <v>345</v>
      </c>
    </row>
    <row r="162" s="2" customFormat="1" ht="16.5" customHeight="1">
      <c r="A162" s="34"/>
      <c r="B162" s="168"/>
      <c r="C162" s="189" t="s">
        <v>346</v>
      </c>
      <c r="D162" s="189" t="s">
        <v>251</v>
      </c>
      <c r="E162" s="190" t="s">
        <v>347</v>
      </c>
      <c r="F162" s="191" t="s">
        <v>348</v>
      </c>
      <c r="G162" s="192" t="s">
        <v>142</v>
      </c>
      <c r="H162" s="193">
        <v>1</v>
      </c>
      <c r="I162" s="194"/>
      <c r="J162" s="195">
        <f>ROUND(I162*H162,1)</f>
        <v>0</v>
      </c>
      <c r="K162" s="196"/>
      <c r="L162" s="197"/>
      <c r="M162" s="198" t="s">
        <v>1</v>
      </c>
      <c r="N162" s="199" t="s">
        <v>41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254</v>
      </c>
      <c r="AT162" s="181" t="s">
        <v>251</v>
      </c>
      <c r="AU162" s="181" t="s">
        <v>86</v>
      </c>
      <c r="AY162" s="15" t="s">
        <v>129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84</v>
      </c>
      <c r="BK162" s="182">
        <f>ROUND(I162*H162,1)</f>
        <v>0</v>
      </c>
      <c r="BL162" s="15" t="s">
        <v>136</v>
      </c>
      <c r="BM162" s="181" t="s">
        <v>349</v>
      </c>
    </row>
    <row r="163" s="2" customFormat="1" ht="16.5" customHeight="1">
      <c r="A163" s="34"/>
      <c r="B163" s="168"/>
      <c r="C163" s="169" t="s">
        <v>350</v>
      </c>
      <c r="D163" s="169" t="s">
        <v>132</v>
      </c>
      <c r="E163" s="170" t="s">
        <v>351</v>
      </c>
      <c r="F163" s="171" t="s">
        <v>352</v>
      </c>
      <c r="G163" s="172" t="s">
        <v>353</v>
      </c>
      <c r="H163" s="173">
        <v>1</v>
      </c>
      <c r="I163" s="174"/>
      <c r="J163" s="175">
        <f>ROUND(I163*H163,1)</f>
        <v>0</v>
      </c>
      <c r="K163" s="176"/>
      <c r="L163" s="35"/>
      <c r="M163" s="177" t="s">
        <v>1</v>
      </c>
      <c r="N163" s="178" t="s">
        <v>41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136</v>
      </c>
      <c r="AT163" s="181" t="s">
        <v>132</v>
      </c>
      <c r="AU163" s="181" t="s">
        <v>86</v>
      </c>
      <c r="AY163" s="15" t="s">
        <v>129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84</v>
      </c>
      <c r="BK163" s="182">
        <f>ROUND(I163*H163,1)</f>
        <v>0</v>
      </c>
      <c r="BL163" s="15" t="s">
        <v>136</v>
      </c>
      <c r="BM163" s="181" t="s">
        <v>354</v>
      </c>
    </row>
    <row r="164" s="2" customFormat="1" ht="16.5" customHeight="1">
      <c r="A164" s="34"/>
      <c r="B164" s="168"/>
      <c r="C164" s="169" t="s">
        <v>254</v>
      </c>
      <c r="D164" s="169" t="s">
        <v>132</v>
      </c>
      <c r="E164" s="170" t="s">
        <v>355</v>
      </c>
      <c r="F164" s="171" t="s">
        <v>356</v>
      </c>
      <c r="G164" s="172" t="s">
        <v>142</v>
      </c>
      <c r="H164" s="173">
        <v>1</v>
      </c>
      <c r="I164" s="174"/>
      <c r="J164" s="175">
        <f>ROUND(I164*H164,1)</f>
        <v>0</v>
      </c>
      <c r="K164" s="176"/>
      <c r="L164" s="35"/>
      <c r="M164" s="177" t="s">
        <v>1</v>
      </c>
      <c r="N164" s="178" t="s">
        <v>41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136</v>
      </c>
      <c r="AT164" s="181" t="s">
        <v>132</v>
      </c>
      <c r="AU164" s="181" t="s">
        <v>86</v>
      </c>
      <c r="AY164" s="15" t="s">
        <v>129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84</v>
      </c>
      <c r="BK164" s="182">
        <f>ROUND(I164*H164,1)</f>
        <v>0</v>
      </c>
      <c r="BL164" s="15" t="s">
        <v>136</v>
      </c>
      <c r="BM164" s="181" t="s">
        <v>357</v>
      </c>
    </row>
    <row r="165" s="2" customFormat="1" ht="16.5" customHeight="1">
      <c r="A165" s="34"/>
      <c r="B165" s="168"/>
      <c r="C165" s="169" t="s">
        <v>358</v>
      </c>
      <c r="D165" s="169" t="s">
        <v>132</v>
      </c>
      <c r="E165" s="170" t="s">
        <v>359</v>
      </c>
      <c r="F165" s="171" t="s">
        <v>360</v>
      </c>
      <c r="G165" s="172" t="s">
        <v>142</v>
      </c>
      <c r="H165" s="173">
        <v>1</v>
      </c>
      <c r="I165" s="174"/>
      <c r="J165" s="175">
        <f>ROUND(I165*H165,1)</f>
        <v>0</v>
      </c>
      <c r="K165" s="176"/>
      <c r="L165" s="35"/>
      <c r="M165" s="177" t="s">
        <v>1</v>
      </c>
      <c r="N165" s="178" t="s">
        <v>41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136</v>
      </c>
      <c r="AT165" s="181" t="s">
        <v>132</v>
      </c>
      <c r="AU165" s="181" t="s">
        <v>86</v>
      </c>
      <c r="AY165" s="15" t="s">
        <v>129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84</v>
      </c>
      <c r="BK165" s="182">
        <f>ROUND(I165*H165,1)</f>
        <v>0</v>
      </c>
      <c r="BL165" s="15" t="s">
        <v>136</v>
      </c>
      <c r="BM165" s="181" t="s">
        <v>361</v>
      </c>
    </row>
    <row r="166" s="2" customFormat="1" ht="16.5" customHeight="1">
      <c r="A166" s="34"/>
      <c r="B166" s="168"/>
      <c r="C166" s="169" t="s">
        <v>362</v>
      </c>
      <c r="D166" s="169" t="s">
        <v>132</v>
      </c>
      <c r="E166" s="170" t="s">
        <v>363</v>
      </c>
      <c r="F166" s="171" t="s">
        <v>364</v>
      </c>
      <c r="G166" s="172" t="s">
        <v>142</v>
      </c>
      <c r="H166" s="173">
        <v>1</v>
      </c>
      <c r="I166" s="174"/>
      <c r="J166" s="175">
        <f>ROUND(I166*H166,1)</f>
        <v>0</v>
      </c>
      <c r="K166" s="176"/>
      <c r="L166" s="35"/>
      <c r="M166" s="177" t="s">
        <v>1</v>
      </c>
      <c r="N166" s="178" t="s">
        <v>41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136</v>
      </c>
      <c r="AT166" s="181" t="s">
        <v>132</v>
      </c>
      <c r="AU166" s="181" t="s">
        <v>86</v>
      </c>
      <c r="AY166" s="15" t="s">
        <v>129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84</v>
      </c>
      <c r="BK166" s="182">
        <f>ROUND(I166*H166,1)</f>
        <v>0</v>
      </c>
      <c r="BL166" s="15" t="s">
        <v>136</v>
      </c>
      <c r="BM166" s="181" t="s">
        <v>365</v>
      </c>
    </row>
    <row r="167" s="2" customFormat="1" ht="44.25" customHeight="1">
      <c r="A167" s="34"/>
      <c r="B167" s="168"/>
      <c r="C167" s="189" t="s">
        <v>366</v>
      </c>
      <c r="D167" s="189" t="s">
        <v>251</v>
      </c>
      <c r="E167" s="190" t="s">
        <v>367</v>
      </c>
      <c r="F167" s="191" t="s">
        <v>368</v>
      </c>
      <c r="G167" s="192" t="s">
        <v>142</v>
      </c>
      <c r="H167" s="193">
        <v>1</v>
      </c>
      <c r="I167" s="194"/>
      <c r="J167" s="195">
        <f>ROUND(I167*H167,1)</f>
        <v>0</v>
      </c>
      <c r="K167" s="196"/>
      <c r="L167" s="197"/>
      <c r="M167" s="198" t="s">
        <v>1</v>
      </c>
      <c r="N167" s="199" t="s">
        <v>41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254</v>
      </c>
      <c r="AT167" s="181" t="s">
        <v>251</v>
      </c>
      <c r="AU167" s="181" t="s">
        <v>86</v>
      </c>
      <c r="AY167" s="15" t="s">
        <v>129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84</v>
      </c>
      <c r="BK167" s="182">
        <f>ROUND(I167*H167,1)</f>
        <v>0</v>
      </c>
      <c r="BL167" s="15" t="s">
        <v>136</v>
      </c>
      <c r="BM167" s="181" t="s">
        <v>369</v>
      </c>
    </row>
    <row r="168" s="2" customFormat="1" ht="24.15" customHeight="1">
      <c r="A168" s="34"/>
      <c r="B168" s="168"/>
      <c r="C168" s="189" t="s">
        <v>370</v>
      </c>
      <c r="D168" s="189" t="s">
        <v>251</v>
      </c>
      <c r="E168" s="190" t="s">
        <v>371</v>
      </c>
      <c r="F168" s="191" t="s">
        <v>372</v>
      </c>
      <c r="G168" s="192" t="s">
        <v>142</v>
      </c>
      <c r="H168" s="193">
        <v>1</v>
      </c>
      <c r="I168" s="194"/>
      <c r="J168" s="195">
        <f>ROUND(I168*H168,1)</f>
        <v>0</v>
      </c>
      <c r="K168" s="196"/>
      <c r="L168" s="197"/>
      <c r="M168" s="198" t="s">
        <v>1</v>
      </c>
      <c r="N168" s="199" t="s">
        <v>41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254</v>
      </c>
      <c r="AT168" s="181" t="s">
        <v>251</v>
      </c>
      <c r="AU168" s="181" t="s">
        <v>86</v>
      </c>
      <c r="AY168" s="15" t="s">
        <v>129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84</v>
      </c>
      <c r="BK168" s="182">
        <f>ROUND(I168*H168,1)</f>
        <v>0</v>
      </c>
      <c r="BL168" s="15" t="s">
        <v>136</v>
      </c>
      <c r="BM168" s="181" t="s">
        <v>373</v>
      </c>
    </row>
    <row r="169" s="2" customFormat="1" ht="16.5" customHeight="1">
      <c r="A169" s="34"/>
      <c r="B169" s="168"/>
      <c r="C169" s="169" t="s">
        <v>374</v>
      </c>
      <c r="D169" s="169" t="s">
        <v>132</v>
      </c>
      <c r="E169" s="170" t="s">
        <v>375</v>
      </c>
      <c r="F169" s="171" t="s">
        <v>376</v>
      </c>
      <c r="G169" s="172" t="s">
        <v>142</v>
      </c>
      <c r="H169" s="173">
        <v>1</v>
      </c>
      <c r="I169" s="174"/>
      <c r="J169" s="175">
        <f>ROUND(I169*H169,1)</f>
        <v>0</v>
      </c>
      <c r="K169" s="176"/>
      <c r="L169" s="35"/>
      <c r="M169" s="177" t="s">
        <v>1</v>
      </c>
      <c r="N169" s="178" t="s">
        <v>41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136</v>
      </c>
      <c r="AT169" s="181" t="s">
        <v>132</v>
      </c>
      <c r="AU169" s="181" t="s">
        <v>86</v>
      </c>
      <c r="AY169" s="15" t="s">
        <v>129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84</v>
      </c>
      <c r="BK169" s="182">
        <f>ROUND(I169*H169,1)</f>
        <v>0</v>
      </c>
      <c r="BL169" s="15" t="s">
        <v>136</v>
      </c>
      <c r="BM169" s="181" t="s">
        <v>377</v>
      </c>
    </row>
    <row r="170" s="2" customFormat="1" ht="16.5" customHeight="1">
      <c r="A170" s="34"/>
      <c r="B170" s="168"/>
      <c r="C170" s="169" t="s">
        <v>378</v>
      </c>
      <c r="D170" s="169" t="s">
        <v>132</v>
      </c>
      <c r="E170" s="170" t="s">
        <v>379</v>
      </c>
      <c r="F170" s="171" t="s">
        <v>380</v>
      </c>
      <c r="G170" s="172" t="s">
        <v>142</v>
      </c>
      <c r="H170" s="173">
        <v>1</v>
      </c>
      <c r="I170" s="174"/>
      <c r="J170" s="175">
        <f>ROUND(I170*H170,1)</f>
        <v>0</v>
      </c>
      <c r="K170" s="176"/>
      <c r="L170" s="35"/>
      <c r="M170" s="177" t="s">
        <v>1</v>
      </c>
      <c r="N170" s="178" t="s">
        <v>41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136</v>
      </c>
      <c r="AT170" s="181" t="s">
        <v>132</v>
      </c>
      <c r="AU170" s="181" t="s">
        <v>86</v>
      </c>
      <c r="AY170" s="15" t="s">
        <v>129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84</v>
      </c>
      <c r="BK170" s="182">
        <f>ROUND(I170*H170,1)</f>
        <v>0</v>
      </c>
      <c r="BL170" s="15" t="s">
        <v>136</v>
      </c>
      <c r="BM170" s="181" t="s">
        <v>381</v>
      </c>
    </row>
    <row r="171" s="2" customFormat="1" ht="16.5" customHeight="1">
      <c r="A171" s="34"/>
      <c r="B171" s="168"/>
      <c r="C171" s="169" t="s">
        <v>382</v>
      </c>
      <c r="D171" s="169" t="s">
        <v>132</v>
      </c>
      <c r="E171" s="170" t="s">
        <v>383</v>
      </c>
      <c r="F171" s="171" t="s">
        <v>384</v>
      </c>
      <c r="G171" s="172" t="s">
        <v>142</v>
      </c>
      <c r="H171" s="173">
        <v>1</v>
      </c>
      <c r="I171" s="174"/>
      <c r="J171" s="175">
        <f>ROUND(I171*H171,1)</f>
        <v>0</v>
      </c>
      <c r="K171" s="176"/>
      <c r="L171" s="35"/>
      <c r="M171" s="177" t="s">
        <v>1</v>
      </c>
      <c r="N171" s="178" t="s">
        <v>41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136</v>
      </c>
      <c r="AT171" s="181" t="s">
        <v>132</v>
      </c>
      <c r="AU171" s="181" t="s">
        <v>86</v>
      </c>
      <c r="AY171" s="15" t="s">
        <v>129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84</v>
      </c>
      <c r="BK171" s="182">
        <f>ROUND(I171*H171,1)</f>
        <v>0</v>
      </c>
      <c r="BL171" s="15" t="s">
        <v>136</v>
      </c>
      <c r="BM171" s="181" t="s">
        <v>385</v>
      </c>
    </row>
    <row r="172" s="2" customFormat="1" ht="16.5" customHeight="1">
      <c r="A172" s="34"/>
      <c r="B172" s="168"/>
      <c r="C172" s="169" t="s">
        <v>386</v>
      </c>
      <c r="D172" s="169" t="s">
        <v>132</v>
      </c>
      <c r="E172" s="170" t="s">
        <v>387</v>
      </c>
      <c r="F172" s="171" t="s">
        <v>388</v>
      </c>
      <c r="G172" s="172" t="s">
        <v>353</v>
      </c>
      <c r="H172" s="173">
        <v>1</v>
      </c>
      <c r="I172" s="174"/>
      <c r="J172" s="175">
        <f>ROUND(I172*H172,1)</f>
        <v>0</v>
      </c>
      <c r="K172" s="176"/>
      <c r="L172" s="35"/>
      <c r="M172" s="177" t="s">
        <v>1</v>
      </c>
      <c r="N172" s="178" t="s">
        <v>41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136</v>
      </c>
      <c r="AT172" s="181" t="s">
        <v>132</v>
      </c>
      <c r="AU172" s="181" t="s">
        <v>86</v>
      </c>
      <c r="AY172" s="15" t="s">
        <v>129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84</v>
      </c>
      <c r="BK172" s="182">
        <f>ROUND(I172*H172,1)</f>
        <v>0</v>
      </c>
      <c r="BL172" s="15" t="s">
        <v>136</v>
      </c>
      <c r="BM172" s="181" t="s">
        <v>389</v>
      </c>
    </row>
    <row r="173" s="2" customFormat="1" ht="21.75" customHeight="1">
      <c r="A173" s="34"/>
      <c r="B173" s="168"/>
      <c r="C173" s="169" t="s">
        <v>390</v>
      </c>
      <c r="D173" s="169" t="s">
        <v>132</v>
      </c>
      <c r="E173" s="170" t="s">
        <v>165</v>
      </c>
      <c r="F173" s="171" t="s">
        <v>166</v>
      </c>
      <c r="G173" s="172" t="s">
        <v>167</v>
      </c>
      <c r="H173" s="183"/>
      <c r="I173" s="174"/>
      <c r="J173" s="175">
        <f>ROUND(I173*H173,1)</f>
        <v>0</v>
      </c>
      <c r="K173" s="176"/>
      <c r="L173" s="35"/>
      <c r="M173" s="177" t="s">
        <v>1</v>
      </c>
      <c r="N173" s="178" t="s">
        <v>41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136</v>
      </c>
      <c r="AT173" s="181" t="s">
        <v>132</v>
      </c>
      <c r="AU173" s="181" t="s">
        <v>86</v>
      </c>
      <c r="AY173" s="15" t="s">
        <v>129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84</v>
      </c>
      <c r="BK173" s="182">
        <f>ROUND(I173*H173,1)</f>
        <v>0</v>
      </c>
      <c r="BL173" s="15" t="s">
        <v>136</v>
      </c>
      <c r="BM173" s="181" t="s">
        <v>391</v>
      </c>
    </row>
    <row r="174" s="12" customFormat="1" ht="22.8" customHeight="1">
      <c r="A174" s="12"/>
      <c r="B174" s="155"/>
      <c r="C174" s="12"/>
      <c r="D174" s="156" t="s">
        <v>75</v>
      </c>
      <c r="E174" s="166" t="s">
        <v>169</v>
      </c>
      <c r="F174" s="166" t="s">
        <v>170</v>
      </c>
      <c r="G174" s="12"/>
      <c r="H174" s="12"/>
      <c r="I174" s="158"/>
      <c r="J174" s="167">
        <f>BK174</f>
        <v>0</v>
      </c>
      <c r="K174" s="12"/>
      <c r="L174" s="155"/>
      <c r="M174" s="160"/>
      <c r="N174" s="161"/>
      <c r="O174" s="161"/>
      <c r="P174" s="162">
        <f>SUM(P175:P186)</f>
        <v>0</v>
      </c>
      <c r="Q174" s="161"/>
      <c r="R174" s="162">
        <f>SUM(R175:R186)</f>
        <v>0.040130000000000006</v>
      </c>
      <c r="S174" s="161"/>
      <c r="T174" s="163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6" t="s">
        <v>86</v>
      </c>
      <c r="AT174" s="164" t="s">
        <v>75</v>
      </c>
      <c r="AU174" s="164" t="s">
        <v>84</v>
      </c>
      <c r="AY174" s="156" t="s">
        <v>129</v>
      </c>
      <c r="BK174" s="165">
        <f>SUM(BK175:BK186)</f>
        <v>0</v>
      </c>
    </row>
    <row r="175" s="2" customFormat="1" ht="37.8" customHeight="1">
      <c r="A175" s="34"/>
      <c r="B175" s="168"/>
      <c r="C175" s="189" t="s">
        <v>392</v>
      </c>
      <c r="D175" s="189" t="s">
        <v>251</v>
      </c>
      <c r="E175" s="190" t="s">
        <v>393</v>
      </c>
      <c r="F175" s="191" t="s">
        <v>394</v>
      </c>
      <c r="G175" s="192" t="s">
        <v>142</v>
      </c>
      <c r="H175" s="193">
        <v>1</v>
      </c>
      <c r="I175" s="194"/>
      <c r="J175" s="195">
        <f>ROUND(I175*H175,1)</f>
        <v>0</v>
      </c>
      <c r="K175" s="196"/>
      <c r="L175" s="197"/>
      <c r="M175" s="198" t="s">
        <v>1</v>
      </c>
      <c r="N175" s="199" t="s">
        <v>41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254</v>
      </c>
      <c r="AT175" s="181" t="s">
        <v>251</v>
      </c>
      <c r="AU175" s="181" t="s">
        <v>86</v>
      </c>
      <c r="AY175" s="15" t="s">
        <v>129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84</v>
      </c>
      <c r="BK175" s="182">
        <f>ROUND(I175*H175,1)</f>
        <v>0</v>
      </c>
      <c r="BL175" s="15" t="s">
        <v>136</v>
      </c>
      <c r="BM175" s="181" t="s">
        <v>395</v>
      </c>
    </row>
    <row r="176" s="2" customFormat="1" ht="33" customHeight="1">
      <c r="A176" s="34"/>
      <c r="B176" s="168"/>
      <c r="C176" s="189" t="s">
        <v>396</v>
      </c>
      <c r="D176" s="189" t="s">
        <v>251</v>
      </c>
      <c r="E176" s="190" t="s">
        <v>397</v>
      </c>
      <c r="F176" s="191" t="s">
        <v>398</v>
      </c>
      <c r="G176" s="192" t="s">
        <v>142</v>
      </c>
      <c r="H176" s="193">
        <v>1</v>
      </c>
      <c r="I176" s="194"/>
      <c r="J176" s="195">
        <f>ROUND(I176*H176,1)</f>
        <v>0</v>
      </c>
      <c r="K176" s="196"/>
      <c r="L176" s="197"/>
      <c r="M176" s="198" t="s">
        <v>1</v>
      </c>
      <c r="N176" s="199" t="s">
        <v>41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254</v>
      </c>
      <c r="AT176" s="181" t="s">
        <v>251</v>
      </c>
      <c r="AU176" s="181" t="s">
        <v>86</v>
      </c>
      <c r="AY176" s="15" t="s">
        <v>129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84</v>
      </c>
      <c r="BK176" s="182">
        <f>ROUND(I176*H176,1)</f>
        <v>0</v>
      </c>
      <c r="BL176" s="15" t="s">
        <v>136</v>
      </c>
      <c r="BM176" s="181" t="s">
        <v>399</v>
      </c>
    </row>
    <row r="177" s="2" customFormat="1" ht="37.8" customHeight="1">
      <c r="A177" s="34"/>
      <c r="B177" s="168"/>
      <c r="C177" s="189" t="s">
        <v>400</v>
      </c>
      <c r="D177" s="189" t="s">
        <v>251</v>
      </c>
      <c r="E177" s="190" t="s">
        <v>401</v>
      </c>
      <c r="F177" s="191" t="s">
        <v>402</v>
      </c>
      <c r="G177" s="192" t="s">
        <v>142</v>
      </c>
      <c r="H177" s="193">
        <v>1</v>
      </c>
      <c r="I177" s="194"/>
      <c r="J177" s="195">
        <f>ROUND(I177*H177,1)</f>
        <v>0</v>
      </c>
      <c r="K177" s="196"/>
      <c r="L177" s="197"/>
      <c r="M177" s="198" t="s">
        <v>1</v>
      </c>
      <c r="N177" s="199" t="s">
        <v>41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254</v>
      </c>
      <c r="AT177" s="181" t="s">
        <v>251</v>
      </c>
      <c r="AU177" s="181" t="s">
        <v>86</v>
      </c>
      <c r="AY177" s="15" t="s">
        <v>129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84</v>
      </c>
      <c r="BK177" s="182">
        <f>ROUND(I177*H177,1)</f>
        <v>0</v>
      </c>
      <c r="BL177" s="15" t="s">
        <v>136</v>
      </c>
      <c r="BM177" s="181" t="s">
        <v>403</v>
      </c>
    </row>
    <row r="178" s="2" customFormat="1" ht="24.15" customHeight="1">
      <c r="A178" s="34"/>
      <c r="B178" s="168"/>
      <c r="C178" s="189" t="s">
        <v>404</v>
      </c>
      <c r="D178" s="189" t="s">
        <v>251</v>
      </c>
      <c r="E178" s="190" t="s">
        <v>405</v>
      </c>
      <c r="F178" s="191" t="s">
        <v>406</v>
      </c>
      <c r="G178" s="192" t="s">
        <v>142</v>
      </c>
      <c r="H178" s="193">
        <v>1</v>
      </c>
      <c r="I178" s="194"/>
      <c r="J178" s="195">
        <f>ROUND(I178*H178,1)</f>
        <v>0</v>
      </c>
      <c r="K178" s="196"/>
      <c r="L178" s="197"/>
      <c r="M178" s="198" t="s">
        <v>1</v>
      </c>
      <c r="N178" s="199" t="s">
        <v>41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254</v>
      </c>
      <c r="AT178" s="181" t="s">
        <v>251</v>
      </c>
      <c r="AU178" s="181" t="s">
        <v>86</v>
      </c>
      <c r="AY178" s="15" t="s">
        <v>129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84</v>
      </c>
      <c r="BK178" s="182">
        <f>ROUND(I178*H178,1)</f>
        <v>0</v>
      </c>
      <c r="BL178" s="15" t="s">
        <v>136</v>
      </c>
      <c r="BM178" s="181" t="s">
        <v>407</v>
      </c>
    </row>
    <row r="179" s="2" customFormat="1" ht="33" customHeight="1">
      <c r="A179" s="34"/>
      <c r="B179" s="168"/>
      <c r="C179" s="189" t="s">
        <v>408</v>
      </c>
      <c r="D179" s="189" t="s">
        <v>251</v>
      </c>
      <c r="E179" s="190" t="s">
        <v>409</v>
      </c>
      <c r="F179" s="191" t="s">
        <v>410</v>
      </c>
      <c r="G179" s="192" t="s">
        <v>142</v>
      </c>
      <c r="H179" s="193">
        <v>1</v>
      </c>
      <c r="I179" s="194"/>
      <c r="J179" s="195">
        <f>ROUND(I179*H179,1)</f>
        <v>0</v>
      </c>
      <c r="K179" s="196"/>
      <c r="L179" s="197"/>
      <c r="M179" s="198" t="s">
        <v>1</v>
      </c>
      <c r="N179" s="199" t="s">
        <v>41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254</v>
      </c>
      <c r="AT179" s="181" t="s">
        <v>251</v>
      </c>
      <c r="AU179" s="181" t="s">
        <v>86</v>
      </c>
      <c r="AY179" s="15" t="s">
        <v>129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84</v>
      </c>
      <c r="BK179" s="182">
        <f>ROUND(I179*H179,1)</f>
        <v>0</v>
      </c>
      <c r="BL179" s="15" t="s">
        <v>136</v>
      </c>
      <c r="BM179" s="181" t="s">
        <v>411</v>
      </c>
    </row>
    <row r="180" s="2" customFormat="1" ht="24.15" customHeight="1">
      <c r="A180" s="34"/>
      <c r="B180" s="168"/>
      <c r="C180" s="189" t="s">
        <v>412</v>
      </c>
      <c r="D180" s="189" t="s">
        <v>251</v>
      </c>
      <c r="E180" s="190" t="s">
        <v>413</v>
      </c>
      <c r="F180" s="191" t="s">
        <v>414</v>
      </c>
      <c r="G180" s="192" t="s">
        <v>142</v>
      </c>
      <c r="H180" s="193">
        <v>1</v>
      </c>
      <c r="I180" s="194"/>
      <c r="J180" s="195">
        <f>ROUND(I180*H180,1)</f>
        <v>0</v>
      </c>
      <c r="K180" s="196"/>
      <c r="L180" s="197"/>
      <c r="M180" s="198" t="s">
        <v>1</v>
      </c>
      <c r="N180" s="199" t="s">
        <v>41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254</v>
      </c>
      <c r="AT180" s="181" t="s">
        <v>251</v>
      </c>
      <c r="AU180" s="181" t="s">
        <v>86</v>
      </c>
      <c r="AY180" s="15" t="s">
        <v>129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84</v>
      </c>
      <c r="BK180" s="182">
        <f>ROUND(I180*H180,1)</f>
        <v>0</v>
      </c>
      <c r="BL180" s="15" t="s">
        <v>136</v>
      </c>
      <c r="BM180" s="181" t="s">
        <v>415</v>
      </c>
    </row>
    <row r="181" s="2" customFormat="1" ht="16.5" customHeight="1">
      <c r="A181" s="34"/>
      <c r="B181" s="168"/>
      <c r="C181" s="169" t="s">
        <v>416</v>
      </c>
      <c r="D181" s="169" t="s">
        <v>132</v>
      </c>
      <c r="E181" s="170" t="s">
        <v>417</v>
      </c>
      <c r="F181" s="171" t="s">
        <v>418</v>
      </c>
      <c r="G181" s="172" t="s">
        <v>142</v>
      </c>
      <c r="H181" s="173">
        <v>1</v>
      </c>
      <c r="I181" s="174"/>
      <c r="J181" s="175">
        <f>ROUND(I181*H181,1)</f>
        <v>0</v>
      </c>
      <c r="K181" s="176"/>
      <c r="L181" s="35"/>
      <c r="M181" s="177" t="s">
        <v>1</v>
      </c>
      <c r="N181" s="178" t="s">
        <v>41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136</v>
      </c>
      <c r="AT181" s="181" t="s">
        <v>132</v>
      </c>
      <c r="AU181" s="181" t="s">
        <v>86</v>
      </c>
      <c r="AY181" s="15" t="s">
        <v>129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84</v>
      </c>
      <c r="BK181" s="182">
        <f>ROUND(I181*H181,1)</f>
        <v>0</v>
      </c>
      <c r="BL181" s="15" t="s">
        <v>136</v>
      </c>
      <c r="BM181" s="181" t="s">
        <v>419</v>
      </c>
    </row>
    <row r="182" s="2" customFormat="1" ht="24.15" customHeight="1">
      <c r="A182" s="34"/>
      <c r="B182" s="168"/>
      <c r="C182" s="169" t="s">
        <v>420</v>
      </c>
      <c r="D182" s="169" t="s">
        <v>132</v>
      </c>
      <c r="E182" s="170" t="s">
        <v>421</v>
      </c>
      <c r="F182" s="171" t="s">
        <v>422</v>
      </c>
      <c r="G182" s="172" t="s">
        <v>241</v>
      </c>
      <c r="H182" s="173">
        <v>1</v>
      </c>
      <c r="I182" s="174"/>
      <c r="J182" s="175">
        <f>ROUND(I182*H182,1)</f>
        <v>0</v>
      </c>
      <c r="K182" s="176"/>
      <c r="L182" s="35"/>
      <c r="M182" s="177" t="s">
        <v>1</v>
      </c>
      <c r="N182" s="178" t="s">
        <v>41</v>
      </c>
      <c r="O182" s="73"/>
      <c r="P182" s="179">
        <f>O182*H182</f>
        <v>0</v>
      </c>
      <c r="Q182" s="179">
        <v>0.0075399999999999998</v>
      </c>
      <c r="R182" s="179">
        <f>Q182*H182</f>
        <v>0.0075399999999999998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136</v>
      </c>
      <c r="AT182" s="181" t="s">
        <v>132</v>
      </c>
      <c r="AU182" s="181" t="s">
        <v>86</v>
      </c>
      <c r="AY182" s="15" t="s">
        <v>129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84</v>
      </c>
      <c r="BK182" s="182">
        <f>ROUND(I182*H182,1)</f>
        <v>0</v>
      </c>
      <c r="BL182" s="15" t="s">
        <v>136</v>
      </c>
      <c r="BM182" s="181" t="s">
        <v>423</v>
      </c>
    </row>
    <row r="183" s="2" customFormat="1" ht="24.15" customHeight="1">
      <c r="A183" s="34"/>
      <c r="B183" s="168"/>
      <c r="C183" s="169" t="s">
        <v>424</v>
      </c>
      <c r="D183" s="169" t="s">
        <v>132</v>
      </c>
      <c r="E183" s="170" t="s">
        <v>425</v>
      </c>
      <c r="F183" s="171" t="s">
        <v>426</v>
      </c>
      <c r="G183" s="172" t="s">
        <v>241</v>
      </c>
      <c r="H183" s="173">
        <v>2</v>
      </c>
      <c r="I183" s="174"/>
      <c r="J183" s="175">
        <f>ROUND(I183*H183,1)</f>
        <v>0</v>
      </c>
      <c r="K183" s="176"/>
      <c r="L183" s="35"/>
      <c r="M183" s="177" t="s">
        <v>1</v>
      </c>
      <c r="N183" s="178" t="s">
        <v>41</v>
      </c>
      <c r="O183" s="73"/>
      <c r="P183" s="179">
        <f>O183*H183</f>
        <v>0</v>
      </c>
      <c r="Q183" s="179">
        <v>0.01385</v>
      </c>
      <c r="R183" s="179">
        <f>Q183*H183</f>
        <v>0.027699999999999999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136</v>
      </c>
      <c r="AT183" s="181" t="s">
        <v>132</v>
      </c>
      <c r="AU183" s="181" t="s">
        <v>86</v>
      </c>
      <c r="AY183" s="15" t="s">
        <v>129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84</v>
      </c>
      <c r="BK183" s="182">
        <f>ROUND(I183*H183,1)</f>
        <v>0</v>
      </c>
      <c r="BL183" s="15" t="s">
        <v>136</v>
      </c>
      <c r="BM183" s="181" t="s">
        <v>427</v>
      </c>
    </row>
    <row r="184" s="2" customFormat="1" ht="24.15" customHeight="1">
      <c r="A184" s="34"/>
      <c r="B184" s="168"/>
      <c r="C184" s="169" t="s">
        <v>428</v>
      </c>
      <c r="D184" s="169" t="s">
        <v>132</v>
      </c>
      <c r="E184" s="170" t="s">
        <v>429</v>
      </c>
      <c r="F184" s="171" t="s">
        <v>430</v>
      </c>
      <c r="G184" s="172" t="s">
        <v>241</v>
      </c>
      <c r="H184" s="173">
        <v>1</v>
      </c>
      <c r="I184" s="174"/>
      <c r="J184" s="175">
        <f>ROUND(I184*H184,1)</f>
        <v>0</v>
      </c>
      <c r="K184" s="176"/>
      <c r="L184" s="35"/>
      <c r="M184" s="177" t="s">
        <v>1</v>
      </c>
      <c r="N184" s="178" t="s">
        <v>41</v>
      </c>
      <c r="O184" s="73"/>
      <c r="P184" s="179">
        <f>O184*H184</f>
        <v>0</v>
      </c>
      <c r="Q184" s="179">
        <v>0.0011900000000000001</v>
      </c>
      <c r="R184" s="179">
        <f>Q184*H184</f>
        <v>0.0011900000000000001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136</v>
      </c>
      <c r="AT184" s="181" t="s">
        <v>132</v>
      </c>
      <c r="AU184" s="181" t="s">
        <v>86</v>
      </c>
      <c r="AY184" s="15" t="s">
        <v>129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84</v>
      </c>
      <c r="BK184" s="182">
        <f>ROUND(I184*H184,1)</f>
        <v>0</v>
      </c>
      <c r="BL184" s="15" t="s">
        <v>136</v>
      </c>
      <c r="BM184" s="181" t="s">
        <v>431</v>
      </c>
    </row>
    <row r="185" s="2" customFormat="1" ht="24.15" customHeight="1">
      <c r="A185" s="34"/>
      <c r="B185" s="168"/>
      <c r="C185" s="169" t="s">
        <v>432</v>
      </c>
      <c r="D185" s="169" t="s">
        <v>132</v>
      </c>
      <c r="E185" s="170" t="s">
        <v>433</v>
      </c>
      <c r="F185" s="171" t="s">
        <v>434</v>
      </c>
      <c r="G185" s="172" t="s">
        <v>241</v>
      </c>
      <c r="H185" s="173">
        <v>1</v>
      </c>
      <c r="I185" s="174"/>
      <c r="J185" s="175">
        <f>ROUND(I185*H185,1)</f>
        <v>0</v>
      </c>
      <c r="K185" s="176"/>
      <c r="L185" s="35"/>
      <c r="M185" s="177" t="s">
        <v>1</v>
      </c>
      <c r="N185" s="178" t="s">
        <v>41</v>
      </c>
      <c r="O185" s="73"/>
      <c r="P185" s="179">
        <f>O185*H185</f>
        <v>0</v>
      </c>
      <c r="Q185" s="179">
        <v>0.0037000000000000002</v>
      </c>
      <c r="R185" s="179">
        <f>Q185*H185</f>
        <v>0.0037000000000000002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136</v>
      </c>
      <c r="AT185" s="181" t="s">
        <v>132</v>
      </c>
      <c r="AU185" s="181" t="s">
        <v>86</v>
      </c>
      <c r="AY185" s="15" t="s">
        <v>129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84</v>
      </c>
      <c r="BK185" s="182">
        <f>ROUND(I185*H185,1)</f>
        <v>0</v>
      </c>
      <c r="BL185" s="15" t="s">
        <v>136</v>
      </c>
      <c r="BM185" s="181" t="s">
        <v>435</v>
      </c>
    </row>
    <row r="186" s="2" customFormat="1" ht="24.15" customHeight="1">
      <c r="A186" s="34"/>
      <c r="B186" s="168"/>
      <c r="C186" s="169" t="s">
        <v>436</v>
      </c>
      <c r="D186" s="169" t="s">
        <v>132</v>
      </c>
      <c r="E186" s="170" t="s">
        <v>187</v>
      </c>
      <c r="F186" s="171" t="s">
        <v>188</v>
      </c>
      <c r="G186" s="172" t="s">
        <v>167</v>
      </c>
      <c r="H186" s="183"/>
      <c r="I186" s="174"/>
      <c r="J186" s="175">
        <f>ROUND(I186*H186,1)</f>
        <v>0</v>
      </c>
      <c r="K186" s="176"/>
      <c r="L186" s="35"/>
      <c r="M186" s="177" t="s">
        <v>1</v>
      </c>
      <c r="N186" s="178" t="s">
        <v>41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136</v>
      </c>
      <c r="AT186" s="181" t="s">
        <v>132</v>
      </c>
      <c r="AU186" s="181" t="s">
        <v>86</v>
      </c>
      <c r="AY186" s="15" t="s">
        <v>129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84</v>
      </c>
      <c r="BK186" s="182">
        <f>ROUND(I186*H186,1)</f>
        <v>0</v>
      </c>
      <c r="BL186" s="15" t="s">
        <v>136</v>
      </c>
      <c r="BM186" s="181" t="s">
        <v>437</v>
      </c>
    </row>
    <row r="187" s="12" customFormat="1" ht="22.8" customHeight="1">
      <c r="A187" s="12"/>
      <c r="B187" s="155"/>
      <c r="C187" s="12"/>
      <c r="D187" s="156" t="s">
        <v>75</v>
      </c>
      <c r="E187" s="166" t="s">
        <v>190</v>
      </c>
      <c r="F187" s="166" t="s">
        <v>191</v>
      </c>
      <c r="G187" s="12"/>
      <c r="H187" s="12"/>
      <c r="I187" s="158"/>
      <c r="J187" s="167">
        <f>BK187</f>
        <v>0</v>
      </c>
      <c r="K187" s="12"/>
      <c r="L187" s="155"/>
      <c r="M187" s="160"/>
      <c r="N187" s="161"/>
      <c r="O187" s="161"/>
      <c r="P187" s="162">
        <f>SUM(P188:P201)</f>
        <v>0</v>
      </c>
      <c r="Q187" s="161"/>
      <c r="R187" s="162">
        <f>SUM(R188:R201)</f>
        <v>0.93876999999999999</v>
      </c>
      <c r="S187" s="161"/>
      <c r="T187" s="163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6" t="s">
        <v>86</v>
      </c>
      <c r="AT187" s="164" t="s">
        <v>75</v>
      </c>
      <c r="AU187" s="164" t="s">
        <v>84</v>
      </c>
      <c r="AY187" s="156" t="s">
        <v>129</v>
      </c>
      <c r="BK187" s="165">
        <f>SUM(BK188:BK201)</f>
        <v>0</v>
      </c>
    </row>
    <row r="188" s="2" customFormat="1" ht="24.15" customHeight="1">
      <c r="A188" s="34"/>
      <c r="B188" s="168"/>
      <c r="C188" s="169" t="s">
        <v>438</v>
      </c>
      <c r="D188" s="169" t="s">
        <v>132</v>
      </c>
      <c r="E188" s="170" t="s">
        <v>439</v>
      </c>
      <c r="F188" s="171" t="s">
        <v>440</v>
      </c>
      <c r="G188" s="172" t="s">
        <v>135</v>
      </c>
      <c r="H188" s="173">
        <v>4</v>
      </c>
      <c r="I188" s="174"/>
      <c r="J188" s="175">
        <f>ROUND(I188*H188,1)</f>
        <v>0</v>
      </c>
      <c r="K188" s="176"/>
      <c r="L188" s="35"/>
      <c r="M188" s="177" t="s">
        <v>1</v>
      </c>
      <c r="N188" s="178" t="s">
        <v>41</v>
      </c>
      <c r="O188" s="73"/>
      <c r="P188" s="179">
        <f>O188*H188</f>
        <v>0</v>
      </c>
      <c r="Q188" s="179">
        <v>0.0044000000000000003</v>
      </c>
      <c r="R188" s="179">
        <f>Q188*H188</f>
        <v>0.017600000000000001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136</v>
      </c>
      <c r="AT188" s="181" t="s">
        <v>132</v>
      </c>
      <c r="AU188" s="181" t="s">
        <v>86</v>
      </c>
      <c r="AY188" s="15" t="s">
        <v>129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84</v>
      </c>
      <c r="BK188" s="182">
        <f>ROUND(I188*H188,1)</f>
        <v>0</v>
      </c>
      <c r="BL188" s="15" t="s">
        <v>136</v>
      </c>
      <c r="BM188" s="181" t="s">
        <v>441</v>
      </c>
    </row>
    <row r="189" s="2" customFormat="1" ht="33" customHeight="1">
      <c r="A189" s="34"/>
      <c r="B189" s="168"/>
      <c r="C189" s="169" t="s">
        <v>442</v>
      </c>
      <c r="D189" s="169" t="s">
        <v>132</v>
      </c>
      <c r="E189" s="170" t="s">
        <v>443</v>
      </c>
      <c r="F189" s="171" t="s">
        <v>444</v>
      </c>
      <c r="G189" s="172" t="s">
        <v>135</v>
      </c>
      <c r="H189" s="173">
        <v>10</v>
      </c>
      <c r="I189" s="174"/>
      <c r="J189" s="175">
        <f>ROUND(I189*H189,1)</f>
        <v>0</v>
      </c>
      <c r="K189" s="176"/>
      <c r="L189" s="35"/>
      <c r="M189" s="177" t="s">
        <v>1</v>
      </c>
      <c r="N189" s="178" t="s">
        <v>41</v>
      </c>
      <c r="O189" s="73"/>
      <c r="P189" s="179">
        <f>O189*H189</f>
        <v>0</v>
      </c>
      <c r="Q189" s="179">
        <v>0.00792</v>
      </c>
      <c r="R189" s="179">
        <f>Q189*H189</f>
        <v>0.079199999999999993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136</v>
      </c>
      <c r="AT189" s="181" t="s">
        <v>132</v>
      </c>
      <c r="AU189" s="181" t="s">
        <v>86</v>
      </c>
      <c r="AY189" s="15" t="s">
        <v>129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84</v>
      </c>
      <c r="BK189" s="182">
        <f>ROUND(I189*H189,1)</f>
        <v>0</v>
      </c>
      <c r="BL189" s="15" t="s">
        <v>136</v>
      </c>
      <c r="BM189" s="181" t="s">
        <v>445</v>
      </c>
    </row>
    <row r="190" s="2" customFormat="1" ht="33" customHeight="1">
      <c r="A190" s="34"/>
      <c r="B190" s="168"/>
      <c r="C190" s="169" t="s">
        <v>446</v>
      </c>
      <c r="D190" s="169" t="s">
        <v>132</v>
      </c>
      <c r="E190" s="170" t="s">
        <v>447</v>
      </c>
      <c r="F190" s="171" t="s">
        <v>448</v>
      </c>
      <c r="G190" s="172" t="s">
        <v>135</v>
      </c>
      <c r="H190" s="173">
        <v>24</v>
      </c>
      <c r="I190" s="174"/>
      <c r="J190" s="175">
        <f>ROUND(I190*H190,1)</f>
        <v>0</v>
      </c>
      <c r="K190" s="176"/>
      <c r="L190" s="35"/>
      <c r="M190" s="177" t="s">
        <v>1</v>
      </c>
      <c r="N190" s="178" t="s">
        <v>41</v>
      </c>
      <c r="O190" s="73"/>
      <c r="P190" s="179">
        <f>O190*H190</f>
        <v>0</v>
      </c>
      <c r="Q190" s="179">
        <v>0.013480000000000001</v>
      </c>
      <c r="R190" s="179">
        <f>Q190*H190</f>
        <v>0.32352000000000003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136</v>
      </c>
      <c r="AT190" s="181" t="s">
        <v>132</v>
      </c>
      <c r="AU190" s="181" t="s">
        <v>86</v>
      </c>
      <c r="AY190" s="15" t="s">
        <v>129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84</v>
      </c>
      <c r="BK190" s="182">
        <f>ROUND(I190*H190,1)</f>
        <v>0</v>
      </c>
      <c r="BL190" s="15" t="s">
        <v>136</v>
      </c>
      <c r="BM190" s="181" t="s">
        <v>449</v>
      </c>
    </row>
    <row r="191" s="2" customFormat="1" ht="33" customHeight="1">
      <c r="A191" s="34"/>
      <c r="B191" s="168"/>
      <c r="C191" s="169" t="s">
        <v>450</v>
      </c>
      <c r="D191" s="169" t="s">
        <v>132</v>
      </c>
      <c r="E191" s="170" t="s">
        <v>451</v>
      </c>
      <c r="F191" s="171" t="s">
        <v>452</v>
      </c>
      <c r="G191" s="172" t="s">
        <v>135</v>
      </c>
      <c r="H191" s="173">
        <v>25</v>
      </c>
      <c r="I191" s="174"/>
      <c r="J191" s="175">
        <f>ROUND(I191*H191,1)</f>
        <v>0</v>
      </c>
      <c r="K191" s="176"/>
      <c r="L191" s="35"/>
      <c r="M191" s="177" t="s">
        <v>1</v>
      </c>
      <c r="N191" s="178" t="s">
        <v>41</v>
      </c>
      <c r="O191" s="73"/>
      <c r="P191" s="179">
        <f>O191*H191</f>
        <v>0</v>
      </c>
      <c r="Q191" s="179">
        <v>0.01985</v>
      </c>
      <c r="R191" s="179">
        <f>Q191*H191</f>
        <v>0.49624999999999997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136</v>
      </c>
      <c r="AT191" s="181" t="s">
        <v>132</v>
      </c>
      <c r="AU191" s="181" t="s">
        <v>86</v>
      </c>
      <c r="AY191" s="15" t="s">
        <v>129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84</v>
      </c>
      <c r="BK191" s="182">
        <f>ROUND(I191*H191,1)</f>
        <v>0</v>
      </c>
      <c r="BL191" s="15" t="s">
        <v>136</v>
      </c>
      <c r="BM191" s="181" t="s">
        <v>453</v>
      </c>
    </row>
    <row r="192" s="2" customFormat="1" ht="33" customHeight="1">
      <c r="A192" s="34"/>
      <c r="B192" s="168"/>
      <c r="C192" s="169" t="s">
        <v>454</v>
      </c>
      <c r="D192" s="169" t="s">
        <v>132</v>
      </c>
      <c r="E192" s="170" t="s">
        <v>455</v>
      </c>
      <c r="F192" s="171" t="s">
        <v>456</v>
      </c>
      <c r="G192" s="172" t="s">
        <v>142</v>
      </c>
      <c r="H192" s="173">
        <v>1</v>
      </c>
      <c r="I192" s="174"/>
      <c r="J192" s="175">
        <f>ROUND(I192*H192,1)</f>
        <v>0</v>
      </c>
      <c r="K192" s="176"/>
      <c r="L192" s="35"/>
      <c r="M192" s="177" t="s">
        <v>1</v>
      </c>
      <c r="N192" s="178" t="s">
        <v>41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136</v>
      </c>
      <c r="AT192" s="181" t="s">
        <v>132</v>
      </c>
      <c r="AU192" s="181" t="s">
        <v>86</v>
      </c>
      <c r="AY192" s="15" t="s">
        <v>129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84</v>
      </c>
      <c r="BK192" s="182">
        <f>ROUND(I192*H192,1)</f>
        <v>0</v>
      </c>
      <c r="BL192" s="15" t="s">
        <v>136</v>
      </c>
      <c r="BM192" s="181" t="s">
        <v>457</v>
      </c>
    </row>
    <row r="193" s="2" customFormat="1" ht="33" customHeight="1">
      <c r="A193" s="34"/>
      <c r="B193" s="168"/>
      <c r="C193" s="169" t="s">
        <v>458</v>
      </c>
      <c r="D193" s="169" t="s">
        <v>132</v>
      </c>
      <c r="E193" s="170" t="s">
        <v>459</v>
      </c>
      <c r="F193" s="171" t="s">
        <v>460</v>
      </c>
      <c r="G193" s="172" t="s">
        <v>142</v>
      </c>
      <c r="H193" s="173">
        <v>2</v>
      </c>
      <c r="I193" s="174"/>
      <c r="J193" s="175">
        <f>ROUND(I193*H193,1)</f>
        <v>0</v>
      </c>
      <c r="K193" s="176"/>
      <c r="L193" s="35"/>
      <c r="M193" s="177" t="s">
        <v>1</v>
      </c>
      <c r="N193" s="178" t="s">
        <v>41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136</v>
      </c>
      <c r="AT193" s="181" t="s">
        <v>132</v>
      </c>
      <c r="AU193" s="181" t="s">
        <v>86</v>
      </c>
      <c r="AY193" s="15" t="s">
        <v>129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84</v>
      </c>
      <c r="BK193" s="182">
        <f>ROUND(I193*H193,1)</f>
        <v>0</v>
      </c>
      <c r="BL193" s="15" t="s">
        <v>136</v>
      </c>
      <c r="BM193" s="181" t="s">
        <v>461</v>
      </c>
    </row>
    <row r="194" s="2" customFormat="1" ht="21.75" customHeight="1">
      <c r="A194" s="34"/>
      <c r="B194" s="168"/>
      <c r="C194" s="169" t="s">
        <v>462</v>
      </c>
      <c r="D194" s="169" t="s">
        <v>132</v>
      </c>
      <c r="E194" s="170" t="s">
        <v>463</v>
      </c>
      <c r="F194" s="171" t="s">
        <v>464</v>
      </c>
      <c r="G194" s="172" t="s">
        <v>142</v>
      </c>
      <c r="H194" s="173">
        <v>2</v>
      </c>
      <c r="I194" s="174"/>
      <c r="J194" s="175">
        <f>ROUND(I194*H194,1)</f>
        <v>0</v>
      </c>
      <c r="K194" s="176"/>
      <c r="L194" s="35"/>
      <c r="M194" s="177" t="s">
        <v>1</v>
      </c>
      <c r="N194" s="178" t="s">
        <v>41</v>
      </c>
      <c r="O194" s="73"/>
      <c r="P194" s="179">
        <f>O194*H194</f>
        <v>0</v>
      </c>
      <c r="Q194" s="179">
        <v>0.0044600000000000004</v>
      </c>
      <c r="R194" s="179">
        <f>Q194*H194</f>
        <v>0.0089200000000000008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136</v>
      </c>
      <c r="AT194" s="181" t="s">
        <v>132</v>
      </c>
      <c r="AU194" s="181" t="s">
        <v>86</v>
      </c>
      <c r="AY194" s="15" t="s">
        <v>129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84</v>
      </c>
      <c r="BK194" s="182">
        <f>ROUND(I194*H194,1)</f>
        <v>0</v>
      </c>
      <c r="BL194" s="15" t="s">
        <v>136</v>
      </c>
      <c r="BM194" s="181" t="s">
        <v>465</v>
      </c>
    </row>
    <row r="195" s="2" customFormat="1" ht="21.75" customHeight="1">
      <c r="A195" s="34"/>
      <c r="B195" s="168"/>
      <c r="C195" s="169" t="s">
        <v>466</v>
      </c>
      <c r="D195" s="169" t="s">
        <v>132</v>
      </c>
      <c r="E195" s="170" t="s">
        <v>467</v>
      </c>
      <c r="F195" s="171" t="s">
        <v>468</v>
      </c>
      <c r="G195" s="172" t="s">
        <v>142</v>
      </c>
      <c r="H195" s="173">
        <v>1</v>
      </c>
      <c r="I195" s="174"/>
      <c r="J195" s="175">
        <f>ROUND(I195*H195,1)</f>
        <v>0</v>
      </c>
      <c r="K195" s="176"/>
      <c r="L195" s="35"/>
      <c r="M195" s="177" t="s">
        <v>1</v>
      </c>
      <c r="N195" s="178" t="s">
        <v>41</v>
      </c>
      <c r="O195" s="73"/>
      <c r="P195" s="179">
        <f>O195*H195</f>
        <v>0</v>
      </c>
      <c r="Q195" s="179">
        <v>0.0047800000000000004</v>
      </c>
      <c r="R195" s="179">
        <f>Q195*H195</f>
        <v>0.0047800000000000004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136</v>
      </c>
      <c r="AT195" s="181" t="s">
        <v>132</v>
      </c>
      <c r="AU195" s="181" t="s">
        <v>86</v>
      </c>
      <c r="AY195" s="15" t="s">
        <v>129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84</v>
      </c>
      <c r="BK195" s="182">
        <f>ROUND(I195*H195,1)</f>
        <v>0</v>
      </c>
      <c r="BL195" s="15" t="s">
        <v>136</v>
      </c>
      <c r="BM195" s="181" t="s">
        <v>469</v>
      </c>
    </row>
    <row r="196" s="2" customFormat="1" ht="16.5" customHeight="1">
      <c r="A196" s="34"/>
      <c r="B196" s="168"/>
      <c r="C196" s="169" t="s">
        <v>470</v>
      </c>
      <c r="D196" s="169" t="s">
        <v>132</v>
      </c>
      <c r="E196" s="170" t="s">
        <v>471</v>
      </c>
      <c r="F196" s="171" t="s">
        <v>472</v>
      </c>
      <c r="G196" s="172" t="s">
        <v>142</v>
      </c>
      <c r="H196" s="173">
        <v>2</v>
      </c>
      <c r="I196" s="174"/>
      <c r="J196" s="175">
        <f>ROUND(I196*H196,1)</f>
        <v>0</v>
      </c>
      <c r="K196" s="176"/>
      <c r="L196" s="35"/>
      <c r="M196" s="177" t="s">
        <v>1</v>
      </c>
      <c r="N196" s="178" t="s">
        <v>41</v>
      </c>
      <c r="O196" s="73"/>
      <c r="P196" s="179">
        <f>O196*H196</f>
        <v>0</v>
      </c>
      <c r="Q196" s="179">
        <v>0.0042500000000000003</v>
      </c>
      <c r="R196" s="179">
        <f>Q196*H196</f>
        <v>0.0085000000000000006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136</v>
      </c>
      <c r="AT196" s="181" t="s">
        <v>132</v>
      </c>
      <c r="AU196" s="181" t="s">
        <v>86</v>
      </c>
      <c r="AY196" s="15" t="s">
        <v>129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84</v>
      </c>
      <c r="BK196" s="182">
        <f>ROUND(I196*H196,1)</f>
        <v>0</v>
      </c>
      <c r="BL196" s="15" t="s">
        <v>136</v>
      </c>
      <c r="BM196" s="181" t="s">
        <v>473</v>
      </c>
    </row>
    <row r="197" s="2" customFormat="1" ht="21.75" customHeight="1">
      <c r="A197" s="34"/>
      <c r="B197" s="168"/>
      <c r="C197" s="169" t="s">
        <v>474</v>
      </c>
      <c r="D197" s="169" t="s">
        <v>132</v>
      </c>
      <c r="E197" s="170" t="s">
        <v>475</v>
      </c>
      <c r="F197" s="171" t="s">
        <v>476</v>
      </c>
      <c r="G197" s="172" t="s">
        <v>135</v>
      </c>
      <c r="H197" s="173">
        <v>4</v>
      </c>
      <c r="I197" s="174"/>
      <c r="J197" s="175">
        <f>ROUND(I197*H197,1)</f>
        <v>0</v>
      </c>
      <c r="K197" s="176"/>
      <c r="L197" s="35"/>
      <c r="M197" s="177" t="s">
        <v>1</v>
      </c>
      <c r="N197" s="178" t="s">
        <v>41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136</v>
      </c>
      <c r="AT197" s="181" t="s">
        <v>132</v>
      </c>
      <c r="AU197" s="181" t="s">
        <v>86</v>
      </c>
      <c r="AY197" s="15" t="s">
        <v>129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84</v>
      </c>
      <c r="BK197" s="182">
        <f>ROUND(I197*H197,1)</f>
        <v>0</v>
      </c>
      <c r="BL197" s="15" t="s">
        <v>136</v>
      </c>
      <c r="BM197" s="181" t="s">
        <v>477</v>
      </c>
    </row>
    <row r="198" s="2" customFormat="1" ht="24.15" customHeight="1">
      <c r="A198" s="34"/>
      <c r="B198" s="168"/>
      <c r="C198" s="169" t="s">
        <v>478</v>
      </c>
      <c r="D198" s="169" t="s">
        <v>132</v>
      </c>
      <c r="E198" s="170" t="s">
        <v>479</v>
      </c>
      <c r="F198" s="171" t="s">
        <v>480</v>
      </c>
      <c r="G198" s="172" t="s">
        <v>135</v>
      </c>
      <c r="H198" s="173">
        <v>10</v>
      </c>
      <c r="I198" s="174"/>
      <c r="J198" s="175">
        <f>ROUND(I198*H198,1)</f>
        <v>0</v>
      </c>
      <c r="K198" s="176"/>
      <c r="L198" s="35"/>
      <c r="M198" s="177" t="s">
        <v>1</v>
      </c>
      <c r="N198" s="178" t="s">
        <v>41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136</v>
      </c>
      <c r="AT198" s="181" t="s">
        <v>132</v>
      </c>
      <c r="AU198" s="181" t="s">
        <v>86</v>
      </c>
      <c r="AY198" s="15" t="s">
        <v>129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84</v>
      </c>
      <c r="BK198" s="182">
        <f>ROUND(I198*H198,1)</f>
        <v>0</v>
      </c>
      <c r="BL198" s="15" t="s">
        <v>136</v>
      </c>
      <c r="BM198" s="181" t="s">
        <v>481</v>
      </c>
    </row>
    <row r="199" s="2" customFormat="1" ht="24.15" customHeight="1">
      <c r="A199" s="34"/>
      <c r="B199" s="168"/>
      <c r="C199" s="169" t="s">
        <v>482</v>
      </c>
      <c r="D199" s="169" t="s">
        <v>132</v>
      </c>
      <c r="E199" s="170" t="s">
        <v>483</v>
      </c>
      <c r="F199" s="171" t="s">
        <v>484</v>
      </c>
      <c r="G199" s="172" t="s">
        <v>135</v>
      </c>
      <c r="H199" s="173">
        <v>49</v>
      </c>
      <c r="I199" s="174"/>
      <c r="J199" s="175">
        <f>ROUND(I199*H199,1)</f>
        <v>0</v>
      </c>
      <c r="K199" s="176"/>
      <c r="L199" s="35"/>
      <c r="M199" s="177" t="s">
        <v>1</v>
      </c>
      <c r="N199" s="178" t="s">
        <v>41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136</v>
      </c>
      <c r="AT199" s="181" t="s">
        <v>132</v>
      </c>
      <c r="AU199" s="181" t="s">
        <v>86</v>
      </c>
      <c r="AY199" s="15" t="s">
        <v>129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84</v>
      </c>
      <c r="BK199" s="182">
        <f>ROUND(I199*H199,1)</f>
        <v>0</v>
      </c>
      <c r="BL199" s="15" t="s">
        <v>136</v>
      </c>
      <c r="BM199" s="181" t="s">
        <v>485</v>
      </c>
    </row>
    <row r="200" s="2" customFormat="1" ht="16.5" customHeight="1">
      <c r="A200" s="34"/>
      <c r="B200" s="168"/>
      <c r="C200" s="169" t="s">
        <v>486</v>
      </c>
      <c r="D200" s="169" t="s">
        <v>132</v>
      </c>
      <c r="E200" s="170" t="s">
        <v>487</v>
      </c>
      <c r="F200" s="171" t="s">
        <v>488</v>
      </c>
      <c r="G200" s="172" t="s">
        <v>353</v>
      </c>
      <c r="H200" s="173">
        <v>3</v>
      </c>
      <c r="I200" s="174"/>
      <c r="J200" s="175">
        <f>ROUND(I200*H200,1)</f>
        <v>0</v>
      </c>
      <c r="K200" s="176"/>
      <c r="L200" s="35"/>
      <c r="M200" s="177" t="s">
        <v>1</v>
      </c>
      <c r="N200" s="178" t="s">
        <v>41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136</v>
      </c>
      <c r="AT200" s="181" t="s">
        <v>132</v>
      </c>
      <c r="AU200" s="181" t="s">
        <v>86</v>
      </c>
      <c r="AY200" s="15" t="s">
        <v>129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84</v>
      </c>
      <c r="BK200" s="182">
        <f>ROUND(I200*H200,1)</f>
        <v>0</v>
      </c>
      <c r="BL200" s="15" t="s">
        <v>136</v>
      </c>
      <c r="BM200" s="181" t="s">
        <v>489</v>
      </c>
    </row>
    <row r="201" s="2" customFormat="1" ht="24.15" customHeight="1">
      <c r="A201" s="34"/>
      <c r="B201" s="168"/>
      <c r="C201" s="169" t="s">
        <v>490</v>
      </c>
      <c r="D201" s="169" t="s">
        <v>132</v>
      </c>
      <c r="E201" s="170" t="s">
        <v>200</v>
      </c>
      <c r="F201" s="171" t="s">
        <v>201</v>
      </c>
      <c r="G201" s="172" t="s">
        <v>167</v>
      </c>
      <c r="H201" s="183"/>
      <c r="I201" s="174"/>
      <c r="J201" s="175">
        <f>ROUND(I201*H201,1)</f>
        <v>0</v>
      </c>
      <c r="K201" s="176"/>
      <c r="L201" s="35"/>
      <c r="M201" s="177" t="s">
        <v>1</v>
      </c>
      <c r="N201" s="178" t="s">
        <v>41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136</v>
      </c>
      <c r="AT201" s="181" t="s">
        <v>132</v>
      </c>
      <c r="AU201" s="181" t="s">
        <v>86</v>
      </c>
      <c r="AY201" s="15" t="s">
        <v>129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84</v>
      </c>
      <c r="BK201" s="182">
        <f>ROUND(I201*H201,1)</f>
        <v>0</v>
      </c>
      <c r="BL201" s="15" t="s">
        <v>136</v>
      </c>
      <c r="BM201" s="181" t="s">
        <v>491</v>
      </c>
    </row>
    <row r="202" s="12" customFormat="1" ht="22.8" customHeight="1">
      <c r="A202" s="12"/>
      <c r="B202" s="155"/>
      <c r="C202" s="12"/>
      <c r="D202" s="156" t="s">
        <v>75</v>
      </c>
      <c r="E202" s="166" t="s">
        <v>203</v>
      </c>
      <c r="F202" s="166" t="s">
        <v>204</v>
      </c>
      <c r="G202" s="12"/>
      <c r="H202" s="12"/>
      <c r="I202" s="158"/>
      <c r="J202" s="167">
        <f>BK202</f>
        <v>0</v>
      </c>
      <c r="K202" s="12"/>
      <c r="L202" s="155"/>
      <c r="M202" s="160"/>
      <c r="N202" s="161"/>
      <c r="O202" s="161"/>
      <c r="P202" s="162">
        <f>SUM(P203:P222)</f>
        <v>0</v>
      </c>
      <c r="Q202" s="161"/>
      <c r="R202" s="162">
        <f>SUM(R203:R222)</f>
        <v>0.17038</v>
      </c>
      <c r="S202" s="161"/>
      <c r="T202" s="163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6" t="s">
        <v>86</v>
      </c>
      <c r="AT202" s="164" t="s">
        <v>75</v>
      </c>
      <c r="AU202" s="164" t="s">
        <v>84</v>
      </c>
      <c r="AY202" s="156" t="s">
        <v>129</v>
      </c>
      <c r="BK202" s="165">
        <f>SUM(BK203:BK222)</f>
        <v>0</v>
      </c>
    </row>
    <row r="203" s="2" customFormat="1" ht="16.5" customHeight="1">
      <c r="A203" s="34"/>
      <c r="B203" s="168"/>
      <c r="C203" s="189" t="s">
        <v>492</v>
      </c>
      <c r="D203" s="189" t="s">
        <v>251</v>
      </c>
      <c r="E203" s="190" t="s">
        <v>493</v>
      </c>
      <c r="F203" s="191" t="s">
        <v>494</v>
      </c>
      <c r="G203" s="192" t="s">
        <v>142</v>
      </c>
      <c r="H203" s="193">
        <v>3</v>
      </c>
      <c r="I203" s="194"/>
      <c r="J203" s="195">
        <f>ROUND(I203*H203,1)</f>
        <v>0</v>
      </c>
      <c r="K203" s="196"/>
      <c r="L203" s="197"/>
      <c r="M203" s="198" t="s">
        <v>1</v>
      </c>
      <c r="N203" s="199" t="s">
        <v>41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254</v>
      </c>
      <c r="AT203" s="181" t="s">
        <v>251</v>
      </c>
      <c r="AU203" s="181" t="s">
        <v>86</v>
      </c>
      <c r="AY203" s="15" t="s">
        <v>129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84</v>
      </c>
      <c r="BK203" s="182">
        <f>ROUND(I203*H203,1)</f>
        <v>0</v>
      </c>
      <c r="BL203" s="15" t="s">
        <v>136</v>
      </c>
      <c r="BM203" s="181" t="s">
        <v>495</v>
      </c>
    </row>
    <row r="204" s="2" customFormat="1" ht="16.5" customHeight="1">
      <c r="A204" s="34"/>
      <c r="B204" s="168"/>
      <c r="C204" s="189" t="s">
        <v>496</v>
      </c>
      <c r="D204" s="189" t="s">
        <v>251</v>
      </c>
      <c r="E204" s="190" t="s">
        <v>497</v>
      </c>
      <c r="F204" s="191" t="s">
        <v>498</v>
      </c>
      <c r="G204" s="192" t="s">
        <v>142</v>
      </c>
      <c r="H204" s="193">
        <v>3</v>
      </c>
      <c r="I204" s="194"/>
      <c r="J204" s="195">
        <f>ROUND(I204*H204,1)</f>
        <v>0</v>
      </c>
      <c r="K204" s="196"/>
      <c r="L204" s="197"/>
      <c r="M204" s="198" t="s">
        <v>1</v>
      </c>
      <c r="N204" s="199" t="s">
        <v>41</v>
      </c>
      <c r="O204" s="73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254</v>
      </c>
      <c r="AT204" s="181" t="s">
        <v>251</v>
      </c>
      <c r="AU204" s="181" t="s">
        <v>86</v>
      </c>
      <c r="AY204" s="15" t="s">
        <v>129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84</v>
      </c>
      <c r="BK204" s="182">
        <f>ROUND(I204*H204,1)</f>
        <v>0</v>
      </c>
      <c r="BL204" s="15" t="s">
        <v>136</v>
      </c>
      <c r="BM204" s="181" t="s">
        <v>499</v>
      </c>
    </row>
    <row r="205" s="2" customFormat="1" ht="16.5" customHeight="1">
      <c r="A205" s="34"/>
      <c r="B205" s="168"/>
      <c r="C205" s="189" t="s">
        <v>500</v>
      </c>
      <c r="D205" s="189" t="s">
        <v>251</v>
      </c>
      <c r="E205" s="190" t="s">
        <v>501</v>
      </c>
      <c r="F205" s="191" t="s">
        <v>502</v>
      </c>
      <c r="G205" s="192" t="s">
        <v>142</v>
      </c>
      <c r="H205" s="193">
        <v>1</v>
      </c>
      <c r="I205" s="194"/>
      <c r="J205" s="195">
        <f>ROUND(I205*H205,1)</f>
        <v>0</v>
      </c>
      <c r="K205" s="196"/>
      <c r="L205" s="197"/>
      <c r="M205" s="198" t="s">
        <v>1</v>
      </c>
      <c r="N205" s="199" t="s">
        <v>41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254</v>
      </c>
      <c r="AT205" s="181" t="s">
        <v>251</v>
      </c>
      <c r="AU205" s="181" t="s">
        <v>86</v>
      </c>
      <c r="AY205" s="15" t="s">
        <v>129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84</v>
      </c>
      <c r="BK205" s="182">
        <f>ROUND(I205*H205,1)</f>
        <v>0</v>
      </c>
      <c r="BL205" s="15" t="s">
        <v>136</v>
      </c>
      <c r="BM205" s="181" t="s">
        <v>503</v>
      </c>
    </row>
    <row r="206" s="2" customFormat="1" ht="16.5" customHeight="1">
      <c r="A206" s="34"/>
      <c r="B206" s="168"/>
      <c r="C206" s="189" t="s">
        <v>504</v>
      </c>
      <c r="D206" s="189" t="s">
        <v>251</v>
      </c>
      <c r="E206" s="190" t="s">
        <v>505</v>
      </c>
      <c r="F206" s="191" t="s">
        <v>506</v>
      </c>
      <c r="G206" s="192" t="s">
        <v>142</v>
      </c>
      <c r="H206" s="193">
        <v>1</v>
      </c>
      <c r="I206" s="194"/>
      <c r="J206" s="195">
        <f>ROUND(I206*H206,1)</f>
        <v>0</v>
      </c>
      <c r="K206" s="196"/>
      <c r="L206" s="197"/>
      <c r="M206" s="198" t="s">
        <v>1</v>
      </c>
      <c r="N206" s="199" t="s">
        <v>41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254</v>
      </c>
      <c r="AT206" s="181" t="s">
        <v>251</v>
      </c>
      <c r="AU206" s="181" t="s">
        <v>86</v>
      </c>
      <c r="AY206" s="15" t="s">
        <v>129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84</v>
      </c>
      <c r="BK206" s="182">
        <f>ROUND(I206*H206,1)</f>
        <v>0</v>
      </c>
      <c r="BL206" s="15" t="s">
        <v>136</v>
      </c>
      <c r="BM206" s="181" t="s">
        <v>507</v>
      </c>
    </row>
    <row r="207" s="2" customFormat="1" ht="16.5" customHeight="1">
      <c r="A207" s="34"/>
      <c r="B207" s="168"/>
      <c r="C207" s="189" t="s">
        <v>508</v>
      </c>
      <c r="D207" s="189" t="s">
        <v>251</v>
      </c>
      <c r="E207" s="190" t="s">
        <v>509</v>
      </c>
      <c r="F207" s="191" t="s">
        <v>510</v>
      </c>
      <c r="G207" s="192" t="s">
        <v>142</v>
      </c>
      <c r="H207" s="193">
        <v>1</v>
      </c>
      <c r="I207" s="194"/>
      <c r="J207" s="195">
        <f>ROUND(I207*H207,1)</f>
        <v>0</v>
      </c>
      <c r="K207" s="196"/>
      <c r="L207" s="197"/>
      <c r="M207" s="198" t="s">
        <v>1</v>
      </c>
      <c r="N207" s="199" t="s">
        <v>41</v>
      </c>
      <c r="O207" s="73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254</v>
      </c>
      <c r="AT207" s="181" t="s">
        <v>251</v>
      </c>
      <c r="AU207" s="181" t="s">
        <v>86</v>
      </c>
      <c r="AY207" s="15" t="s">
        <v>129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5" t="s">
        <v>84</v>
      </c>
      <c r="BK207" s="182">
        <f>ROUND(I207*H207,1)</f>
        <v>0</v>
      </c>
      <c r="BL207" s="15" t="s">
        <v>136</v>
      </c>
      <c r="BM207" s="181" t="s">
        <v>511</v>
      </c>
    </row>
    <row r="208" s="2" customFormat="1" ht="16.5" customHeight="1">
      <c r="A208" s="34"/>
      <c r="B208" s="168"/>
      <c r="C208" s="189" t="s">
        <v>512</v>
      </c>
      <c r="D208" s="189" t="s">
        <v>251</v>
      </c>
      <c r="E208" s="190" t="s">
        <v>513</v>
      </c>
      <c r="F208" s="191" t="s">
        <v>514</v>
      </c>
      <c r="G208" s="192" t="s">
        <v>142</v>
      </c>
      <c r="H208" s="193">
        <v>2</v>
      </c>
      <c r="I208" s="194"/>
      <c r="J208" s="195">
        <f>ROUND(I208*H208,1)</f>
        <v>0</v>
      </c>
      <c r="K208" s="196"/>
      <c r="L208" s="197"/>
      <c r="M208" s="198" t="s">
        <v>1</v>
      </c>
      <c r="N208" s="199" t="s">
        <v>41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254</v>
      </c>
      <c r="AT208" s="181" t="s">
        <v>251</v>
      </c>
      <c r="AU208" s="181" t="s">
        <v>86</v>
      </c>
      <c r="AY208" s="15" t="s">
        <v>129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84</v>
      </c>
      <c r="BK208" s="182">
        <f>ROUND(I208*H208,1)</f>
        <v>0</v>
      </c>
      <c r="BL208" s="15" t="s">
        <v>136</v>
      </c>
      <c r="BM208" s="181" t="s">
        <v>515</v>
      </c>
    </row>
    <row r="209" s="2" customFormat="1" ht="33" customHeight="1">
      <c r="A209" s="34"/>
      <c r="B209" s="168"/>
      <c r="C209" s="189" t="s">
        <v>516</v>
      </c>
      <c r="D209" s="189" t="s">
        <v>251</v>
      </c>
      <c r="E209" s="190" t="s">
        <v>517</v>
      </c>
      <c r="F209" s="191" t="s">
        <v>518</v>
      </c>
      <c r="G209" s="192" t="s">
        <v>142</v>
      </c>
      <c r="H209" s="193">
        <v>1</v>
      </c>
      <c r="I209" s="194"/>
      <c r="J209" s="195">
        <f>ROUND(I209*H209,1)</f>
        <v>0</v>
      </c>
      <c r="K209" s="196"/>
      <c r="L209" s="197"/>
      <c r="M209" s="198" t="s">
        <v>1</v>
      </c>
      <c r="N209" s="199" t="s">
        <v>41</v>
      </c>
      <c r="O209" s="73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254</v>
      </c>
      <c r="AT209" s="181" t="s">
        <v>251</v>
      </c>
      <c r="AU209" s="181" t="s">
        <v>86</v>
      </c>
      <c r="AY209" s="15" t="s">
        <v>129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84</v>
      </c>
      <c r="BK209" s="182">
        <f>ROUND(I209*H209,1)</f>
        <v>0</v>
      </c>
      <c r="BL209" s="15" t="s">
        <v>136</v>
      </c>
      <c r="BM209" s="181" t="s">
        <v>519</v>
      </c>
    </row>
    <row r="210" s="2" customFormat="1" ht="33" customHeight="1">
      <c r="A210" s="34"/>
      <c r="B210" s="168"/>
      <c r="C210" s="189" t="s">
        <v>520</v>
      </c>
      <c r="D210" s="189" t="s">
        <v>251</v>
      </c>
      <c r="E210" s="190" t="s">
        <v>521</v>
      </c>
      <c r="F210" s="191" t="s">
        <v>522</v>
      </c>
      <c r="G210" s="192" t="s">
        <v>142</v>
      </c>
      <c r="H210" s="193">
        <v>1</v>
      </c>
      <c r="I210" s="194"/>
      <c r="J210" s="195">
        <f>ROUND(I210*H210,1)</f>
        <v>0</v>
      </c>
      <c r="K210" s="196"/>
      <c r="L210" s="197"/>
      <c r="M210" s="198" t="s">
        <v>1</v>
      </c>
      <c r="N210" s="199" t="s">
        <v>41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254</v>
      </c>
      <c r="AT210" s="181" t="s">
        <v>251</v>
      </c>
      <c r="AU210" s="181" t="s">
        <v>86</v>
      </c>
      <c r="AY210" s="15" t="s">
        <v>129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84</v>
      </c>
      <c r="BK210" s="182">
        <f>ROUND(I210*H210,1)</f>
        <v>0</v>
      </c>
      <c r="BL210" s="15" t="s">
        <v>136</v>
      </c>
      <c r="BM210" s="181" t="s">
        <v>523</v>
      </c>
    </row>
    <row r="211" s="2" customFormat="1" ht="16.5" customHeight="1">
      <c r="A211" s="34"/>
      <c r="B211" s="168"/>
      <c r="C211" s="189" t="s">
        <v>524</v>
      </c>
      <c r="D211" s="189" t="s">
        <v>251</v>
      </c>
      <c r="E211" s="190" t="s">
        <v>525</v>
      </c>
      <c r="F211" s="191" t="s">
        <v>526</v>
      </c>
      <c r="G211" s="192" t="s">
        <v>142</v>
      </c>
      <c r="H211" s="193">
        <v>1</v>
      </c>
      <c r="I211" s="194"/>
      <c r="J211" s="195">
        <f>ROUND(I211*H211,1)</f>
        <v>0</v>
      </c>
      <c r="K211" s="196"/>
      <c r="L211" s="197"/>
      <c r="M211" s="198" t="s">
        <v>1</v>
      </c>
      <c r="N211" s="199" t="s">
        <v>41</v>
      </c>
      <c r="O211" s="73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254</v>
      </c>
      <c r="AT211" s="181" t="s">
        <v>251</v>
      </c>
      <c r="AU211" s="181" t="s">
        <v>86</v>
      </c>
      <c r="AY211" s="15" t="s">
        <v>129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84</v>
      </c>
      <c r="BK211" s="182">
        <f>ROUND(I211*H211,1)</f>
        <v>0</v>
      </c>
      <c r="BL211" s="15" t="s">
        <v>136</v>
      </c>
      <c r="BM211" s="181" t="s">
        <v>527</v>
      </c>
    </row>
    <row r="212" s="2" customFormat="1" ht="16.5" customHeight="1">
      <c r="A212" s="34"/>
      <c r="B212" s="168"/>
      <c r="C212" s="169" t="s">
        <v>528</v>
      </c>
      <c r="D212" s="169" t="s">
        <v>132</v>
      </c>
      <c r="E212" s="170" t="s">
        <v>529</v>
      </c>
      <c r="F212" s="171" t="s">
        <v>530</v>
      </c>
      <c r="G212" s="172" t="s">
        <v>142</v>
      </c>
      <c r="H212" s="173">
        <v>4</v>
      </c>
      <c r="I212" s="174"/>
      <c r="J212" s="175">
        <f>ROUND(I212*H212,1)</f>
        <v>0</v>
      </c>
      <c r="K212" s="176"/>
      <c r="L212" s="35"/>
      <c r="M212" s="177" t="s">
        <v>1</v>
      </c>
      <c r="N212" s="178" t="s">
        <v>41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136</v>
      </c>
      <c r="AT212" s="181" t="s">
        <v>132</v>
      </c>
      <c r="AU212" s="181" t="s">
        <v>86</v>
      </c>
      <c r="AY212" s="15" t="s">
        <v>129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84</v>
      </c>
      <c r="BK212" s="182">
        <f>ROUND(I212*H212,1)</f>
        <v>0</v>
      </c>
      <c r="BL212" s="15" t="s">
        <v>136</v>
      </c>
      <c r="BM212" s="181" t="s">
        <v>531</v>
      </c>
    </row>
    <row r="213" s="2" customFormat="1" ht="16.5" customHeight="1">
      <c r="A213" s="34"/>
      <c r="B213" s="168"/>
      <c r="C213" s="169" t="s">
        <v>532</v>
      </c>
      <c r="D213" s="169" t="s">
        <v>132</v>
      </c>
      <c r="E213" s="170" t="s">
        <v>533</v>
      </c>
      <c r="F213" s="171" t="s">
        <v>534</v>
      </c>
      <c r="G213" s="172" t="s">
        <v>142</v>
      </c>
      <c r="H213" s="173">
        <v>2</v>
      </c>
      <c r="I213" s="174"/>
      <c r="J213" s="175">
        <f>ROUND(I213*H213,1)</f>
        <v>0</v>
      </c>
      <c r="K213" s="176"/>
      <c r="L213" s="35"/>
      <c r="M213" s="177" t="s">
        <v>1</v>
      </c>
      <c r="N213" s="178" t="s">
        <v>41</v>
      </c>
      <c r="O213" s="73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136</v>
      </c>
      <c r="AT213" s="181" t="s">
        <v>132</v>
      </c>
      <c r="AU213" s="181" t="s">
        <v>86</v>
      </c>
      <c r="AY213" s="15" t="s">
        <v>129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5" t="s">
        <v>84</v>
      </c>
      <c r="BK213" s="182">
        <f>ROUND(I213*H213,1)</f>
        <v>0</v>
      </c>
      <c r="BL213" s="15" t="s">
        <v>136</v>
      </c>
      <c r="BM213" s="181" t="s">
        <v>535</v>
      </c>
    </row>
    <row r="214" s="2" customFormat="1" ht="21.75" customHeight="1">
      <c r="A214" s="34"/>
      <c r="B214" s="168"/>
      <c r="C214" s="189" t="s">
        <v>536</v>
      </c>
      <c r="D214" s="189" t="s">
        <v>251</v>
      </c>
      <c r="E214" s="190" t="s">
        <v>537</v>
      </c>
      <c r="F214" s="191" t="s">
        <v>538</v>
      </c>
      <c r="G214" s="192" t="s">
        <v>142</v>
      </c>
      <c r="H214" s="193">
        <v>1</v>
      </c>
      <c r="I214" s="194"/>
      <c r="J214" s="195">
        <f>ROUND(I214*H214,1)</f>
        <v>0</v>
      </c>
      <c r="K214" s="196"/>
      <c r="L214" s="197"/>
      <c r="M214" s="198" t="s">
        <v>1</v>
      </c>
      <c r="N214" s="199" t="s">
        <v>41</v>
      </c>
      <c r="O214" s="73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254</v>
      </c>
      <c r="AT214" s="181" t="s">
        <v>251</v>
      </c>
      <c r="AU214" s="181" t="s">
        <v>86</v>
      </c>
      <c r="AY214" s="15" t="s">
        <v>129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84</v>
      </c>
      <c r="BK214" s="182">
        <f>ROUND(I214*H214,1)</f>
        <v>0</v>
      </c>
      <c r="BL214" s="15" t="s">
        <v>136</v>
      </c>
      <c r="BM214" s="181" t="s">
        <v>539</v>
      </c>
    </row>
    <row r="215" s="2" customFormat="1" ht="24.15" customHeight="1">
      <c r="A215" s="34"/>
      <c r="B215" s="168"/>
      <c r="C215" s="169" t="s">
        <v>540</v>
      </c>
      <c r="D215" s="169" t="s">
        <v>132</v>
      </c>
      <c r="E215" s="170" t="s">
        <v>541</v>
      </c>
      <c r="F215" s="171" t="s">
        <v>542</v>
      </c>
      <c r="G215" s="172" t="s">
        <v>241</v>
      </c>
      <c r="H215" s="173">
        <v>5</v>
      </c>
      <c r="I215" s="174"/>
      <c r="J215" s="175">
        <f>ROUND(I215*H215,1)</f>
        <v>0</v>
      </c>
      <c r="K215" s="176"/>
      <c r="L215" s="35"/>
      <c r="M215" s="177" t="s">
        <v>1</v>
      </c>
      <c r="N215" s="178" t="s">
        <v>41</v>
      </c>
      <c r="O215" s="73"/>
      <c r="P215" s="179">
        <f>O215*H215</f>
        <v>0</v>
      </c>
      <c r="Q215" s="179">
        <v>0.0093900000000000008</v>
      </c>
      <c r="R215" s="179">
        <f>Q215*H215</f>
        <v>0.046950000000000006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136</v>
      </c>
      <c r="AT215" s="181" t="s">
        <v>132</v>
      </c>
      <c r="AU215" s="181" t="s">
        <v>86</v>
      </c>
      <c r="AY215" s="15" t="s">
        <v>129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5" t="s">
        <v>84</v>
      </c>
      <c r="BK215" s="182">
        <f>ROUND(I215*H215,1)</f>
        <v>0</v>
      </c>
      <c r="BL215" s="15" t="s">
        <v>136</v>
      </c>
      <c r="BM215" s="181" t="s">
        <v>543</v>
      </c>
    </row>
    <row r="216" s="2" customFormat="1" ht="24.15" customHeight="1">
      <c r="A216" s="34"/>
      <c r="B216" s="168"/>
      <c r="C216" s="169" t="s">
        <v>544</v>
      </c>
      <c r="D216" s="169" t="s">
        <v>132</v>
      </c>
      <c r="E216" s="170" t="s">
        <v>545</v>
      </c>
      <c r="F216" s="171" t="s">
        <v>546</v>
      </c>
      <c r="G216" s="172" t="s">
        <v>241</v>
      </c>
      <c r="H216" s="173">
        <v>2</v>
      </c>
      <c r="I216" s="174"/>
      <c r="J216" s="175">
        <f>ROUND(I216*H216,1)</f>
        <v>0</v>
      </c>
      <c r="K216" s="176"/>
      <c r="L216" s="35"/>
      <c r="M216" s="177" t="s">
        <v>1</v>
      </c>
      <c r="N216" s="178" t="s">
        <v>41</v>
      </c>
      <c r="O216" s="73"/>
      <c r="P216" s="179">
        <f>O216*H216</f>
        <v>0</v>
      </c>
      <c r="Q216" s="179">
        <v>0.01362</v>
      </c>
      <c r="R216" s="179">
        <f>Q216*H216</f>
        <v>0.02724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136</v>
      </c>
      <c r="AT216" s="181" t="s">
        <v>132</v>
      </c>
      <c r="AU216" s="181" t="s">
        <v>86</v>
      </c>
      <c r="AY216" s="15" t="s">
        <v>129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5" t="s">
        <v>84</v>
      </c>
      <c r="BK216" s="182">
        <f>ROUND(I216*H216,1)</f>
        <v>0</v>
      </c>
      <c r="BL216" s="15" t="s">
        <v>136</v>
      </c>
      <c r="BM216" s="181" t="s">
        <v>547</v>
      </c>
    </row>
    <row r="217" s="2" customFormat="1" ht="24.15" customHeight="1">
      <c r="A217" s="34"/>
      <c r="B217" s="168"/>
      <c r="C217" s="169" t="s">
        <v>548</v>
      </c>
      <c r="D217" s="169" t="s">
        <v>132</v>
      </c>
      <c r="E217" s="170" t="s">
        <v>549</v>
      </c>
      <c r="F217" s="171" t="s">
        <v>550</v>
      </c>
      <c r="G217" s="172" t="s">
        <v>241</v>
      </c>
      <c r="H217" s="173">
        <v>4</v>
      </c>
      <c r="I217" s="174"/>
      <c r="J217" s="175">
        <f>ROUND(I217*H217,1)</f>
        <v>0</v>
      </c>
      <c r="K217" s="176"/>
      <c r="L217" s="35"/>
      <c r="M217" s="177" t="s">
        <v>1</v>
      </c>
      <c r="N217" s="178" t="s">
        <v>41</v>
      </c>
      <c r="O217" s="73"/>
      <c r="P217" s="179">
        <f>O217*H217</f>
        <v>0</v>
      </c>
      <c r="Q217" s="179">
        <v>0.01736</v>
      </c>
      <c r="R217" s="179">
        <f>Q217*H217</f>
        <v>0.069440000000000002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136</v>
      </c>
      <c r="AT217" s="181" t="s">
        <v>132</v>
      </c>
      <c r="AU217" s="181" t="s">
        <v>86</v>
      </c>
      <c r="AY217" s="15" t="s">
        <v>129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5" t="s">
        <v>84</v>
      </c>
      <c r="BK217" s="182">
        <f>ROUND(I217*H217,1)</f>
        <v>0</v>
      </c>
      <c r="BL217" s="15" t="s">
        <v>136</v>
      </c>
      <c r="BM217" s="181" t="s">
        <v>551</v>
      </c>
    </row>
    <row r="218" s="2" customFormat="1" ht="24.15" customHeight="1">
      <c r="A218" s="34"/>
      <c r="B218" s="168"/>
      <c r="C218" s="169" t="s">
        <v>552</v>
      </c>
      <c r="D218" s="169" t="s">
        <v>132</v>
      </c>
      <c r="E218" s="170" t="s">
        <v>553</v>
      </c>
      <c r="F218" s="171" t="s">
        <v>554</v>
      </c>
      <c r="G218" s="172" t="s">
        <v>241</v>
      </c>
      <c r="H218" s="173">
        <v>1</v>
      </c>
      <c r="I218" s="174"/>
      <c r="J218" s="175">
        <f>ROUND(I218*H218,1)</f>
        <v>0</v>
      </c>
      <c r="K218" s="176"/>
      <c r="L218" s="35"/>
      <c r="M218" s="177" t="s">
        <v>1</v>
      </c>
      <c r="N218" s="178" t="s">
        <v>41</v>
      </c>
      <c r="O218" s="73"/>
      <c r="P218" s="179">
        <f>O218*H218</f>
        <v>0</v>
      </c>
      <c r="Q218" s="179">
        <v>0.026040000000000001</v>
      </c>
      <c r="R218" s="179">
        <f>Q218*H218</f>
        <v>0.026040000000000001</v>
      </c>
      <c r="S218" s="179">
        <v>0</v>
      </c>
      <c r="T218" s="18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1" t="s">
        <v>136</v>
      </c>
      <c r="AT218" s="181" t="s">
        <v>132</v>
      </c>
      <c r="AU218" s="181" t="s">
        <v>86</v>
      </c>
      <c r="AY218" s="15" t="s">
        <v>129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5" t="s">
        <v>84</v>
      </c>
      <c r="BK218" s="182">
        <f>ROUND(I218*H218,1)</f>
        <v>0</v>
      </c>
      <c r="BL218" s="15" t="s">
        <v>136</v>
      </c>
      <c r="BM218" s="181" t="s">
        <v>555</v>
      </c>
    </row>
    <row r="219" s="2" customFormat="1" ht="16.5" customHeight="1">
      <c r="A219" s="34"/>
      <c r="B219" s="168"/>
      <c r="C219" s="169" t="s">
        <v>556</v>
      </c>
      <c r="D219" s="169" t="s">
        <v>132</v>
      </c>
      <c r="E219" s="170" t="s">
        <v>557</v>
      </c>
      <c r="F219" s="171" t="s">
        <v>558</v>
      </c>
      <c r="G219" s="172" t="s">
        <v>142</v>
      </c>
      <c r="H219" s="173">
        <v>1</v>
      </c>
      <c r="I219" s="174"/>
      <c r="J219" s="175">
        <f>ROUND(I219*H219,1)</f>
        <v>0</v>
      </c>
      <c r="K219" s="176"/>
      <c r="L219" s="35"/>
      <c r="M219" s="177" t="s">
        <v>1</v>
      </c>
      <c r="N219" s="178" t="s">
        <v>41</v>
      </c>
      <c r="O219" s="73"/>
      <c r="P219" s="179">
        <f>O219*H219</f>
        <v>0</v>
      </c>
      <c r="Q219" s="179">
        <v>8.0000000000000007E-05</v>
      </c>
      <c r="R219" s="179">
        <f>Q219*H219</f>
        <v>8.0000000000000007E-05</v>
      </c>
      <c r="S219" s="179">
        <v>0</v>
      </c>
      <c r="T219" s="18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136</v>
      </c>
      <c r="AT219" s="181" t="s">
        <v>132</v>
      </c>
      <c r="AU219" s="181" t="s">
        <v>86</v>
      </c>
      <c r="AY219" s="15" t="s">
        <v>129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5" t="s">
        <v>84</v>
      </c>
      <c r="BK219" s="182">
        <f>ROUND(I219*H219,1)</f>
        <v>0</v>
      </c>
      <c r="BL219" s="15" t="s">
        <v>136</v>
      </c>
      <c r="BM219" s="181" t="s">
        <v>559</v>
      </c>
    </row>
    <row r="220" s="2" customFormat="1" ht="16.5" customHeight="1">
      <c r="A220" s="34"/>
      <c r="B220" s="168"/>
      <c r="C220" s="169" t="s">
        <v>560</v>
      </c>
      <c r="D220" s="169" t="s">
        <v>132</v>
      </c>
      <c r="E220" s="170" t="s">
        <v>561</v>
      </c>
      <c r="F220" s="171" t="s">
        <v>562</v>
      </c>
      <c r="G220" s="172" t="s">
        <v>142</v>
      </c>
      <c r="H220" s="173">
        <v>1</v>
      </c>
      <c r="I220" s="174"/>
      <c r="J220" s="175">
        <f>ROUND(I220*H220,1)</f>
        <v>0</v>
      </c>
      <c r="K220" s="176"/>
      <c r="L220" s="35"/>
      <c r="M220" s="177" t="s">
        <v>1</v>
      </c>
      <c r="N220" s="178" t="s">
        <v>41</v>
      </c>
      <c r="O220" s="73"/>
      <c r="P220" s="179">
        <f>O220*H220</f>
        <v>0</v>
      </c>
      <c r="Q220" s="179">
        <v>0.00013999999999999999</v>
      </c>
      <c r="R220" s="179">
        <f>Q220*H220</f>
        <v>0.00013999999999999999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136</v>
      </c>
      <c r="AT220" s="181" t="s">
        <v>132</v>
      </c>
      <c r="AU220" s="181" t="s">
        <v>86</v>
      </c>
      <c r="AY220" s="15" t="s">
        <v>129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5" t="s">
        <v>84</v>
      </c>
      <c r="BK220" s="182">
        <f>ROUND(I220*H220,1)</f>
        <v>0</v>
      </c>
      <c r="BL220" s="15" t="s">
        <v>136</v>
      </c>
      <c r="BM220" s="181" t="s">
        <v>563</v>
      </c>
    </row>
    <row r="221" s="2" customFormat="1" ht="16.5" customHeight="1">
      <c r="A221" s="34"/>
      <c r="B221" s="168"/>
      <c r="C221" s="169" t="s">
        <v>564</v>
      </c>
      <c r="D221" s="169" t="s">
        <v>132</v>
      </c>
      <c r="E221" s="170" t="s">
        <v>565</v>
      </c>
      <c r="F221" s="171" t="s">
        <v>566</v>
      </c>
      <c r="G221" s="172" t="s">
        <v>142</v>
      </c>
      <c r="H221" s="173">
        <v>1</v>
      </c>
      <c r="I221" s="174"/>
      <c r="J221" s="175">
        <f>ROUND(I221*H221,1)</f>
        <v>0</v>
      </c>
      <c r="K221" s="176"/>
      <c r="L221" s="35"/>
      <c r="M221" s="177" t="s">
        <v>1</v>
      </c>
      <c r="N221" s="178" t="s">
        <v>41</v>
      </c>
      <c r="O221" s="73"/>
      <c r="P221" s="179">
        <f>O221*H221</f>
        <v>0</v>
      </c>
      <c r="Q221" s="179">
        <v>0.00048999999999999998</v>
      </c>
      <c r="R221" s="179">
        <f>Q221*H221</f>
        <v>0.00048999999999999998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136</v>
      </c>
      <c r="AT221" s="181" t="s">
        <v>132</v>
      </c>
      <c r="AU221" s="181" t="s">
        <v>86</v>
      </c>
      <c r="AY221" s="15" t="s">
        <v>129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5" t="s">
        <v>84</v>
      </c>
      <c r="BK221" s="182">
        <f>ROUND(I221*H221,1)</f>
        <v>0</v>
      </c>
      <c r="BL221" s="15" t="s">
        <v>136</v>
      </c>
      <c r="BM221" s="181" t="s">
        <v>567</v>
      </c>
    </row>
    <row r="222" s="2" customFormat="1" ht="24.15" customHeight="1">
      <c r="A222" s="34"/>
      <c r="B222" s="168"/>
      <c r="C222" s="169" t="s">
        <v>568</v>
      </c>
      <c r="D222" s="169" t="s">
        <v>132</v>
      </c>
      <c r="E222" s="170" t="s">
        <v>233</v>
      </c>
      <c r="F222" s="171" t="s">
        <v>234</v>
      </c>
      <c r="G222" s="172" t="s">
        <v>167</v>
      </c>
      <c r="H222" s="183"/>
      <c r="I222" s="174"/>
      <c r="J222" s="175">
        <f>ROUND(I222*H222,1)</f>
        <v>0</v>
      </c>
      <c r="K222" s="176"/>
      <c r="L222" s="35"/>
      <c r="M222" s="177" t="s">
        <v>1</v>
      </c>
      <c r="N222" s="178" t="s">
        <v>41</v>
      </c>
      <c r="O222" s="73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136</v>
      </c>
      <c r="AT222" s="181" t="s">
        <v>132</v>
      </c>
      <c r="AU222" s="181" t="s">
        <v>86</v>
      </c>
      <c r="AY222" s="15" t="s">
        <v>129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5" t="s">
        <v>84</v>
      </c>
      <c r="BK222" s="182">
        <f>ROUND(I222*H222,1)</f>
        <v>0</v>
      </c>
      <c r="BL222" s="15" t="s">
        <v>136</v>
      </c>
      <c r="BM222" s="181" t="s">
        <v>569</v>
      </c>
    </row>
    <row r="223" s="12" customFormat="1" ht="22.8" customHeight="1">
      <c r="A223" s="12"/>
      <c r="B223" s="155"/>
      <c r="C223" s="12"/>
      <c r="D223" s="156" t="s">
        <v>75</v>
      </c>
      <c r="E223" s="166" t="s">
        <v>570</v>
      </c>
      <c r="F223" s="166" t="s">
        <v>571</v>
      </c>
      <c r="G223" s="12"/>
      <c r="H223" s="12"/>
      <c r="I223" s="158"/>
      <c r="J223" s="167">
        <f>BK223</f>
        <v>0</v>
      </c>
      <c r="K223" s="12"/>
      <c r="L223" s="155"/>
      <c r="M223" s="160"/>
      <c r="N223" s="161"/>
      <c r="O223" s="161"/>
      <c r="P223" s="162">
        <f>SUM(P224:P227)</f>
        <v>0</v>
      </c>
      <c r="Q223" s="161"/>
      <c r="R223" s="162">
        <f>SUM(R224:R227)</f>
        <v>0.0034999999999999996</v>
      </c>
      <c r="S223" s="161"/>
      <c r="T223" s="163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6" t="s">
        <v>86</v>
      </c>
      <c r="AT223" s="164" t="s">
        <v>75</v>
      </c>
      <c r="AU223" s="164" t="s">
        <v>84</v>
      </c>
      <c r="AY223" s="156" t="s">
        <v>129</v>
      </c>
      <c r="BK223" s="165">
        <f>SUM(BK224:BK227)</f>
        <v>0</v>
      </c>
    </row>
    <row r="224" s="2" customFormat="1" ht="16.5" customHeight="1">
      <c r="A224" s="34"/>
      <c r="B224" s="168"/>
      <c r="C224" s="189" t="s">
        <v>572</v>
      </c>
      <c r="D224" s="189" t="s">
        <v>251</v>
      </c>
      <c r="E224" s="190" t="s">
        <v>573</v>
      </c>
      <c r="F224" s="191" t="s">
        <v>574</v>
      </c>
      <c r="G224" s="192" t="s">
        <v>575</v>
      </c>
      <c r="H224" s="193">
        <v>50</v>
      </c>
      <c r="I224" s="194"/>
      <c r="J224" s="195">
        <f>ROUND(I224*H224,1)</f>
        <v>0</v>
      </c>
      <c r="K224" s="196"/>
      <c r="L224" s="197"/>
      <c r="M224" s="198" t="s">
        <v>1</v>
      </c>
      <c r="N224" s="199" t="s">
        <v>41</v>
      </c>
      <c r="O224" s="73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254</v>
      </c>
      <c r="AT224" s="181" t="s">
        <v>251</v>
      </c>
      <c r="AU224" s="181" t="s">
        <v>86</v>
      </c>
      <c r="AY224" s="15" t="s">
        <v>129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5" t="s">
        <v>84</v>
      </c>
      <c r="BK224" s="182">
        <f>ROUND(I224*H224,1)</f>
        <v>0</v>
      </c>
      <c r="BL224" s="15" t="s">
        <v>136</v>
      </c>
      <c r="BM224" s="181" t="s">
        <v>576</v>
      </c>
    </row>
    <row r="225" s="2" customFormat="1" ht="21.75" customHeight="1">
      <c r="A225" s="34"/>
      <c r="B225" s="168"/>
      <c r="C225" s="169" t="s">
        <v>577</v>
      </c>
      <c r="D225" s="169" t="s">
        <v>132</v>
      </c>
      <c r="E225" s="170" t="s">
        <v>578</v>
      </c>
      <c r="F225" s="171" t="s">
        <v>579</v>
      </c>
      <c r="G225" s="172" t="s">
        <v>575</v>
      </c>
      <c r="H225" s="173">
        <v>50</v>
      </c>
      <c r="I225" s="174"/>
      <c r="J225" s="175">
        <f>ROUND(I225*H225,1)</f>
        <v>0</v>
      </c>
      <c r="K225" s="176"/>
      <c r="L225" s="35"/>
      <c r="M225" s="177" t="s">
        <v>1</v>
      </c>
      <c r="N225" s="178" t="s">
        <v>41</v>
      </c>
      <c r="O225" s="73"/>
      <c r="P225" s="179">
        <f>O225*H225</f>
        <v>0</v>
      </c>
      <c r="Q225" s="179">
        <v>6.9999999999999994E-05</v>
      </c>
      <c r="R225" s="179">
        <f>Q225*H225</f>
        <v>0.0034999999999999996</v>
      </c>
      <c r="S225" s="179">
        <v>0</v>
      </c>
      <c r="T225" s="18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1" t="s">
        <v>136</v>
      </c>
      <c r="AT225" s="181" t="s">
        <v>132</v>
      </c>
      <c r="AU225" s="181" t="s">
        <v>86</v>
      </c>
      <c r="AY225" s="15" t="s">
        <v>129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5" t="s">
        <v>84</v>
      </c>
      <c r="BK225" s="182">
        <f>ROUND(I225*H225,1)</f>
        <v>0</v>
      </c>
      <c r="BL225" s="15" t="s">
        <v>136</v>
      </c>
      <c r="BM225" s="181" t="s">
        <v>580</v>
      </c>
    </row>
    <row r="226" s="2" customFormat="1" ht="24.15" customHeight="1">
      <c r="A226" s="34"/>
      <c r="B226" s="168"/>
      <c r="C226" s="169" t="s">
        <v>581</v>
      </c>
      <c r="D226" s="169" t="s">
        <v>132</v>
      </c>
      <c r="E226" s="170" t="s">
        <v>582</v>
      </c>
      <c r="F226" s="171" t="s">
        <v>583</v>
      </c>
      <c r="G226" s="172" t="s">
        <v>353</v>
      </c>
      <c r="H226" s="173">
        <v>2</v>
      </c>
      <c r="I226" s="174"/>
      <c r="J226" s="175">
        <f>ROUND(I226*H226,1)</f>
        <v>0</v>
      </c>
      <c r="K226" s="176"/>
      <c r="L226" s="35"/>
      <c r="M226" s="177" t="s">
        <v>1</v>
      </c>
      <c r="N226" s="178" t="s">
        <v>41</v>
      </c>
      <c r="O226" s="73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1" t="s">
        <v>136</v>
      </c>
      <c r="AT226" s="181" t="s">
        <v>132</v>
      </c>
      <c r="AU226" s="181" t="s">
        <v>86</v>
      </c>
      <c r="AY226" s="15" t="s">
        <v>129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5" t="s">
        <v>84</v>
      </c>
      <c r="BK226" s="182">
        <f>ROUND(I226*H226,1)</f>
        <v>0</v>
      </c>
      <c r="BL226" s="15" t="s">
        <v>136</v>
      </c>
      <c r="BM226" s="181" t="s">
        <v>584</v>
      </c>
    </row>
    <row r="227" s="2" customFormat="1" ht="24.15" customHeight="1">
      <c r="A227" s="34"/>
      <c r="B227" s="168"/>
      <c r="C227" s="169" t="s">
        <v>585</v>
      </c>
      <c r="D227" s="169" t="s">
        <v>132</v>
      </c>
      <c r="E227" s="170" t="s">
        <v>586</v>
      </c>
      <c r="F227" s="171" t="s">
        <v>587</v>
      </c>
      <c r="G227" s="172" t="s">
        <v>167</v>
      </c>
      <c r="H227" s="183"/>
      <c r="I227" s="174"/>
      <c r="J227" s="175">
        <f>ROUND(I227*H227,1)</f>
        <v>0</v>
      </c>
      <c r="K227" s="176"/>
      <c r="L227" s="35"/>
      <c r="M227" s="177" t="s">
        <v>1</v>
      </c>
      <c r="N227" s="178" t="s">
        <v>41</v>
      </c>
      <c r="O227" s="73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1" t="s">
        <v>136</v>
      </c>
      <c r="AT227" s="181" t="s">
        <v>132</v>
      </c>
      <c r="AU227" s="181" t="s">
        <v>86</v>
      </c>
      <c r="AY227" s="15" t="s">
        <v>129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5" t="s">
        <v>84</v>
      </c>
      <c r="BK227" s="182">
        <f>ROUND(I227*H227,1)</f>
        <v>0</v>
      </c>
      <c r="BL227" s="15" t="s">
        <v>136</v>
      </c>
      <c r="BM227" s="181" t="s">
        <v>588</v>
      </c>
    </row>
    <row r="228" s="12" customFormat="1" ht="22.8" customHeight="1">
      <c r="A228" s="12"/>
      <c r="B228" s="155"/>
      <c r="C228" s="12"/>
      <c r="D228" s="156" t="s">
        <v>75</v>
      </c>
      <c r="E228" s="166" t="s">
        <v>589</v>
      </c>
      <c r="F228" s="166" t="s">
        <v>590</v>
      </c>
      <c r="G228" s="12"/>
      <c r="H228" s="12"/>
      <c r="I228" s="158"/>
      <c r="J228" s="167">
        <f>BK228</f>
        <v>0</v>
      </c>
      <c r="K228" s="12"/>
      <c r="L228" s="155"/>
      <c r="M228" s="160"/>
      <c r="N228" s="161"/>
      <c r="O228" s="161"/>
      <c r="P228" s="162">
        <f>SUM(P229:P236)</f>
        <v>0</v>
      </c>
      <c r="Q228" s="161"/>
      <c r="R228" s="162">
        <f>SUM(R229:R236)</f>
        <v>0.010030000000000001</v>
      </c>
      <c r="S228" s="161"/>
      <c r="T228" s="163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6" t="s">
        <v>86</v>
      </c>
      <c r="AT228" s="164" t="s">
        <v>75</v>
      </c>
      <c r="AU228" s="164" t="s">
        <v>84</v>
      </c>
      <c r="AY228" s="156" t="s">
        <v>129</v>
      </c>
      <c r="BK228" s="165">
        <f>SUM(BK229:BK236)</f>
        <v>0</v>
      </c>
    </row>
    <row r="229" s="2" customFormat="1" ht="24.15" customHeight="1">
      <c r="A229" s="34"/>
      <c r="B229" s="168"/>
      <c r="C229" s="169" t="s">
        <v>591</v>
      </c>
      <c r="D229" s="169" t="s">
        <v>132</v>
      </c>
      <c r="E229" s="170" t="s">
        <v>592</v>
      </c>
      <c r="F229" s="171" t="s">
        <v>593</v>
      </c>
      <c r="G229" s="172" t="s">
        <v>135</v>
      </c>
      <c r="H229" s="173">
        <v>12</v>
      </c>
      <c r="I229" s="174"/>
      <c r="J229" s="175">
        <f>ROUND(I229*H229,1)</f>
        <v>0</v>
      </c>
      <c r="K229" s="176"/>
      <c r="L229" s="35"/>
      <c r="M229" s="177" t="s">
        <v>1</v>
      </c>
      <c r="N229" s="178" t="s">
        <v>41</v>
      </c>
      <c r="O229" s="73"/>
      <c r="P229" s="179">
        <f>O229*H229</f>
        <v>0</v>
      </c>
      <c r="Q229" s="179">
        <v>2.0000000000000002E-05</v>
      </c>
      <c r="R229" s="179">
        <f>Q229*H229</f>
        <v>0.00024000000000000003</v>
      </c>
      <c r="S229" s="179">
        <v>0</v>
      </c>
      <c r="T229" s="18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1" t="s">
        <v>136</v>
      </c>
      <c r="AT229" s="181" t="s">
        <v>132</v>
      </c>
      <c r="AU229" s="181" t="s">
        <v>86</v>
      </c>
      <c r="AY229" s="15" t="s">
        <v>129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5" t="s">
        <v>84</v>
      </c>
      <c r="BK229" s="182">
        <f>ROUND(I229*H229,1)</f>
        <v>0</v>
      </c>
      <c r="BL229" s="15" t="s">
        <v>136</v>
      </c>
      <c r="BM229" s="181" t="s">
        <v>594</v>
      </c>
    </row>
    <row r="230" s="2" customFormat="1" ht="24.15" customHeight="1">
      <c r="A230" s="34"/>
      <c r="B230" s="168"/>
      <c r="C230" s="169" t="s">
        <v>595</v>
      </c>
      <c r="D230" s="169" t="s">
        <v>132</v>
      </c>
      <c r="E230" s="170" t="s">
        <v>596</v>
      </c>
      <c r="F230" s="171" t="s">
        <v>597</v>
      </c>
      <c r="G230" s="172" t="s">
        <v>135</v>
      </c>
      <c r="H230" s="173">
        <v>34</v>
      </c>
      <c r="I230" s="174"/>
      <c r="J230" s="175">
        <f>ROUND(I230*H230,1)</f>
        <v>0</v>
      </c>
      <c r="K230" s="176"/>
      <c r="L230" s="35"/>
      <c r="M230" s="177" t="s">
        <v>1</v>
      </c>
      <c r="N230" s="178" t="s">
        <v>41</v>
      </c>
      <c r="O230" s="73"/>
      <c r="P230" s="179">
        <f>O230*H230</f>
        <v>0</v>
      </c>
      <c r="Q230" s="179">
        <v>4.0000000000000003E-05</v>
      </c>
      <c r="R230" s="179">
        <f>Q230*H230</f>
        <v>0.0013600000000000001</v>
      </c>
      <c r="S230" s="179">
        <v>0</v>
      </c>
      <c r="T230" s="18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1" t="s">
        <v>136</v>
      </c>
      <c r="AT230" s="181" t="s">
        <v>132</v>
      </c>
      <c r="AU230" s="181" t="s">
        <v>86</v>
      </c>
      <c r="AY230" s="15" t="s">
        <v>129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5" t="s">
        <v>84</v>
      </c>
      <c r="BK230" s="182">
        <f>ROUND(I230*H230,1)</f>
        <v>0</v>
      </c>
      <c r="BL230" s="15" t="s">
        <v>136</v>
      </c>
      <c r="BM230" s="181" t="s">
        <v>598</v>
      </c>
    </row>
    <row r="231" s="2" customFormat="1" ht="24.15" customHeight="1">
      <c r="A231" s="34"/>
      <c r="B231" s="168"/>
      <c r="C231" s="169" t="s">
        <v>599</v>
      </c>
      <c r="D231" s="169" t="s">
        <v>132</v>
      </c>
      <c r="E231" s="170" t="s">
        <v>600</v>
      </c>
      <c r="F231" s="171" t="s">
        <v>601</v>
      </c>
      <c r="G231" s="172" t="s">
        <v>135</v>
      </c>
      <c r="H231" s="173">
        <v>25</v>
      </c>
      <c r="I231" s="174"/>
      <c r="J231" s="175">
        <f>ROUND(I231*H231,1)</f>
        <v>0</v>
      </c>
      <c r="K231" s="176"/>
      <c r="L231" s="35"/>
      <c r="M231" s="177" t="s">
        <v>1</v>
      </c>
      <c r="N231" s="178" t="s">
        <v>41</v>
      </c>
      <c r="O231" s="73"/>
      <c r="P231" s="179">
        <f>O231*H231</f>
        <v>0</v>
      </c>
      <c r="Q231" s="179">
        <v>6.0000000000000002E-05</v>
      </c>
      <c r="R231" s="179">
        <f>Q231*H231</f>
        <v>0.0015</v>
      </c>
      <c r="S231" s="179">
        <v>0</v>
      </c>
      <c r="T231" s="18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1" t="s">
        <v>136</v>
      </c>
      <c r="AT231" s="181" t="s">
        <v>132</v>
      </c>
      <c r="AU231" s="181" t="s">
        <v>86</v>
      </c>
      <c r="AY231" s="15" t="s">
        <v>129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5" t="s">
        <v>84</v>
      </c>
      <c r="BK231" s="182">
        <f>ROUND(I231*H231,1)</f>
        <v>0</v>
      </c>
      <c r="BL231" s="15" t="s">
        <v>136</v>
      </c>
      <c r="BM231" s="181" t="s">
        <v>602</v>
      </c>
    </row>
    <row r="232" s="2" customFormat="1" ht="24.15" customHeight="1">
      <c r="A232" s="34"/>
      <c r="B232" s="168"/>
      <c r="C232" s="169" t="s">
        <v>603</v>
      </c>
      <c r="D232" s="169" t="s">
        <v>132</v>
      </c>
      <c r="E232" s="170" t="s">
        <v>604</v>
      </c>
      <c r="F232" s="171" t="s">
        <v>605</v>
      </c>
      <c r="G232" s="172" t="s">
        <v>135</v>
      </c>
      <c r="H232" s="173">
        <v>12</v>
      </c>
      <c r="I232" s="174"/>
      <c r="J232" s="175">
        <f>ROUND(I232*H232,1)</f>
        <v>0</v>
      </c>
      <c r="K232" s="176"/>
      <c r="L232" s="35"/>
      <c r="M232" s="177" t="s">
        <v>1</v>
      </c>
      <c r="N232" s="178" t="s">
        <v>41</v>
      </c>
      <c r="O232" s="73"/>
      <c r="P232" s="179">
        <f>O232*H232</f>
        <v>0</v>
      </c>
      <c r="Q232" s="179">
        <v>2.0000000000000002E-05</v>
      </c>
      <c r="R232" s="179">
        <f>Q232*H232</f>
        <v>0.00024000000000000003</v>
      </c>
      <c r="S232" s="179">
        <v>0</v>
      </c>
      <c r="T232" s="18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1" t="s">
        <v>136</v>
      </c>
      <c r="AT232" s="181" t="s">
        <v>132</v>
      </c>
      <c r="AU232" s="181" t="s">
        <v>86</v>
      </c>
      <c r="AY232" s="15" t="s">
        <v>129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5" t="s">
        <v>84</v>
      </c>
      <c r="BK232" s="182">
        <f>ROUND(I232*H232,1)</f>
        <v>0</v>
      </c>
      <c r="BL232" s="15" t="s">
        <v>136</v>
      </c>
      <c r="BM232" s="181" t="s">
        <v>606</v>
      </c>
    </row>
    <row r="233" s="2" customFormat="1" ht="24.15" customHeight="1">
      <c r="A233" s="34"/>
      <c r="B233" s="168"/>
      <c r="C233" s="169" t="s">
        <v>607</v>
      </c>
      <c r="D233" s="169" t="s">
        <v>132</v>
      </c>
      <c r="E233" s="170" t="s">
        <v>608</v>
      </c>
      <c r="F233" s="171" t="s">
        <v>609</v>
      </c>
      <c r="G233" s="172" t="s">
        <v>135</v>
      </c>
      <c r="H233" s="173">
        <v>34</v>
      </c>
      <c r="I233" s="174"/>
      <c r="J233" s="175">
        <f>ROUND(I233*H233,1)</f>
        <v>0</v>
      </c>
      <c r="K233" s="176"/>
      <c r="L233" s="35"/>
      <c r="M233" s="177" t="s">
        <v>1</v>
      </c>
      <c r="N233" s="178" t="s">
        <v>41</v>
      </c>
      <c r="O233" s="73"/>
      <c r="P233" s="179">
        <f>O233*H233</f>
        <v>0</v>
      </c>
      <c r="Q233" s="179">
        <v>5.0000000000000002E-05</v>
      </c>
      <c r="R233" s="179">
        <f>Q233*H233</f>
        <v>0.0017000000000000001</v>
      </c>
      <c r="S233" s="179">
        <v>0</v>
      </c>
      <c r="T233" s="18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136</v>
      </c>
      <c r="AT233" s="181" t="s">
        <v>132</v>
      </c>
      <c r="AU233" s="181" t="s">
        <v>86</v>
      </c>
      <c r="AY233" s="15" t="s">
        <v>129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5" t="s">
        <v>84</v>
      </c>
      <c r="BK233" s="182">
        <f>ROUND(I233*H233,1)</f>
        <v>0</v>
      </c>
      <c r="BL233" s="15" t="s">
        <v>136</v>
      </c>
      <c r="BM233" s="181" t="s">
        <v>610</v>
      </c>
    </row>
    <row r="234" s="2" customFormat="1" ht="24.15" customHeight="1">
      <c r="A234" s="34"/>
      <c r="B234" s="168"/>
      <c r="C234" s="169" t="s">
        <v>611</v>
      </c>
      <c r="D234" s="169" t="s">
        <v>132</v>
      </c>
      <c r="E234" s="170" t="s">
        <v>612</v>
      </c>
      <c r="F234" s="171" t="s">
        <v>613</v>
      </c>
      <c r="G234" s="172" t="s">
        <v>135</v>
      </c>
      <c r="H234" s="173">
        <v>25</v>
      </c>
      <c r="I234" s="174"/>
      <c r="J234" s="175">
        <f>ROUND(I234*H234,1)</f>
        <v>0</v>
      </c>
      <c r="K234" s="176"/>
      <c r="L234" s="35"/>
      <c r="M234" s="177" t="s">
        <v>1</v>
      </c>
      <c r="N234" s="178" t="s">
        <v>41</v>
      </c>
      <c r="O234" s="73"/>
      <c r="P234" s="179">
        <f>O234*H234</f>
        <v>0</v>
      </c>
      <c r="Q234" s="179">
        <v>6.9999999999999994E-05</v>
      </c>
      <c r="R234" s="179">
        <f>Q234*H234</f>
        <v>0.0017499999999999998</v>
      </c>
      <c r="S234" s="179">
        <v>0</v>
      </c>
      <c r="T234" s="18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1" t="s">
        <v>136</v>
      </c>
      <c r="AT234" s="181" t="s">
        <v>132</v>
      </c>
      <c r="AU234" s="181" t="s">
        <v>86</v>
      </c>
      <c r="AY234" s="15" t="s">
        <v>129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5" t="s">
        <v>84</v>
      </c>
      <c r="BK234" s="182">
        <f>ROUND(I234*H234,1)</f>
        <v>0</v>
      </c>
      <c r="BL234" s="15" t="s">
        <v>136</v>
      </c>
      <c r="BM234" s="181" t="s">
        <v>614</v>
      </c>
    </row>
    <row r="235" s="2" customFormat="1" ht="24.15" customHeight="1">
      <c r="A235" s="34"/>
      <c r="B235" s="168"/>
      <c r="C235" s="169" t="s">
        <v>615</v>
      </c>
      <c r="D235" s="169" t="s">
        <v>132</v>
      </c>
      <c r="E235" s="170" t="s">
        <v>616</v>
      </c>
      <c r="F235" s="171" t="s">
        <v>617</v>
      </c>
      <c r="G235" s="172" t="s">
        <v>135</v>
      </c>
      <c r="H235" s="173">
        <v>12</v>
      </c>
      <c r="I235" s="174"/>
      <c r="J235" s="175">
        <f>ROUND(I235*H235,1)</f>
        <v>0</v>
      </c>
      <c r="K235" s="176"/>
      <c r="L235" s="35"/>
      <c r="M235" s="177" t="s">
        <v>1</v>
      </c>
      <c r="N235" s="178" t="s">
        <v>41</v>
      </c>
      <c r="O235" s="73"/>
      <c r="P235" s="179">
        <f>O235*H235</f>
        <v>0</v>
      </c>
      <c r="Q235" s="179">
        <v>3.0000000000000001E-05</v>
      </c>
      <c r="R235" s="179">
        <f>Q235*H235</f>
        <v>0.00036000000000000002</v>
      </c>
      <c r="S235" s="179">
        <v>0</v>
      </c>
      <c r="T235" s="18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1" t="s">
        <v>136</v>
      </c>
      <c r="AT235" s="181" t="s">
        <v>132</v>
      </c>
      <c r="AU235" s="181" t="s">
        <v>86</v>
      </c>
      <c r="AY235" s="15" t="s">
        <v>129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5" t="s">
        <v>84</v>
      </c>
      <c r="BK235" s="182">
        <f>ROUND(I235*H235,1)</f>
        <v>0</v>
      </c>
      <c r="BL235" s="15" t="s">
        <v>136</v>
      </c>
      <c r="BM235" s="181" t="s">
        <v>618</v>
      </c>
    </row>
    <row r="236" s="2" customFormat="1" ht="24.15" customHeight="1">
      <c r="A236" s="34"/>
      <c r="B236" s="168"/>
      <c r="C236" s="169" t="s">
        <v>619</v>
      </c>
      <c r="D236" s="169" t="s">
        <v>132</v>
      </c>
      <c r="E236" s="170" t="s">
        <v>620</v>
      </c>
      <c r="F236" s="171" t="s">
        <v>621</v>
      </c>
      <c r="G236" s="172" t="s">
        <v>135</v>
      </c>
      <c r="H236" s="173">
        <v>24</v>
      </c>
      <c r="I236" s="174"/>
      <c r="J236" s="175">
        <f>ROUND(I236*H236,1)</f>
        <v>0</v>
      </c>
      <c r="K236" s="176"/>
      <c r="L236" s="35"/>
      <c r="M236" s="177" t="s">
        <v>1</v>
      </c>
      <c r="N236" s="178" t="s">
        <v>41</v>
      </c>
      <c r="O236" s="73"/>
      <c r="P236" s="179">
        <f>O236*H236</f>
        <v>0</v>
      </c>
      <c r="Q236" s="179">
        <v>0.00012</v>
      </c>
      <c r="R236" s="179">
        <f>Q236*H236</f>
        <v>0.0028800000000000002</v>
      </c>
      <c r="S236" s="179">
        <v>0</v>
      </c>
      <c r="T236" s="18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1" t="s">
        <v>136</v>
      </c>
      <c r="AT236" s="181" t="s">
        <v>132</v>
      </c>
      <c r="AU236" s="181" t="s">
        <v>86</v>
      </c>
      <c r="AY236" s="15" t="s">
        <v>129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5" t="s">
        <v>84</v>
      </c>
      <c r="BK236" s="182">
        <f>ROUND(I236*H236,1)</f>
        <v>0</v>
      </c>
      <c r="BL236" s="15" t="s">
        <v>136</v>
      </c>
      <c r="BM236" s="181" t="s">
        <v>622</v>
      </c>
    </row>
    <row r="237" s="12" customFormat="1" ht="25.92" customHeight="1">
      <c r="A237" s="12"/>
      <c r="B237" s="155"/>
      <c r="C237" s="12"/>
      <c r="D237" s="156" t="s">
        <v>75</v>
      </c>
      <c r="E237" s="157" t="s">
        <v>251</v>
      </c>
      <c r="F237" s="157" t="s">
        <v>623</v>
      </c>
      <c r="G237" s="12"/>
      <c r="H237" s="12"/>
      <c r="I237" s="158"/>
      <c r="J237" s="159">
        <f>BK237</f>
        <v>0</v>
      </c>
      <c r="K237" s="12"/>
      <c r="L237" s="155"/>
      <c r="M237" s="160"/>
      <c r="N237" s="161"/>
      <c r="O237" s="161"/>
      <c r="P237" s="162">
        <f>P238</f>
        <v>0</v>
      </c>
      <c r="Q237" s="161"/>
      <c r="R237" s="162">
        <f>R238</f>
        <v>0.0023999999999999998</v>
      </c>
      <c r="S237" s="161"/>
      <c r="T237" s="163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6" t="s">
        <v>144</v>
      </c>
      <c r="AT237" s="164" t="s">
        <v>75</v>
      </c>
      <c r="AU237" s="164" t="s">
        <v>76</v>
      </c>
      <c r="AY237" s="156" t="s">
        <v>129</v>
      </c>
      <c r="BK237" s="165">
        <f>BK238</f>
        <v>0</v>
      </c>
    </row>
    <row r="238" s="12" customFormat="1" ht="22.8" customHeight="1">
      <c r="A238" s="12"/>
      <c r="B238" s="155"/>
      <c r="C238" s="12"/>
      <c r="D238" s="156" t="s">
        <v>75</v>
      </c>
      <c r="E238" s="166" t="s">
        <v>624</v>
      </c>
      <c r="F238" s="166" t="s">
        <v>625</v>
      </c>
      <c r="G238" s="12"/>
      <c r="H238" s="12"/>
      <c r="I238" s="158"/>
      <c r="J238" s="167">
        <f>BK238</f>
        <v>0</v>
      </c>
      <c r="K238" s="12"/>
      <c r="L238" s="155"/>
      <c r="M238" s="160"/>
      <c r="N238" s="161"/>
      <c r="O238" s="161"/>
      <c r="P238" s="162">
        <f>SUM(P239:P242)</f>
        <v>0</v>
      </c>
      <c r="Q238" s="161"/>
      <c r="R238" s="162">
        <f>SUM(R239:R242)</f>
        <v>0.0023999999999999998</v>
      </c>
      <c r="S238" s="161"/>
      <c r="T238" s="163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6" t="s">
        <v>144</v>
      </c>
      <c r="AT238" s="164" t="s">
        <v>75</v>
      </c>
      <c r="AU238" s="164" t="s">
        <v>84</v>
      </c>
      <c r="AY238" s="156" t="s">
        <v>129</v>
      </c>
      <c r="BK238" s="165">
        <f>SUM(BK239:BK242)</f>
        <v>0</v>
      </c>
    </row>
    <row r="239" s="2" customFormat="1" ht="16.5" customHeight="1">
      <c r="A239" s="34"/>
      <c r="B239" s="168"/>
      <c r="C239" s="189" t="s">
        <v>626</v>
      </c>
      <c r="D239" s="189" t="s">
        <v>251</v>
      </c>
      <c r="E239" s="190" t="s">
        <v>627</v>
      </c>
      <c r="F239" s="191" t="s">
        <v>628</v>
      </c>
      <c r="G239" s="192" t="s">
        <v>142</v>
      </c>
      <c r="H239" s="193">
        <v>4</v>
      </c>
      <c r="I239" s="194"/>
      <c r="J239" s="195">
        <f>ROUND(I239*H239,1)</f>
        <v>0</v>
      </c>
      <c r="K239" s="196"/>
      <c r="L239" s="197"/>
      <c r="M239" s="198" t="s">
        <v>1</v>
      </c>
      <c r="N239" s="199" t="s">
        <v>41</v>
      </c>
      <c r="O239" s="73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1" t="s">
        <v>629</v>
      </c>
      <c r="AT239" s="181" t="s">
        <v>251</v>
      </c>
      <c r="AU239" s="181" t="s">
        <v>86</v>
      </c>
      <c r="AY239" s="15" t="s">
        <v>129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5" t="s">
        <v>84</v>
      </c>
      <c r="BK239" s="182">
        <f>ROUND(I239*H239,1)</f>
        <v>0</v>
      </c>
      <c r="BL239" s="15" t="s">
        <v>478</v>
      </c>
      <c r="BM239" s="181" t="s">
        <v>630</v>
      </c>
    </row>
    <row r="240" s="2" customFormat="1" ht="16.5" customHeight="1">
      <c r="A240" s="34"/>
      <c r="B240" s="168"/>
      <c r="C240" s="189" t="s">
        <v>631</v>
      </c>
      <c r="D240" s="189" t="s">
        <v>251</v>
      </c>
      <c r="E240" s="190" t="s">
        <v>632</v>
      </c>
      <c r="F240" s="191" t="s">
        <v>633</v>
      </c>
      <c r="G240" s="192" t="s">
        <v>142</v>
      </c>
      <c r="H240" s="193">
        <v>6</v>
      </c>
      <c r="I240" s="194"/>
      <c r="J240" s="195">
        <f>ROUND(I240*H240,1)</f>
        <v>0</v>
      </c>
      <c r="K240" s="196"/>
      <c r="L240" s="197"/>
      <c r="M240" s="198" t="s">
        <v>1</v>
      </c>
      <c r="N240" s="199" t="s">
        <v>41</v>
      </c>
      <c r="O240" s="73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629</v>
      </c>
      <c r="AT240" s="181" t="s">
        <v>251</v>
      </c>
      <c r="AU240" s="181" t="s">
        <v>86</v>
      </c>
      <c r="AY240" s="15" t="s">
        <v>129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5" t="s">
        <v>84</v>
      </c>
      <c r="BK240" s="182">
        <f>ROUND(I240*H240,1)</f>
        <v>0</v>
      </c>
      <c r="BL240" s="15" t="s">
        <v>478</v>
      </c>
      <c r="BM240" s="181" t="s">
        <v>634</v>
      </c>
    </row>
    <row r="241" s="2" customFormat="1" ht="24.15" customHeight="1">
      <c r="A241" s="34"/>
      <c r="B241" s="168"/>
      <c r="C241" s="169" t="s">
        <v>635</v>
      </c>
      <c r="D241" s="169" t="s">
        <v>132</v>
      </c>
      <c r="E241" s="170" t="s">
        <v>636</v>
      </c>
      <c r="F241" s="171" t="s">
        <v>637</v>
      </c>
      <c r="G241" s="172" t="s">
        <v>142</v>
      </c>
      <c r="H241" s="173">
        <v>4</v>
      </c>
      <c r="I241" s="174"/>
      <c r="J241" s="175">
        <f>ROUND(I241*H241,1)</f>
        <v>0</v>
      </c>
      <c r="K241" s="176"/>
      <c r="L241" s="35"/>
      <c r="M241" s="177" t="s">
        <v>1</v>
      </c>
      <c r="N241" s="178" t="s">
        <v>41</v>
      </c>
      <c r="O241" s="73"/>
      <c r="P241" s="179">
        <f>O241*H241</f>
        <v>0</v>
      </c>
      <c r="Q241" s="179">
        <v>0.00014999999999999999</v>
      </c>
      <c r="R241" s="179">
        <f>Q241*H241</f>
        <v>0.00059999999999999995</v>
      </c>
      <c r="S241" s="179">
        <v>0</v>
      </c>
      <c r="T241" s="18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1" t="s">
        <v>478</v>
      </c>
      <c r="AT241" s="181" t="s">
        <v>132</v>
      </c>
      <c r="AU241" s="181" t="s">
        <v>86</v>
      </c>
      <c r="AY241" s="15" t="s">
        <v>129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5" t="s">
        <v>84</v>
      </c>
      <c r="BK241" s="182">
        <f>ROUND(I241*H241,1)</f>
        <v>0</v>
      </c>
      <c r="BL241" s="15" t="s">
        <v>478</v>
      </c>
      <c r="BM241" s="181" t="s">
        <v>638</v>
      </c>
    </row>
    <row r="242" s="2" customFormat="1" ht="24.15" customHeight="1">
      <c r="A242" s="34"/>
      <c r="B242" s="168"/>
      <c r="C242" s="169" t="s">
        <v>639</v>
      </c>
      <c r="D242" s="169" t="s">
        <v>132</v>
      </c>
      <c r="E242" s="170" t="s">
        <v>640</v>
      </c>
      <c r="F242" s="171" t="s">
        <v>641</v>
      </c>
      <c r="G242" s="172" t="s">
        <v>142</v>
      </c>
      <c r="H242" s="173">
        <v>6</v>
      </c>
      <c r="I242" s="174"/>
      <c r="J242" s="175">
        <f>ROUND(I242*H242,1)</f>
        <v>0</v>
      </c>
      <c r="K242" s="176"/>
      <c r="L242" s="35"/>
      <c r="M242" s="177" t="s">
        <v>1</v>
      </c>
      <c r="N242" s="178" t="s">
        <v>41</v>
      </c>
      <c r="O242" s="73"/>
      <c r="P242" s="179">
        <f>O242*H242</f>
        <v>0</v>
      </c>
      <c r="Q242" s="179">
        <v>0.00029999999999999997</v>
      </c>
      <c r="R242" s="179">
        <f>Q242*H242</f>
        <v>0.0018</v>
      </c>
      <c r="S242" s="179">
        <v>0</v>
      </c>
      <c r="T242" s="18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1" t="s">
        <v>478</v>
      </c>
      <c r="AT242" s="181" t="s">
        <v>132</v>
      </c>
      <c r="AU242" s="181" t="s">
        <v>86</v>
      </c>
      <c r="AY242" s="15" t="s">
        <v>129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5" t="s">
        <v>84</v>
      </c>
      <c r="BK242" s="182">
        <f>ROUND(I242*H242,1)</f>
        <v>0</v>
      </c>
      <c r="BL242" s="15" t="s">
        <v>478</v>
      </c>
      <c r="BM242" s="181" t="s">
        <v>642</v>
      </c>
    </row>
    <row r="243" s="12" customFormat="1" ht="25.92" customHeight="1">
      <c r="A243" s="12"/>
      <c r="B243" s="155"/>
      <c r="C243" s="12"/>
      <c r="D243" s="156" t="s">
        <v>75</v>
      </c>
      <c r="E243" s="157" t="s">
        <v>643</v>
      </c>
      <c r="F243" s="157" t="s">
        <v>237</v>
      </c>
      <c r="G243" s="12"/>
      <c r="H243" s="12"/>
      <c r="I243" s="158"/>
      <c r="J243" s="159">
        <f>BK243</f>
        <v>0</v>
      </c>
      <c r="K243" s="12"/>
      <c r="L243" s="155"/>
      <c r="M243" s="160"/>
      <c r="N243" s="161"/>
      <c r="O243" s="161"/>
      <c r="P243" s="162">
        <f>SUM(P244:P253)</f>
        <v>0</v>
      </c>
      <c r="Q243" s="161"/>
      <c r="R243" s="162">
        <f>SUM(R244:R253)</f>
        <v>0</v>
      </c>
      <c r="S243" s="161"/>
      <c r="T243" s="163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6" t="s">
        <v>148</v>
      </c>
      <c r="AT243" s="164" t="s">
        <v>75</v>
      </c>
      <c r="AU243" s="164" t="s">
        <v>76</v>
      </c>
      <c r="AY243" s="156" t="s">
        <v>129</v>
      </c>
      <c r="BK243" s="165">
        <f>SUM(BK244:BK253)</f>
        <v>0</v>
      </c>
    </row>
    <row r="244" s="2" customFormat="1" ht="24.15" customHeight="1">
      <c r="A244" s="34"/>
      <c r="B244" s="168"/>
      <c r="C244" s="169" t="s">
        <v>644</v>
      </c>
      <c r="D244" s="169" t="s">
        <v>132</v>
      </c>
      <c r="E244" s="170" t="s">
        <v>645</v>
      </c>
      <c r="F244" s="171" t="s">
        <v>646</v>
      </c>
      <c r="G244" s="172" t="s">
        <v>647</v>
      </c>
      <c r="H244" s="173">
        <v>2500</v>
      </c>
      <c r="I244" s="174"/>
      <c r="J244" s="175">
        <f>ROUND(I244*H244,1)</f>
        <v>0</v>
      </c>
      <c r="K244" s="176"/>
      <c r="L244" s="35"/>
      <c r="M244" s="177" t="s">
        <v>1</v>
      </c>
      <c r="N244" s="178" t="s">
        <v>41</v>
      </c>
      <c r="O244" s="73"/>
      <c r="P244" s="179">
        <f>O244*H244</f>
        <v>0</v>
      </c>
      <c r="Q244" s="179">
        <v>0</v>
      </c>
      <c r="R244" s="179">
        <f>Q244*H244</f>
        <v>0</v>
      </c>
      <c r="S244" s="179">
        <v>0</v>
      </c>
      <c r="T244" s="18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1" t="s">
        <v>148</v>
      </c>
      <c r="AT244" s="181" t="s">
        <v>132</v>
      </c>
      <c r="AU244" s="181" t="s">
        <v>84</v>
      </c>
      <c r="AY244" s="15" t="s">
        <v>129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5" t="s">
        <v>84</v>
      </c>
      <c r="BK244" s="182">
        <f>ROUND(I244*H244,1)</f>
        <v>0</v>
      </c>
      <c r="BL244" s="15" t="s">
        <v>148</v>
      </c>
      <c r="BM244" s="181" t="s">
        <v>648</v>
      </c>
    </row>
    <row r="245" s="2" customFormat="1" ht="16.5" customHeight="1">
      <c r="A245" s="34"/>
      <c r="B245" s="168"/>
      <c r="C245" s="169" t="s">
        <v>649</v>
      </c>
      <c r="D245" s="169" t="s">
        <v>132</v>
      </c>
      <c r="E245" s="170" t="s">
        <v>650</v>
      </c>
      <c r="F245" s="171" t="s">
        <v>651</v>
      </c>
      <c r="G245" s="172" t="s">
        <v>353</v>
      </c>
      <c r="H245" s="173">
        <v>1</v>
      </c>
      <c r="I245" s="174"/>
      <c r="J245" s="175">
        <f>ROUND(I245*H245,1)</f>
        <v>0</v>
      </c>
      <c r="K245" s="176"/>
      <c r="L245" s="35"/>
      <c r="M245" s="177" t="s">
        <v>1</v>
      </c>
      <c r="N245" s="178" t="s">
        <v>41</v>
      </c>
      <c r="O245" s="73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1" t="s">
        <v>148</v>
      </c>
      <c r="AT245" s="181" t="s">
        <v>132</v>
      </c>
      <c r="AU245" s="181" t="s">
        <v>84</v>
      </c>
      <c r="AY245" s="15" t="s">
        <v>129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5" t="s">
        <v>84</v>
      </c>
      <c r="BK245" s="182">
        <f>ROUND(I245*H245,1)</f>
        <v>0</v>
      </c>
      <c r="BL245" s="15" t="s">
        <v>148</v>
      </c>
      <c r="BM245" s="181" t="s">
        <v>652</v>
      </c>
    </row>
    <row r="246" s="2" customFormat="1" ht="16.5" customHeight="1">
      <c r="A246" s="34"/>
      <c r="B246" s="168"/>
      <c r="C246" s="169" t="s">
        <v>653</v>
      </c>
      <c r="D246" s="169" t="s">
        <v>132</v>
      </c>
      <c r="E246" s="170" t="s">
        <v>654</v>
      </c>
      <c r="F246" s="171" t="s">
        <v>655</v>
      </c>
      <c r="G246" s="172" t="s">
        <v>353</v>
      </c>
      <c r="H246" s="173">
        <v>1</v>
      </c>
      <c r="I246" s="174"/>
      <c r="J246" s="175">
        <f>ROUND(I246*H246,1)</f>
        <v>0</v>
      </c>
      <c r="K246" s="176"/>
      <c r="L246" s="35"/>
      <c r="M246" s="177" t="s">
        <v>1</v>
      </c>
      <c r="N246" s="178" t="s">
        <v>41</v>
      </c>
      <c r="O246" s="73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1" t="s">
        <v>148</v>
      </c>
      <c r="AT246" s="181" t="s">
        <v>132</v>
      </c>
      <c r="AU246" s="181" t="s">
        <v>84</v>
      </c>
      <c r="AY246" s="15" t="s">
        <v>129</v>
      </c>
      <c r="BE246" s="182">
        <f>IF(N246="základní",J246,0)</f>
        <v>0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5" t="s">
        <v>84</v>
      </c>
      <c r="BK246" s="182">
        <f>ROUND(I246*H246,1)</f>
        <v>0</v>
      </c>
      <c r="BL246" s="15" t="s">
        <v>148</v>
      </c>
      <c r="BM246" s="181" t="s">
        <v>656</v>
      </c>
    </row>
    <row r="247" s="2" customFormat="1" ht="16.5" customHeight="1">
      <c r="A247" s="34"/>
      <c r="B247" s="168"/>
      <c r="C247" s="169" t="s">
        <v>657</v>
      </c>
      <c r="D247" s="169" t="s">
        <v>132</v>
      </c>
      <c r="E247" s="170" t="s">
        <v>658</v>
      </c>
      <c r="F247" s="171" t="s">
        <v>659</v>
      </c>
      <c r="G247" s="172" t="s">
        <v>353</v>
      </c>
      <c r="H247" s="173">
        <v>1</v>
      </c>
      <c r="I247" s="174"/>
      <c r="J247" s="175">
        <f>ROUND(I247*H247,1)</f>
        <v>0</v>
      </c>
      <c r="K247" s="176"/>
      <c r="L247" s="35"/>
      <c r="M247" s="177" t="s">
        <v>1</v>
      </c>
      <c r="N247" s="178" t="s">
        <v>41</v>
      </c>
      <c r="O247" s="73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1" t="s">
        <v>148</v>
      </c>
      <c r="AT247" s="181" t="s">
        <v>132</v>
      </c>
      <c r="AU247" s="181" t="s">
        <v>84</v>
      </c>
      <c r="AY247" s="15" t="s">
        <v>129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5" t="s">
        <v>84</v>
      </c>
      <c r="BK247" s="182">
        <f>ROUND(I247*H247,1)</f>
        <v>0</v>
      </c>
      <c r="BL247" s="15" t="s">
        <v>148</v>
      </c>
      <c r="BM247" s="181" t="s">
        <v>660</v>
      </c>
    </row>
    <row r="248" s="2" customFormat="1" ht="16.5" customHeight="1">
      <c r="A248" s="34"/>
      <c r="B248" s="168"/>
      <c r="C248" s="169" t="s">
        <v>661</v>
      </c>
      <c r="D248" s="169" t="s">
        <v>132</v>
      </c>
      <c r="E248" s="170" t="s">
        <v>662</v>
      </c>
      <c r="F248" s="171" t="s">
        <v>663</v>
      </c>
      <c r="G248" s="172" t="s">
        <v>353</v>
      </c>
      <c r="H248" s="173">
        <v>1</v>
      </c>
      <c r="I248" s="174"/>
      <c r="J248" s="175">
        <f>ROUND(I248*H248,1)</f>
        <v>0</v>
      </c>
      <c r="K248" s="176"/>
      <c r="L248" s="35"/>
      <c r="M248" s="177" t="s">
        <v>1</v>
      </c>
      <c r="N248" s="178" t="s">
        <v>41</v>
      </c>
      <c r="O248" s="73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1" t="s">
        <v>148</v>
      </c>
      <c r="AT248" s="181" t="s">
        <v>132</v>
      </c>
      <c r="AU248" s="181" t="s">
        <v>84</v>
      </c>
      <c r="AY248" s="15" t="s">
        <v>129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5" t="s">
        <v>84</v>
      </c>
      <c r="BK248" s="182">
        <f>ROUND(I248*H248,1)</f>
        <v>0</v>
      </c>
      <c r="BL248" s="15" t="s">
        <v>148</v>
      </c>
      <c r="BM248" s="181" t="s">
        <v>664</v>
      </c>
    </row>
    <row r="249" s="2" customFormat="1" ht="16.5" customHeight="1">
      <c r="A249" s="34"/>
      <c r="B249" s="168"/>
      <c r="C249" s="169" t="s">
        <v>665</v>
      </c>
      <c r="D249" s="169" t="s">
        <v>132</v>
      </c>
      <c r="E249" s="170" t="s">
        <v>666</v>
      </c>
      <c r="F249" s="171" t="s">
        <v>667</v>
      </c>
      <c r="G249" s="172" t="s">
        <v>353</v>
      </c>
      <c r="H249" s="173">
        <v>1</v>
      </c>
      <c r="I249" s="174"/>
      <c r="J249" s="175">
        <f>ROUND(I249*H249,1)</f>
        <v>0</v>
      </c>
      <c r="K249" s="176"/>
      <c r="L249" s="35"/>
      <c r="M249" s="177" t="s">
        <v>1</v>
      </c>
      <c r="N249" s="178" t="s">
        <v>41</v>
      </c>
      <c r="O249" s="73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1" t="s">
        <v>148</v>
      </c>
      <c r="AT249" s="181" t="s">
        <v>132</v>
      </c>
      <c r="AU249" s="181" t="s">
        <v>84</v>
      </c>
      <c r="AY249" s="15" t="s">
        <v>129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5" t="s">
        <v>84</v>
      </c>
      <c r="BK249" s="182">
        <f>ROUND(I249*H249,1)</f>
        <v>0</v>
      </c>
      <c r="BL249" s="15" t="s">
        <v>148</v>
      </c>
      <c r="BM249" s="181" t="s">
        <v>668</v>
      </c>
    </row>
    <row r="250" s="2" customFormat="1" ht="16.5" customHeight="1">
      <c r="A250" s="34"/>
      <c r="B250" s="168"/>
      <c r="C250" s="169" t="s">
        <v>669</v>
      </c>
      <c r="D250" s="169" t="s">
        <v>132</v>
      </c>
      <c r="E250" s="170" t="s">
        <v>670</v>
      </c>
      <c r="F250" s="171" t="s">
        <v>671</v>
      </c>
      <c r="G250" s="172" t="s">
        <v>353</v>
      </c>
      <c r="H250" s="173">
        <v>1</v>
      </c>
      <c r="I250" s="174"/>
      <c r="J250" s="175">
        <f>ROUND(I250*H250,1)</f>
        <v>0</v>
      </c>
      <c r="K250" s="176"/>
      <c r="L250" s="35"/>
      <c r="M250" s="177" t="s">
        <v>1</v>
      </c>
      <c r="N250" s="178" t="s">
        <v>41</v>
      </c>
      <c r="O250" s="73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1" t="s">
        <v>148</v>
      </c>
      <c r="AT250" s="181" t="s">
        <v>132</v>
      </c>
      <c r="AU250" s="181" t="s">
        <v>84</v>
      </c>
      <c r="AY250" s="15" t="s">
        <v>129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5" t="s">
        <v>84</v>
      </c>
      <c r="BK250" s="182">
        <f>ROUND(I250*H250,1)</f>
        <v>0</v>
      </c>
      <c r="BL250" s="15" t="s">
        <v>148</v>
      </c>
      <c r="BM250" s="181" t="s">
        <v>672</v>
      </c>
    </row>
    <row r="251" s="2" customFormat="1" ht="16.5" customHeight="1">
      <c r="A251" s="34"/>
      <c r="B251" s="168"/>
      <c r="C251" s="169" t="s">
        <v>673</v>
      </c>
      <c r="D251" s="169" t="s">
        <v>132</v>
      </c>
      <c r="E251" s="170" t="s">
        <v>674</v>
      </c>
      <c r="F251" s="171" t="s">
        <v>675</v>
      </c>
      <c r="G251" s="172" t="s">
        <v>353</v>
      </c>
      <c r="H251" s="173">
        <v>1</v>
      </c>
      <c r="I251" s="174"/>
      <c r="J251" s="175">
        <f>ROUND(I251*H251,1)</f>
        <v>0</v>
      </c>
      <c r="K251" s="176"/>
      <c r="L251" s="35"/>
      <c r="M251" s="177" t="s">
        <v>1</v>
      </c>
      <c r="N251" s="178" t="s">
        <v>41</v>
      </c>
      <c r="O251" s="73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1" t="s">
        <v>148</v>
      </c>
      <c r="AT251" s="181" t="s">
        <v>132</v>
      </c>
      <c r="AU251" s="181" t="s">
        <v>84</v>
      </c>
      <c r="AY251" s="15" t="s">
        <v>129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15" t="s">
        <v>84</v>
      </c>
      <c r="BK251" s="182">
        <f>ROUND(I251*H251,1)</f>
        <v>0</v>
      </c>
      <c r="BL251" s="15" t="s">
        <v>148</v>
      </c>
      <c r="BM251" s="181" t="s">
        <v>676</v>
      </c>
    </row>
    <row r="252" s="2" customFormat="1" ht="16.5" customHeight="1">
      <c r="A252" s="34"/>
      <c r="B252" s="168"/>
      <c r="C252" s="169" t="s">
        <v>677</v>
      </c>
      <c r="D252" s="169" t="s">
        <v>132</v>
      </c>
      <c r="E252" s="170" t="s">
        <v>678</v>
      </c>
      <c r="F252" s="171" t="s">
        <v>679</v>
      </c>
      <c r="G252" s="172" t="s">
        <v>353</v>
      </c>
      <c r="H252" s="173">
        <v>1</v>
      </c>
      <c r="I252" s="174"/>
      <c r="J252" s="175">
        <f>ROUND(I252*H252,1)</f>
        <v>0</v>
      </c>
      <c r="K252" s="176"/>
      <c r="L252" s="35"/>
      <c r="M252" s="177" t="s">
        <v>1</v>
      </c>
      <c r="N252" s="178" t="s">
        <v>41</v>
      </c>
      <c r="O252" s="73"/>
      <c r="P252" s="179">
        <f>O252*H252</f>
        <v>0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1" t="s">
        <v>148</v>
      </c>
      <c r="AT252" s="181" t="s">
        <v>132</v>
      </c>
      <c r="AU252" s="181" t="s">
        <v>84</v>
      </c>
      <c r="AY252" s="15" t="s">
        <v>129</v>
      </c>
      <c r="BE252" s="182">
        <f>IF(N252="základní",J252,0)</f>
        <v>0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5" t="s">
        <v>84</v>
      </c>
      <c r="BK252" s="182">
        <f>ROUND(I252*H252,1)</f>
        <v>0</v>
      </c>
      <c r="BL252" s="15" t="s">
        <v>148</v>
      </c>
      <c r="BM252" s="181" t="s">
        <v>680</v>
      </c>
    </row>
    <row r="253" s="2" customFormat="1" ht="16.5" customHeight="1">
      <c r="A253" s="34"/>
      <c r="B253" s="168"/>
      <c r="C253" s="169" t="s">
        <v>681</v>
      </c>
      <c r="D253" s="169" t="s">
        <v>132</v>
      </c>
      <c r="E253" s="170" t="s">
        <v>682</v>
      </c>
      <c r="F253" s="171" t="s">
        <v>683</v>
      </c>
      <c r="G253" s="172" t="s">
        <v>353</v>
      </c>
      <c r="H253" s="173">
        <v>1</v>
      </c>
      <c r="I253" s="174"/>
      <c r="J253" s="175">
        <f>ROUND(I253*H253,1)</f>
        <v>0</v>
      </c>
      <c r="K253" s="176"/>
      <c r="L253" s="35"/>
      <c r="M253" s="184" t="s">
        <v>1</v>
      </c>
      <c r="N253" s="185" t="s">
        <v>41</v>
      </c>
      <c r="O253" s="186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1" t="s">
        <v>148</v>
      </c>
      <c r="AT253" s="181" t="s">
        <v>132</v>
      </c>
      <c r="AU253" s="181" t="s">
        <v>84</v>
      </c>
      <c r="AY253" s="15" t="s">
        <v>129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5" t="s">
        <v>84</v>
      </c>
      <c r="BK253" s="182">
        <f>ROUND(I253*H253,1)</f>
        <v>0</v>
      </c>
      <c r="BL253" s="15" t="s">
        <v>148</v>
      </c>
      <c r="BM253" s="181" t="s">
        <v>684</v>
      </c>
    </row>
    <row r="254" s="2" customFormat="1" ht="6.96" customHeight="1">
      <c r="A254" s="34"/>
      <c r="B254" s="56"/>
      <c r="C254" s="57"/>
      <c r="D254" s="57"/>
      <c r="E254" s="57"/>
      <c r="F254" s="57"/>
      <c r="G254" s="57"/>
      <c r="H254" s="57"/>
      <c r="I254" s="57"/>
      <c r="J254" s="57"/>
      <c r="K254" s="57"/>
      <c r="L254" s="35"/>
      <c r="M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</sheetData>
  <autoFilter ref="C127:K25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="1" customFormat="1" ht="24.96" customHeight="1">
      <c r="B4" s="18"/>
      <c r="D4" s="19" t="s">
        <v>99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Výměna zdroje vytápění a MaR kotelny CZT, Horažďovice - etapa 1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3" t="s">
        <v>685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36</v>
      </c>
      <c r="E30" s="34"/>
      <c r="F30" s="34"/>
      <c r="G30" s="34"/>
      <c r="H30" s="34"/>
      <c r="I30" s="34"/>
      <c r="J30" s="92">
        <f>ROUNDUP(J127,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40</v>
      </c>
      <c r="E33" s="28" t="s">
        <v>41</v>
      </c>
      <c r="F33" s="123">
        <f>ROUNDUP((SUM(BE127:BE268)),  1)</f>
        <v>0</v>
      </c>
      <c r="G33" s="34"/>
      <c r="H33" s="34"/>
      <c r="I33" s="124">
        <v>0.20999999999999999</v>
      </c>
      <c r="J33" s="123">
        <f>ROUNDUP(((SUM(BE127:BE268))*I33),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42</v>
      </c>
      <c r="F34" s="123">
        <f>ROUNDUP((SUM(BF127:BF268)),  1)</f>
        <v>0</v>
      </c>
      <c r="G34" s="34"/>
      <c r="H34" s="34"/>
      <c r="I34" s="124">
        <v>0.12</v>
      </c>
      <c r="J34" s="123">
        <f>ROUNDUP(((SUM(BF127:BF268))*I34),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3">
        <f>ROUNDUP((SUM(BG127:BG268)),  1)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3">
        <f>ROUNDUP((SUM(BH127:BH268)),  1)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45</v>
      </c>
      <c r="F37" s="123">
        <f>ROUNDUP((SUM(BI127:BI268)),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46</v>
      </c>
      <c r="E39" s="77"/>
      <c r="F39" s="77"/>
      <c r="G39" s="127" t="s">
        <v>47</v>
      </c>
      <c r="H39" s="128" t="s">
        <v>48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31" t="s">
        <v>52</v>
      </c>
      <c r="G61" s="54" t="s">
        <v>51</v>
      </c>
      <c r="H61" s="37"/>
      <c r="I61" s="37"/>
      <c r="J61" s="132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31" t="s">
        <v>52</v>
      </c>
      <c r="G76" s="54" t="s">
        <v>51</v>
      </c>
      <c r="H76" s="37"/>
      <c r="I76" s="37"/>
      <c r="J76" s="132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17" t="str">
        <f>E7</f>
        <v>Výměna zdroje vytápění a MaR kotelny CZT, Horažďovice - etapa 1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3" t="str">
        <f>E9</f>
        <v>24-214-03 - SO 100 Kotelna CZT - zařízení silnoproudu a Měření a regulace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13. 5. 2024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Václav Krejčí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Tomáš Ševčík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105</v>
      </c>
      <c r="D96" s="34"/>
      <c r="E96" s="34"/>
      <c r="F96" s="34"/>
      <c r="G96" s="34"/>
      <c r="H96" s="34"/>
      <c r="I96" s="34"/>
      <c r="J96" s="92">
        <f>J127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106</v>
      </c>
    </row>
    <row r="97" hidden="1" s="9" customFormat="1" ht="24.96" customHeight="1">
      <c r="A97" s="9"/>
      <c r="B97" s="136"/>
      <c r="C97" s="9"/>
      <c r="D97" s="137" t="s">
        <v>686</v>
      </c>
      <c r="E97" s="138"/>
      <c r="F97" s="138"/>
      <c r="G97" s="138"/>
      <c r="H97" s="138"/>
      <c r="I97" s="138"/>
      <c r="J97" s="139">
        <f>J128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687</v>
      </c>
      <c r="E98" s="142"/>
      <c r="F98" s="142"/>
      <c r="G98" s="142"/>
      <c r="H98" s="142"/>
      <c r="I98" s="142"/>
      <c r="J98" s="143">
        <f>J129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688</v>
      </c>
      <c r="E99" s="142"/>
      <c r="F99" s="142"/>
      <c r="G99" s="142"/>
      <c r="H99" s="142"/>
      <c r="I99" s="142"/>
      <c r="J99" s="143">
        <f>J148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689</v>
      </c>
      <c r="E100" s="142"/>
      <c r="F100" s="142"/>
      <c r="G100" s="142"/>
      <c r="H100" s="142"/>
      <c r="I100" s="142"/>
      <c r="J100" s="143">
        <f>J159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690</v>
      </c>
      <c r="E101" s="142"/>
      <c r="F101" s="142"/>
      <c r="G101" s="142"/>
      <c r="H101" s="142"/>
      <c r="I101" s="142"/>
      <c r="J101" s="143">
        <f>J166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691</v>
      </c>
      <c r="E102" s="142"/>
      <c r="F102" s="142"/>
      <c r="G102" s="142"/>
      <c r="H102" s="142"/>
      <c r="I102" s="142"/>
      <c r="J102" s="143">
        <f>J173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0"/>
      <c r="C103" s="10"/>
      <c r="D103" s="141" t="s">
        <v>692</v>
      </c>
      <c r="E103" s="142"/>
      <c r="F103" s="142"/>
      <c r="G103" s="142"/>
      <c r="H103" s="142"/>
      <c r="I103" s="142"/>
      <c r="J103" s="143">
        <f>J177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0"/>
      <c r="C104" s="10"/>
      <c r="D104" s="141" t="s">
        <v>693</v>
      </c>
      <c r="E104" s="142"/>
      <c r="F104" s="142"/>
      <c r="G104" s="142"/>
      <c r="H104" s="142"/>
      <c r="I104" s="142"/>
      <c r="J104" s="143">
        <f>J190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0"/>
      <c r="C105" s="10"/>
      <c r="D105" s="141" t="s">
        <v>694</v>
      </c>
      <c r="E105" s="142"/>
      <c r="F105" s="142"/>
      <c r="G105" s="142"/>
      <c r="H105" s="142"/>
      <c r="I105" s="142"/>
      <c r="J105" s="143">
        <f>J244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0"/>
      <c r="C106" s="10"/>
      <c r="D106" s="141" t="s">
        <v>695</v>
      </c>
      <c r="E106" s="142"/>
      <c r="F106" s="142"/>
      <c r="G106" s="142"/>
      <c r="H106" s="142"/>
      <c r="I106" s="142"/>
      <c r="J106" s="143">
        <f>J249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0"/>
      <c r="C107" s="10"/>
      <c r="D107" s="141" t="s">
        <v>696</v>
      </c>
      <c r="E107" s="142"/>
      <c r="F107" s="142"/>
      <c r="G107" s="142"/>
      <c r="H107" s="142"/>
      <c r="I107" s="142"/>
      <c r="J107" s="143">
        <f>J252</f>
        <v>0</v>
      </c>
      <c r="K107" s="10"/>
      <c r="L107" s="14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/>
    <row r="111" hidden="1"/>
    <row r="112" hidden="1"/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114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17" t="str">
        <f>E7</f>
        <v>Výměna zdroje vytápění a MaR kotelny CZT, Horažďovice - etapa 1</v>
      </c>
      <c r="F117" s="28"/>
      <c r="G117" s="28"/>
      <c r="H117" s="28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100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30" customHeight="1">
      <c r="A119" s="34"/>
      <c r="B119" s="35"/>
      <c r="C119" s="34"/>
      <c r="D119" s="34"/>
      <c r="E119" s="63" t="str">
        <f>E9</f>
        <v>24-214-03 - SO 100 Kotelna CZT - zařízení silnoproudu a Měření a regulace</v>
      </c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20</v>
      </c>
      <c r="D121" s="34"/>
      <c r="E121" s="34"/>
      <c r="F121" s="23" t="str">
        <f>F12</f>
        <v xml:space="preserve"> </v>
      </c>
      <c r="G121" s="34"/>
      <c r="H121" s="34"/>
      <c r="I121" s="28" t="s">
        <v>22</v>
      </c>
      <c r="J121" s="65" t="str">
        <f>IF(J12="","",J12)</f>
        <v>13. 5. 2024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24</v>
      </c>
      <c r="D123" s="34"/>
      <c r="E123" s="34"/>
      <c r="F123" s="23" t="str">
        <f>E15</f>
        <v xml:space="preserve"> </v>
      </c>
      <c r="G123" s="34"/>
      <c r="H123" s="34"/>
      <c r="I123" s="28" t="s">
        <v>29</v>
      </c>
      <c r="J123" s="32" t="str">
        <f>E21</f>
        <v>Václav Krejčí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IF(E18="","",E18)</f>
        <v>Vyplň údaj</v>
      </c>
      <c r="G124" s="34"/>
      <c r="H124" s="34"/>
      <c r="I124" s="28" t="s">
        <v>31</v>
      </c>
      <c r="J124" s="32" t="str">
        <f>E24</f>
        <v>Tomáš Ševčík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44"/>
      <c r="B126" s="145"/>
      <c r="C126" s="146" t="s">
        <v>115</v>
      </c>
      <c r="D126" s="147" t="s">
        <v>61</v>
      </c>
      <c r="E126" s="147" t="s">
        <v>57</v>
      </c>
      <c r="F126" s="147" t="s">
        <v>58</v>
      </c>
      <c r="G126" s="147" t="s">
        <v>116</v>
      </c>
      <c r="H126" s="147" t="s">
        <v>117</v>
      </c>
      <c r="I126" s="147" t="s">
        <v>118</v>
      </c>
      <c r="J126" s="148" t="s">
        <v>104</v>
      </c>
      <c r="K126" s="149" t="s">
        <v>119</v>
      </c>
      <c r="L126" s="150"/>
      <c r="M126" s="82" t="s">
        <v>1</v>
      </c>
      <c r="N126" s="83" t="s">
        <v>40</v>
      </c>
      <c r="O126" s="83" t="s">
        <v>120</v>
      </c>
      <c r="P126" s="83" t="s">
        <v>121</v>
      </c>
      <c r="Q126" s="83" t="s">
        <v>122</v>
      </c>
      <c r="R126" s="83" t="s">
        <v>123</v>
      </c>
      <c r="S126" s="83" t="s">
        <v>124</v>
      </c>
      <c r="T126" s="84" t="s">
        <v>125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</row>
    <row r="127" s="2" customFormat="1" ht="22.8" customHeight="1">
      <c r="A127" s="34"/>
      <c r="B127" s="35"/>
      <c r="C127" s="89" t="s">
        <v>126</v>
      </c>
      <c r="D127" s="34"/>
      <c r="E127" s="34"/>
      <c r="F127" s="34"/>
      <c r="G127" s="34"/>
      <c r="H127" s="34"/>
      <c r="I127" s="34"/>
      <c r="J127" s="151">
        <f>BK127</f>
        <v>0</v>
      </c>
      <c r="K127" s="34"/>
      <c r="L127" s="35"/>
      <c r="M127" s="85"/>
      <c r="N127" s="69"/>
      <c r="O127" s="86"/>
      <c r="P127" s="152">
        <f>P128</f>
        <v>0</v>
      </c>
      <c r="Q127" s="86"/>
      <c r="R127" s="152">
        <f>R128</f>
        <v>0</v>
      </c>
      <c r="S127" s="86"/>
      <c r="T127" s="153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75</v>
      </c>
      <c r="AU127" s="15" t="s">
        <v>106</v>
      </c>
      <c r="BK127" s="154">
        <f>BK128</f>
        <v>0</v>
      </c>
    </row>
    <row r="128" s="12" customFormat="1" ht="25.92" customHeight="1">
      <c r="A128" s="12"/>
      <c r="B128" s="155"/>
      <c r="C128" s="12"/>
      <c r="D128" s="156" t="s">
        <v>75</v>
      </c>
      <c r="E128" s="157" t="s">
        <v>127</v>
      </c>
      <c r="F128" s="157" t="s">
        <v>127</v>
      </c>
      <c r="G128" s="12"/>
      <c r="H128" s="12"/>
      <c r="I128" s="158"/>
      <c r="J128" s="159">
        <f>BK128</f>
        <v>0</v>
      </c>
      <c r="K128" s="12"/>
      <c r="L128" s="155"/>
      <c r="M128" s="160"/>
      <c r="N128" s="161"/>
      <c r="O128" s="161"/>
      <c r="P128" s="162">
        <f>P129+P148+P159+P166+P173+P177+P190+P244+P249+P252</f>
        <v>0</v>
      </c>
      <c r="Q128" s="161"/>
      <c r="R128" s="162">
        <f>R129+R148+R159+R166+R173+R177+R190+R244+R249+R252</f>
        <v>0</v>
      </c>
      <c r="S128" s="161"/>
      <c r="T128" s="163">
        <f>T129+T148+T159+T166+T173+T177+T190+T244+T249+T252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86</v>
      </c>
      <c r="AT128" s="164" t="s">
        <v>75</v>
      </c>
      <c r="AU128" s="164" t="s">
        <v>76</v>
      </c>
      <c r="AY128" s="156" t="s">
        <v>129</v>
      </c>
      <c r="BK128" s="165">
        <f>BK129+BK148+BK159+BK166+BK173+BK177+BK190+BK244+BK249+BK252</f>
        <v>0</v>
      </c>
    </row>
    <row r="129" s="12" customFormat="1" ht="22.8" customHeight="1">
      <c r="A129" s="12"/>
      <c r="B129" s="155"/>
      <c r="C129" s="12"/>
      <c r="D129" s="156" t="s">
        <v>75</v>
      </c>
      <c r="E129" s="166" t="s">
        <v>697</v>
      </c>
      <c r="F129" s="166" t="s">
        <v>698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SUM(P130:P147)</f>
        <v>0</v>
      </c>
      <c r="Q129" s="161"/>
      <c r="R129" s="162">
        <f>SUM(R130:R147)</f>
        <v>0</v>
      </c>
      <c r="S129" s="161"/>
      <c r="T129" s="163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86</v>
      </c>
      <c r="AT129" s="164" t="s">
        <v>75</v>
      </c>
      <c r="AU129" s="164" t="s">
        <v>84</v>
      </c>
      <c r="AY129" s="156" t="s">
        <v>129</v>
      </c>
      <c r="BK129" s="165">
        <f>SUM(BK130:BK147)</f>
        <v>0</v>
      </c>
    </row>
    <row r="130" s="2" customFormat="1" ht="24.15" customHeight="1">
      <c r="A130" s="34"/>
      <c r="B130" s="168"/>
      <c r="C130" s="189" t="s">
        <v>84</v>
      </c>
      <c r="D130" s="189" t="s">
        <v>251</v>
      </c>
      <c r="E130" s="190" t="s">
        <v>699</v>
      </c>
      <c r="F130" s="191" t="s">
        <v>700</v>
      </c>
      <c r="G130" s="192" t="s">
        <v>701</v>
      </c>
      <c r="H130" s="193">
        <v>1</v>
      </c>
      <c r="I130" s="194"/>
      <c r="J130" s="195">
        <f>ROUND(I130*H130,1)</f>
        <v>0</v>
      </c>
      <c r="K130" s="196"/>
      <c r="L130" s="197"/>
      <c r="M130" s="198" t="s">
        <v>1</v>
      </c>
      <c r="N130" s="199" t="s">
        <v>41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254</v>
      </c>
      <c r="AT130" s="181" t="s">
        <v>251</v>
      </c>
      <c r="AU130" s="181" t="s">
        <v>86</v>
      </c>
      <c r="AY130" s="15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84</v>
      </c>
      <c r="BK130" s="182">
        <f>ROUND(I130*H130,1)</f>
        <v>0</v>
      </c>
      <c r="BL130" s="15" t="s">
        <v>136</v>
      </c>
      <c r="BM130" s="181" t="s">
        <v>702</v>
      </c>
    </row>
    <row r="131" s="2" customFormat="1" ht="33" customHeight="1">
      <c r="A131" s="34"/>
      <c r="B131" s="168"/>
      <c r="C131" s="169" t="s">
        <v>86</v>
      </c>
      <c r="D131" s="169" t="s">
        <v>132</v>
      </c>
      <c r="E131" s="170" t="s">
        <v>703</v>
      </c>
      <c r="F131" s="171" t="s">
        <v>704</v>
      </c>
      <c r="G131" s="172" t="s">
        <v>701</v>
      </c>
      <c r="H131" s="173">
        <v>1</v>
      </c>
      <c r="I131" s="174"/>
      <c r="J131" s="175">
        <f>ROUND(I131*H131,1)</f>
        <v>0</v>
      </c>
      <c r="K131" s="176"/>
      <c r="L131" s="35"/>
      <c r="M131" s="177" t="s">
        <v>1</v>
      </c>
      <c r="N131" s="178" t="s">
        <v>41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136</v>
      </c>
      <c r="AT131" s="181" t="s">
        <v>132</v>
      </c>
      <c r="AU131" s="181" t="s">
        <v>86</v>
      </c>
      <c r="AY131" s="15" t="s">
        <v>129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84</v>
      </c>
      <c r="BK131" s="182">
        <f>ROUND(I131*H131,1)</f>
        <v>0</v>
      </c>
      <c r="BL131" s="15" t="s">
        <v>136</v>
      </c>
      <c r="BM131" s="181" t="s">
        <v>705</v>
      </c>
    </row>
    <row r="132" s="2" customFormat="1" ht="16.5" customHeight="1">
      <c r="A132" s="34"/>
      <c r="B132" s="168"/>
      <c r="C132" s="189" t="s">
        <v>144</v>
      </c>
      <c r="D132" s="189" t="s">
        <v>251</v>
      </c>
      <c r="E132" s="190" t="s">
        <v>706</v>
      </c>
      <c r="F132" s="191" t="s">
        <v>707</v>
      </c>
      <c r="G132" s="192" t="s">
        <v>701</v>
      </c>
      <c r="H132" s="193">
        <v>2</v>
      </c>
      <c r="I132" s="194"/>
      <c r="J132" s="195">
        <f>ROUND(I132*H132,1)</f>
        <v>0</v>
      </c>
      <c r="K132" s="196"/>
      <c r="L132" s="197"/>
      <c r="M132" s="198" t="s">
        <v>1</v>
      </c>
      <c r="N132" s="199" t="s">
        <v>41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254</v>
      </c>
      <c r="AT132" s="181" t="s">
        <v>251</v>
      </c>
      <c r="AU132" s="181" t="s">
        <v>86</v>
      </c>
      <c r="AY132" s="15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84</v>
      </c>
      <c r="BK132" s="182">
        <f>ROUND(I132*H132,1)</f>
        <v>0</v>
      </c>
      <c r="BL132" s="15" t="s">
        <v>136</v>
      </c>
      <c r="BM132" s="181" t="s">
        <v>708</v>
      </c>
    </row>
    <row r="133" s="2" customFormat="1" ht="21.75" customHeight="1">
      <c r="A133" s="34"/>
      <c r="B133" s="168"/>
      <c r="C133" s="169" t="s">
        <v>148</v>
      </c>
      <c r="D133" s="169" t="s">
        <v>132</v>
      </c>
      <c r="E133" s="170" t="s">
        <v>709</v>
      </c>
      <c r="F133" s="171" t="s">
        <v>710</v>
      </c>
      <c r="G133" s="172" t="s">
        <v>701</v>
      </c>
      <c r="H133" s="173">
        <v>2</v>
      </c>
      <c r="I133" s="174"/>
      <c r="J133" s="175">
        <f>ROUND(I133*H133,1)</f>
        <v>0</v>
      </c>
      <c r="K133" s="176"/>
      <c r="L133" s="35"/>
      <c r="M133" s="177" t="s">
        <v>1</v>
      </c>
      <c r="N133" s="178" t="s">
        <v>41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136</v>
      </c>
      <c r="AT133" s="181" t="s">
        <v>132</v>
      </c>
      <c r="AU133" s="181" t="s">
        <v>86</v>
      </c>
      <c r="AY133" s="15" t="s">
        <v>129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84</v>
      </c>
      <c r="BK133" s="182">
        <f>ROUND(I133*H133,1)</f>
        <v>0</v>
      </c>
      <c r="BL133" s="15" t="s">
        <v>136</v>
      </c>
      <c r="BM133" s="181" t="s">
        <v>711</v>
      </c>
    </row>
    <row r="134" s="2" customFormat="1" ht="16.5" customHeight="1">
      <c r="A134" s="34"/>
      <c r="B134" s="168"/>
      <c r="C134" s="189" t="s">
        <v>152</v>
      </c>
      <c r="D134" s="189" t="s">
        <v>251</v>
      </c>
      <c r="E134" s="190" t="s">
        <v>712</v>
      </c>
      <c r="F134" s="191" t="s">
        <v>713</v>
      </c>
      <c r="G134" s="192" t="s">
        <v>701</v>
      </c>
      <c r="H134" s="193">
        <v>3</v>
      </c>
      <c r="I134" s="194"/>
      <c r="J134" s="195">
        <f>ROUND(I134*H134,1)</f>
        <v>0</v>
      </c>
      <c r="K134" s="196"/>
      <c r="L134" s="197"/>
      <c r="M134" s="198" t="s">
        <v>1</v>
      </c>
      <c r="N134" s="199" t="s">
        <v>41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254</v>
      </c>
      <c r="AT134" s="181" t="s">
        <v>251</v>
      </c>
      <c r="AU134" s="181" t="s">
        <v>86</v>
      </c>
      <c r="AY134" s="15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84</v>
      </c>
      <c r="BK134" s="182">
        <f>ROUND(I134*H134,1)</f>
        <v>0</v>
      </c>
      <c r="BL134" s="15" t="s">
        <v>136</v>
      </c>
      <c r="BM134" s="181" t="s">
        <v>714</v>
      </c>
    </row>
    <row r="135" s="2" customFormat="1" ht="21.75" customHeight="1">
      <c r="A135" s="34"/>
      <c r="B135" s="168"/>
      <c r="C135" s="169" t="s">
        <v>156</v>
      </c>
      <c r="D135" s="169" t="s">
        <v>132</v>
      </c>
      <c r="E135" s="170" t="s">
        <v>715</v>
      </c>
      <c r="F135" s="171" t="s">
        <v>716</v>
      </c>
      <c r="G135" s="172" t="s">
        <v>701</v>
      </c>
      <c r="H135" s="173">
        <v>3</v>
      </c>
      <c r="I135" s="174"/>
      <c r="J135" s="175">
        <f>ROUND(I135*H135,1)</f>
        <v>0</v>
      </c>
      <c r="K135" s="176"/>
      <c r="L135" s="35"/>
      <c r="M135" s="177" t="s">
        <v>1</v>
      </c>
      <c r="N135" s="178" t="s">
        <v>41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136</v>
      </c>
      <c r="AT135" s="181" t="s">
        <v>132</v>
      </c>
      <c r="AU135" s="181" t="s">
        <v>86</v>
      </c>
      <c r="AY135" s="15" t="s">
        <v>129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84</v>
      </c>
      <c r="BK135" s="182">
        <f>ROUND(I135*H135,1)</f>
        <v>0</v>
      </c>
      <c r="BL135" s="15" t="s">
        <v>136</v>
      </c>
      <c r="BM135" s="181" t="s">
        <v>717</v>
      </c>
    </row>
    <row r="136" s="2" customFormat="1" ht="16.5" customHeight="1">
      <c r="A136" s="34"/>
      <c r="B136" s="168"/>
      <c r="C136" s="189" t="s">
        <v>160</v>
      </c>
      <c r="D136" s="189" t="s">
        <v>251</v>
      </c>
      <c r="E136" s="190" t="s">
        <v>718</v>
      </c>
      <c r="F136" s="191" t="s">
        <v>719</v>
      </c>
      <c r="G136" s="192" t="s">
        <v>701</v>
      </c>
      <c r="H136" s="193">
        <v>2</v>
      </c>
      <c r="I136" s="194"/>
      <c r="J136" s="195">
        <f>ROUND(I136*H136,1)</f>
        <v>0</v>
      </c>
      <c r="K136" s="196"/>
      <c r="L136" s="197"/>
      <c r="M136" s="198" t="s">
        <v>1</v>
      </c>
      <c r="N136" s="199" t="s">
        <v>41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254</v>
      </c>
      <c r="AT136" s="181" t="s">
        <v>251</v>
      </c>
      <c r="AU136" s="181" t="s">
        <v>86</v>
      </c>
      <c r="AY136" s="15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84</v>
      </c>
      <c r="BK136" s="182">
        <f>ROUND(I136*H136,1)</f>
        <v>0</v>
      </c>
      <c r="BL136" s="15" t="s">
        <v>136</v>
      </c>
      <c r="BM136" s="181" t="s">
        <v>720</v>
      </c>
    </row>
    <row r="137" s="2" customFormat="1" ht="21.75" customHeight="1">
      <c r="A137" s="34"/>
      <c r="B137" s="168"/>
      <c r="C137" s="169" t="s">
        <v>164</v>
      </c>
      <c r="D137" s="169" t="s">
        <v>132</v>
      </c>
      <c r="E137" s="170" t="s">
        <v>721</v>
      </c>
      <c r="F137" s="171" t="s">
        <v>722</v>
      </c>
      <c r="G137" s="172" t="s">
        <v>701</v>
      </c>
      <c r="H137" s="173">
        <v>2</v>
      </c>
      <c r="I137" s="174"/>
      <c r="J137" s="175">
        <f>ROUND(I137*H137,1)</f>
        <v>0</v>
      </c>
      <c r="K137" s="176"/>
      <c r="L137" s="35"/>
      <c r="M137" s="177" t="s">
        <v>1</v>
      </c>
      <c r="N137" s="178" t="s">
        <v>41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136</v>
      </c>
      <c r="AT137" s="181" t="s">
        <v>132</v>
      </c>
      <c r="AU137" s="181" t="s">
        <v>86</v>
      </c>
      <c r="AY137" s="15" t="s">
        <v>129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84</v>
      </c>
      <c r="BK137" s="182">
        <f>ROUND(I137*H137,1)</f>
        <v>0</v>
      </c>
      <c r="BL137" s="15" t="s">
        <v>136</v>
      </c>
      <c r="BM137" s="181" t="s">
        <v>723</v>
      </c>
    </row>
    <row r="138" s="2" customFormat="1" ht="24.15" customHeight="1">
      <c r="A138" s="34"/>
      <c r="B138" s="168"/>
      <c r="C138" s="189" t="s">
        <v>171</v>
      </c>
      <c r="D138" s="189" t="s">
        <v>251</v>
      </c>
      <c r="E138" s="190" t="s">
        <v>724</v>
      </c>
      <c r="F138" s="191" t="s">
        <v>725</v>
      </c>
      <c r="G138" s="192" t="s">
        <v>701</v>
      </c>
      <c r="H138" s="193">
        <v>2</v>
      </c>
      <c r="I138" s="194"/>
      <c r="J138" s="195">
        <f>ROUND(I138*H138,1)</f>
        <v>0</v>
      </c>
      <c r="K138" s="196"/>
      <c r="L138" s="197"/>
      <c r="M138" s="198" t="s">
        <v>1</v>
      </c>
      <c r="N138" s="199" t="s">
        <v>41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254</v>
      </c>
      <c r="AT138" s="181" t="s">
        <v>251</v>
      </c>
      <c r="AU138" s="181" t="s">
        <v>86</v>
      </c>
      <c r="AY138" s="15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84</v>
      </c>
      <c r="BK138" s="182">
        <f>ROUND(I138*H138,1)</f>
        <v>0</v>
      </c>
      <c r="BL138" s="15" t="s">
        <v>136</v>
      </c>
      <c r="BM138" s="181" t="s">
        <v>726</v>
      </c>
    </row>
    <row r="139" s="2" customFormat="1" ht="24.15" customHeight="1">
      <c r="A139" s="34"/>
      <c r="B139" s="168"/>
      <c r="C139" s="169" t="s">
        <v>175</v>
      </c>
      <c r="D139" s="169" t="s">
        <v>132</v>
      </c>
      <c r="E139" s="170" t="s">
        <v>727</v>
      </c>
      <c r="F139" s="171" t="s">
        <v>728</v>
      </c>
      <c r="G139" s="172" t="s">
        <v>701</v>
      </c>
      <c r="H139" s="173">
        <v>2</v>
      </c>
      <c r="I139" s="174"/>
      <c r="J139" s="175">
        <f>ROUND(I139*H139,1)</f>
        <v>0</v>
      </c>
      <c r="K139" s="176"/>
      <c r="L139" s="35"/>
      <c r="M139" s="177" t="s">
        <v>1</v>
      </c>
      <c r="N139" s="178" t="s">
        <v>41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136</v>
      </c>
      <c r="AT139" s="181" t="s">
        <v>132</v>
      </c>
      <c r="AU139" s="181" t="s">
        <v>86</v>
      </c>
      <c r="AY139" s="15" t="s">
        <v>129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84</v>
      </c>
      <c r="BK139" s="182">
        <f>ROUND(I139*H139,1)</f>
        <v>0</v>
      </c>
      <c r="BL139" s="15" t="s">
        <v>136</v>
      </c>
      <c r="BM139" s="181" t="s">
        <v>729</v>
      </c>
    </row>
    <row r="140" s="2" customFormat="1" ht="16.5" customHeight="1">
      <c r="A140" s="34"/>
      <c r="B140" s="168"/>
      <c r="C140" s="189" t="s">
        <v>179</v>
      </c>
      <c r="D140" s="189" t="s">
        <v>251</v>
      </c>
      <c r="E140" s="190" t="s">
        <v>730</v>
      </c>
      <c r="F140" s="191" t="s">
        <v>731</v>
      </c>
      <c r="G140" s="192" t="s">
        <v>701</v>
      </c>
      <c r="H140" s="193">
        <v>1</v>
      </c>
      <c r="I140" s="194"/>
      <c r="J140" s="195">
        <f>ROUND(I140*H140,1)</f>
        <v>0</v>
      </c>
      <c r="K140" s="196"/>
      <c r="L140" s="197"/>
      <c r="M140" s="198" t="s">
        <v>1</v>
      </c>
      <c r="N140" s="199" t="s">
        <v>41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254</v>
      </c>
      <c r="AT140" s="181" t="s">
        <v>251</v>
      </c>
      <c r="AU140" s="181" t="s">
        <v>86</v>
      </c>
      <c r="AY140" s="15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84</v>
      </c>
      <c r="BK140" s="182">
        <f>ROUND(I140*H140,1)</f>
        <v>0</v>
      </c>
      <c r="BL140" s="15" t="s">
        <v>136</v>
      </c>
      <c r="BM140" s="181" t="s">
        <v>732</v>
      </c>
    </row>
    <row r="141" s="2" customFormat="1" ht="16.5" customHeight="1">
      <c r="A141" s="34"/>
      <c r="B141" s="168"/>
      <c r="C141" s="169" t="s">
        <v>8</v>
      </c>
      <c r="D141" s="169" t="s">
        <v>132</v>
      </c>
      <c r="E141" s="170" t="s">
        <v>733</v>
      </c>
      <c r="F141" s="171" t="s">
        <v>734</v>
      </c>
      <c r="G141" s="172" t="s">
        <v>701</v>
      </c>
      <c r="H141" s="173">
        <v>1</v>
      </c>
      <c r="I141" s="174"/>
      <c r="J141" s="175">
        <f>ROUND(I141*H141,1)</f>
        <v>0</v>
      </c>
      <c r="K141" s="176"/>
      <c r="L141" s="35"/>
      <c r="M141" s="177" t="s">
        <v>1</v>
      </c>
      <c r="N141" s="178" t="s">
        <v>41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136</v>
      </c>
      <c r="AT141" s="181" t="s">
        <v>132</v>
      </c>
      <c r="AU141" s="181" t="s">
        <v>86</v>
      </c>
      <c r="AY141" s="15" t="s">
        <v>129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84</v>
      </c>
      <c r="BK141" s="182">
        <f>ROUND(I141*H141,1)</f>
        <v>0</v>
      </c>
      <c r="BL141" s="15" t="s">
        <v>136</v>
      </c>
      <c r="BM141" s="181" t="s">
        <v>735</v>
      </c>
    </row>
    <row r="142" s="2" customFormat="1" ht="16.5" customHeight="1">
      <c r="A142" s="34"/>
      <c r="B142" s="168"/>
      <c r="C142" s="189" t="s">
        <v>186</v>
      </c>
      <c r="D142" s="189" t="s">
        <v>251</v>
      </c>
      <c r="E142" s="190" t="s">
        <v>736</v>
      </c>
      <c r="F142" s="191" t="s">
        <v>737</v>
      </c>
      <c r="G142" s="192" t="s">
        <v>701</v>
      </c>
      <c r="H142" s="193">
        <v>1</v>
      </c>
      <c r="I142" s="194"/>
      <c r="J142" s="195">
        <f>ROUND(I142*H142,1)</f>
        <v>0</v>
      </c>
      <c r="K142" s="196"/>
      <c r="L142" s="197"/>
      <c r="M142" s="198" t="s">
        <v>1</v>
      </c>
      <c r="N142" s="199" t="s">
        <v>41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254</v>
      </c>
      <c r="AT142" s="181" t="s">
        <v>251</v>
      </c>
      <c r="AU142" s="181" t="s">
        <v>86</v>
      </c>
      <c r="AY142" s="15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84</v>
      </c>
      <c r="BK142" s="182">
        <f>ROUND(I142*H142,1)</f>
        <v>0</v>
      </c>
      <c r="BL142" s="15" t="s">
        <v>136</v>
      </c>
      <c r="BM142" s="181" t="s">
        <v>738</v>
      </c>
    </row>
    <row r="143" s="2" customFormat="1" ht="16.5" customHeight="1">
      <c r="A143" s="34"/>
      <c r="B143" s="168"/>
      <c r="C143" s="169" t="s">
        <v>192</v>
      </c>
      <c r="D143" s="169" t="s">
        <v>132</v>
      </c>
      <c r="E143" s="170" t="s">
        <v>739</v>
      </c>
      <c r="F143" s="171" t="s">
        <v>740</v>
      </c>
      <c r="G143" s="172" t="s">
        <v>701</v>
      </c>
      <c r="H143" s="173">
        <v>1</v>
      </c>
      <c r="I143" s="174"/>
      <c r="J143" s="175">
        <f>ROUND(I143*H143,1)</f>
        <v>0</v>
      </c>
      <c r="K143" s="176"/>
      <c r="L143" s="35"/>
      <c r="M143" s="177" t="s">
        <v>1</v>
      </c>
      <c r="N143" s="178" t="s">
        <v>41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136</v>
      </c>
      <c r="AT143" s="181" t="s">
        <v>132</v>
      </c>
      <c r="AU143" s="181" t="s">
        <v>86</v>
      </c>
      <c r="AY143" s="15" t="s">
        <v>129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84</v>
      </c>
      <c r="BK143" s="182">
        <f>ROUND(I143*H143,1)</f>
        <v>0</v>
      </c>
      <c r="BL143" s="15" t="s">
        <v>136</v>
      </c>
      <c r="BM143" s="181" t="s">
        <v>741</v>
      </c>
    </row>
    <row r="144" s="2" customFormat="1" ht="24.15" customHeight="1">
      <c r="A144" s="34"/>
      <c r="B144" s="168"/>
      <c r="C144" s="189" t="s">
        <v>196</v>
      </c>
      <c r="D144" s="189" t="s">
        <v>251</v>
      </c>
      <c r="E144" s="190" t="s">
        <v>742</v>
      </c>
      <c r="F144" s="191" t="s">
        <v>743</v>
      </c>
      <c r="G144" s="192" t="s">
        <v>701</v>
      </c>
      <c r="H144" s="193">
        <v>1</v>
      </c>
      <c r="I144" s="194"/>
      <c r="J144" s="195">
        <f>ROUND(I144*H144,1)</f>
        <v>0</v>
      </c>
      <c r="K144" s="196"/>
      <c r="L144" s="197"/>
      <c r="M144" s="198" t="s">
        <v>1</v>
      </c>
      <c r="N144" s="199" t="s">
        <v>41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254</v>
      </c>
      <c r="AT144" s="181" t="s">
        <v>251</v>
      </c>
      <c r="AU144" s="181" t="s">
        <v>86</v>
      </c>
      <c r="AY144" s="15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84</v>
      </c>
      <c r="BK144" s="182">
        <f>ROUND(I144*H144,1)</f>
        <v>0</v>
      </c>
      <c r="BL144" s="15" t="s">
        <v>136</v>
      </c>
      <c r="BM144" s="181" t="s">
        <v>744</v>
      </c>
    </row>
    <row r="145" s="2" customFormat="1" ht="24.15" customHeight="1">
      <c r="A145" s="34"/>
      <c r="B145" s="168"/>
      <c r="C145" s="169" t="s">
        <v>136</v>
      </c>
      <c r="D145" s="169" t="s">
        <v>132</v>
      </c>
      <c r="E145" s="170" t="s">
        <v>745</v>
      </c>
      <c r="F145" s="171" t="s">
        <v>746</v>
      </c>
      <c r="G145" s="172" t="s">
        <v>701</v>
      </c>
      <c r="H145" s="173">
        <v>1</v>
      </c>
      <c r="I145" s="174"/>
      <c r="J145" s="175">
        <f>ROUND(I145*H145,1)</f>
        <v>0</v>
      </c>
      <c r="K145" s="176"/>
      <c r="L145" s="35"/>
      <c r="M145" s="177" t="s">
        <v>1</v>
      </c>
      <c r="N145" s="178" t="s">
        <v>41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136</v>
      </c>
      <c r="AT145" s="181" t="s">
        <v>132</v>
      </c>
      <c r="AU145" s="181" t="s">
        <v>86</v>
      </c>
      <c r="AY145" s="15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84</v>
      </c>
      <c r="BK145" s="182">
        <f>ROUND(I145*H145,1)</f>
        <v>0</v>
      </c>
      <c r="BL145" s="15" t="s">
        <v>136</v>
      </c>
      <c r="BM145" s="181" t="s">
        <v>747</v>
      </c>
    </row>
    <row r="146" s="2" customFormat="1" ht="16.5" customHeight="1">
      <c r="A146" s="34"/>
      <c r="B146" s="168"/>
      <c r="C146" s="189" t="s">
        <v>205</v>
      </c>
      <c r="D146" s="189" t="s">
        <v>251</v>
      </c>
      <c r="E146" s="190" t="s">
        <v>748</v>
      </c>
      <c r="F146" s="191" t="s">
        <v>749</v>
      </c>
      <c r="G146" s="192" t="s">
        <v>701</v>
      </c>
      <c r="H146" s="193">
        <v>1</v>
      </c>
      <c r="I146" s="194"/>
      <c r="J146" s="195">
        <f>ROUND(I146*H146,1)</f>
        <v>0</v>
      </c>
      <c r="K146" s="196"/>
      <c r="L146" s="197"/>
      <c r="M146" s="198" t="s">
        <v>1</v>
      </c>
      <c r="N146" s="199" t="s">
        <v>41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254</v>
      </c>
      <c r="AT146" s="181" t="s">
        <v>251</v>
      </c>
      <c r="AU146" s="181" t="s">
        <v>86</v>
      </c>
      <c r="AY146" s="15" t="s">
        <v>129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84</v>
      </c>
      <c r="BK146" s="182">
        <f>ROUND(I146*H146,1)</f>
        <v>0</v>
      </c>
      <c r="BL146" s="15" t="s">
        <v>136</v>
      </c>
      <c r="BM146" s="181" t="s">
        <v>750</v>
      </c>
    </row>
    <row r="147" s="2" customFormat="1" ht="16.5" customHeight="1">
      <c r="A147" s="34"/>
      <c r="B147" s="168"/>
      <c r="C147" s="169" t="s">
        <v>209</v>
      </c>
      <c r="D147" s="169" t="s">
        <v>132</v>
      </c>
      <c r="E147" s="170" t="s">
        <v>751</v>
      </c>
      <c r="F147" s="171" t="s">
        <v>752</v>
      </c>
      <c r="G147" s="172" t="s">
        <v>701</v>
      </c>
      <c r="H147" s="173">
        <v>1</v>
      </c>
      <c r="I147" s="174"/>
      <c r="J147" s="175">
        <f>ROUND(I147*H147,1)</f>
        <v>0</v>
      </c>
      <c r="K147" s="176"/>
      <c r="L147" s="35"/>
      <c r="M147" s="177" t="s">
        <v>1</v>
      </c>
      <c r="N147" s="178" t="s">
        <v>41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136</v>
      </c>
      <c r="AT147" s="181" t="s">
        <v>132</v>
      </c>
      <c r="AU147" s="181" t="s">
        <v>86</v>
      </c>
      <c r="AY147" s="15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84</v>
      </c>
      <c r="BK147" s="182">
        <f>ROUND(I147*H147,1)</f>
        <v>0</v>
      </c>
      <c r="BL147" s="15" t="s">
        <v>136</v>
      </c>
      <c r="BM147" s="181" t="s">
        <v>753</v>
      </c>
    </row>
    <row r="148" s="12" customFormat="1" ht="22.8" customHeight="1">
      <c r="A148" s="12"/>
      <c r="B148" s="155"/>
      <c r="C148" s="12"/>
      <c r="D148" s="156" t="s">
        <v>75</v>
      </c>
      <c r="E148" s="166" t="s">
        <v>754</v>
      </c>
      <c r="F148" s="166" t="s">
        <v>755</v>
      </c>
      <c r="G148" s="12"/>
      <c r="H148" s="12"/>
      <c r="I148" s="158"/>
      <c r="J148" s="167">
        <f>BK148</f>
        <v>0</v>
      </c>
      <c r="K148" s="12"/>
      <c r="L148" s="155"/>
      <c r="M148" s="160"/>
      <c r="N148" s="161"/>
      <c r="O148" s="161"/>
      <c r="P148" s="162">
        <f>SUM(P149:P158)</f>
        <v>0</v>
      </c>
      <c r="Q148" s="161"/>
      <c r="R148" s="162">
        <f>SUM(R149:R158)</f>
        <v>0</v>
      </c>
      <c r="S148" s="161"/>
      <c r="T148" s="163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6" t="s">
        <v>86</v>
      </c>
      <c r="AT148" s="164" t="s">
        <v>75</v>
      </c>
      <c r="AU148" s="164" t="s">
        <v>84</v>
      </c>
      <c r="AY148" s="156" t="s">
        <v>129</v>
      </c>
      <c r="BK148" s="165">
        <f>SUM(BK149:BK158)</f>
        <v>0</v>
      </c>
    </row>
    <row r="149" s="2" customFormat="1" ht="24.15" customHeight="1">
      <c r="A149" s="34"/>
      <c r="B149" s="168"/>
      <c r="C149" s="189" t="s">
        <v>213</v>
      </c>
      <c r="D149" s="189" t="s">
        <v>251</v>
      </c>
      <c r="E149" s="190" t="s">
        <v>756</v>
      </c>
      <c r="F149" s="191" t="s">
        <v>757</v>
      </c>
      <c r="G149" s="192" t="s">
        <v>701</v>
      </c>
      <c r="H149" s="193">
        <v>1</v>
      </c>
      <c r="I149" s="194"/>
      <c r="J149" s="195">
        <f>ROUND(I149*H149,1)</f>
        <v>0</v>
      </c>
      <c r="K149" s="196"/>
      <c r="L149" s="197"/>
      <c r="M149" s="198" t="s">
        <v>1</v>
      </c>
      <c r="N149" s="199" t="s">
        <v>41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254</v>
      </c>
      <c r="AT149" s="181" t="s">
        <v>251</v>
      </c>
      <c r="AU149" s="181" t="s">
        <v>86</v>
      </c>
      <c r="AY149" s="15" t="s">
        <v>129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84</v>
      </c>
      <c r="BK149" s="182">
        <f>ROUND(I149*H149,1)</f>
        <v>0</v>
      </c>
      <c r="BL149" s="15" t="s">
        <v>136</v>
      </c>
      <c r="BM149" s="181" t="s">
        <v>758</v>
      </c>
    </row>
    <row r="150" s="2" customFormat="1" ht="24.15" customHeight="1">
      <c r="A150" s="34"/>
      <c r="B150" s="168"/>
      <c r="C150" s="169" t="s">
        <v>217</v>
      </c>
      <c r="D150" s="169" t="s">
        <v>132</v>
      </c>
      <c r="E150" s="170" t="s">
        <v>759</v>
      </c>
      <c r="F150" s="171" t="s">
        <v>760</v>
      </c>
      <c r="G150" s="172" t="s">
        <v>701</v>
      </c>
      <c r="H150" s="173">
        <v>1</v>
      </c>
      <c r="I150" s="174"/>
      <c r="J150" s="175">
        <f>ROUND(I150*H150,1)</f>
        <v>0</v>
      </c>
      <c r="K150" s="176"/>
      <c r="L150" s="35"/>
      <c r="M150" s="177" t="s">
        <v>1</v>
      </c>
      <c r="N150" s="178" t="s">
        <v>41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136</v>
      </c>
      <c r="AT150" s="181" t="s">
        <v>132</v>
      </c>
      <c r="AU150" s="181" t="s">
        <v>86</v>
      </c>
      <c r="AY150" s="15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84</v>
      </c>
      <c r="BK150" s="182">
        <f>ROUND(I150*H150,1)</f>
        <v>0</v>
      </c>
      <c r="BL150" s="15" t="s">
        <v>136</v>
      </c>
      <c r="BM150" s="181" t="s">
        <v>761</v>
      </c>
    </row>
    <row r="151" s="2" customFormat="1" ht="16.5" customHeight="1">
      <c r="A151" s="34"/>
      <c r="B151" s="168"/>
      <c r="C151" s="189" t="s">
        <v>7</v>
      </c>
      <c r="D151" s="189" t="s">
        <v>251</v>
      </c>
      <c r="E151" s="190" t="s">
        <v>762</v>
      </c>
      <c r="F151" s="191" t="s">
        <v>763</v>
      </c>
      <c r="G151" s="192" t="s">
        <v>701</v>
      </c>
      <c r="H151" s="193">
        <v>2</v>
      </c>
      <c r="I151" s="194"/>
      <c r="J151" s="195">
        <f>ROUND(I151*H151,1)</f>
        <v>0</v>
      </c>
      <c r="K151" s="196"/>
      <c r="L151" s="197"/>
      <c r="M151" s="198" t="s">
        <v>1</v>
      </c>
      <c r="N151" s="199" t="s">
        <v>41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254</v>
      </c>
      <c r="AT151" s="181" t="s">
        <v>251</v>
      </c>
      <c r="AU151" s="181" t="s">
        <v>86</v>
      </c>
      <c r="AY151" s="15" t="s">
        <v>129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84</v>
      </c>
      <c r="BK151" s="182">
        <f>ROUND(I151*H151,1)</f>
        <v>0</v>
      </c>
      <c r="BL151" s="15" t="s">
        <v>136</v>
      </c>
      <c r="BM151" s="181" t="s">
        <v>764</v>
      </c>
    </row>
    <row r="152" s="2" customFormat="1" ht="16.5" customHeight="1">
      <c r="A152" s="34"/>
      <c r="B152" s="168"/>
      <c r="C152" s="169" t="s">
        <v>224</v>
      </c>
      <c r="D152" s="169" t="s">
        <v>132</v>
      </c>
      <c r="E152" s="170" t="s">
        <v>765</v>
      </c>
      <c r="F152" s="171" t="s">
        <v>766</v>
      </c>
      <c r="G152" s="172" t="s">
        <v>701</v>
      </c>
      <c r="H152" s="173">
        <v>2</v>
      </c>
      <c r="I152" s="174"/>
      <c r="J152" s="175">
        <f>ROUND(I152*H152,1)</f>
        <v>0</v>
      </c>
      <c r="K152" s="176"/>
      <c r="L152" s="35"/>
      <c r="M152" s="177" t="s">
        <v>1</v>
      </c>
      <c r="N152" s="178" t="s">
        <v>41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136</v>
      </c>
      <c r="AT152" s="181" t="s">
        <v>132</v>
      </c>
      <c r="AU152" s="181" t="s">
        <v>86</v>
      </c>
      <c r="AY152" s="15" t="s">
        <v>129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84</v>
      </c>
      <c r="BK152" s="182">
        <f>ROUND(I152*H152,1)</f>
        <v>0</v>
      </c>
      <c r="BL152" s="15" t="s">
        <v>136</v>
      </c>
      <c r="BM152" s="181" t="s">
        <v>767</v>
      </c>
    </row>
    <row r="153" s="2" customFormat="1" ht="16.5" customHeight="1">
      <c r="A153" s="34"/>
      <c r="B153" s="168"/>
      <c r="C153" s="189" t="s">
        <v>228</v>
      </c>
      <c r="D153" s="189" t="s">
        <v>251</v>
      </c>
      <c r="E153" s="190" t="s">
        <v>768</v>
      </c>
      <c r="F153" s="191" t="s">
        <v>769</v>
      </c>
      <c r="G153" s="192" t="s">
        <v>701</v>
      </c>
      <c r="H153" s="193">
        <v>2</v>
      </c>
      <c r="I153" s="194"/>
      <c r="J153" s="195">
        <f>ROUND(I153*H153,1)</f>
        <v>0</v>
      </c>
      <c r="K153" s="196"/>
      <c r="L153" s="197"/>
      <c r="M153" s="198" t="s">
        <v>1</v>
      </c>
      <c r="N153" s="199" t="s">
        <v>41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254</v>
      </c>
      <c r="AT153" s="181" t="s">
        <v>251</v>
      </c>
      <c r="AU153" s="181" t="s">
        <v>86</v>
      </c>
      <c r="AY153" s="15" t="s">
        <v>129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84</v>
      </c>
      <c r="BK153" s="182">
        <f>ROUND(I153*H153,1)</f>
        <v>0</v>
      </c>
      <c r="BL153" s="15" t="s">
        <v>136</v>
      </c>
      <c r="BM153" s="181" t="s">
        <v>770</v>
      </c>
    </row>
    <row r="154" s="2" customFormat="1" ht="16.5" customHeight="1">
      <c r="A154" s="34"/>
      <c r="B154" s="168"/>
      <c r="C154" s="169" t="s">
        <v>232</v>
      </c>
      <c r="D154" s="169" t="s">
        <v>132</v>
      </c>
      <c r="E154" s="170" t="s">
        <v>771</v>
      </c>
      <c r="F154" s="171" t="s">
        <v>772</v>
      </c>
      <c r="G154" s="172" t="s">
        <v>701</v>
      </c>
      <c r="H154" s="173">
        <v>2</v>
      </c>
      <c r="I154" s="174"/>
      <c r="J154" s="175">
        <f>ROUND(I154*H154,1)</f>
        <v>0</v>
      </c>
      <c r="K154" s="176"/>
      <c r="L154" s="35"/>
      <c r="M154" s="177" t="s">
        <v>1</v>
      </c>
      <c r="N154" s="178" t="s">
        <v>41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136</v>
      </c>
      <c r="AT154" s="181" t="s">
        <v>132</v>
      </c>
      <c r="AU154" s="181" t="s">
        <v>86</v>
      </c>
      <c r="AY154" s="15" t="s">
        <v>129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84</v>
      </c>
      <c r="BK154" s="182">
        <f>ROUND(I154*H154,1)</f>
        <v>0</v>
      </c>
      <c r="BL154" s="15" t="s">
        <v>136</v>
      </c>
      <c r="BM154" s="181" t="s">
        <v>773</v>
      </c>
    </row>
    <row r="155" s="2" customFormat="1" ht="16.5" customHeight="1">
      <c r="A155" s="34"/>
      <c r="B155" s="168"/>
      <c r="C155" s="189" t="s">
        <v>238</v>
      </c>
      <c r="D155" s="189" t="s">
        <v>251</v>
      </c>
      <c r="E155" s="190" t="s">
        <v>774</v>
      </c>
      <c r="F155" s="191" t="s">
        <v>775</v>
      </c>
      <c r="G155" s="192" t="s">
        <v>701</v>
      </c>
      <c r="H155" s="193">
        <v>1</v>
      </c>
      <c r="I155" s="194"/>
      <c r="J155" s="195">
        <f>ROUND(I155*H155,1)</f>
        <v>0</v>
      </c>
      <c r="K155" s="196"/>
      <c r="L155" s="197"/>
      <c r="M155" s="198" t="s">
        <v>1</v>
      </c>
      <c r="N155" s="199" t="s">
        <v>41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254</v>
      </c>
      <c r="AT155" s="181" t="s">
        <v>251</v>
      </c>
      <c r="AU155" s="181" t="s">
        <v>86</v>
      </c>
      <c r="AY155" s="15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84</v>
      </c>
      <c r="BK155" s="182">
        <f>ROUND(I155*H155,1)</f>
        <v>0</v>
      </c>
      <c r="BL155" s="15" t="s">
        <v>136</v>
      </c>
      <c r="BM155" s="181" t="s">
        <v>776</v>
      </c>
    </row>
    <row r="156" s="2" customFormat="1" ht="16.5" customHeight="1">
      <c r="A156" s="34"/>
      <c r="B156" s="168"/>
      <c r="C156" s="169" t="s">
        <v>330</v>
      </c>
      <c r="D156" s="169" t="s">
        <v>132</v>
      </c>
      <c r="E156" s="170" t="s">
        <v>777</v>
      </c>
      <c r="F156" s="171" t="s">
        <v>778</v>
      </c>
      <c r="G156" s="172" t="s">
        <v>701</v>
      </c>
      <c r="H156" s="173">
        <v>1</v>
      </c>
      <c r="I156" s="174"/>
      <c r="J156" s="175">
        <f>ROUND(I156*H156,1)</f>
        <v>0</v>
      </c>
      <c r="K156" s="176"/>
      <c r="L156" s="35"/>
      <c r="M156" s="177" t="s">
        <v>1</v>
      </c>
      <c r="N156" s="178" t="s">
        <v>41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136</v>
      </c>
      <c r="AT156" s="181" t="s">
        <v>132</v>
      </c>
      <c r="AU156" s="181" t="s">
        <v>86</v>
      </c>
      <c r="AY156" s="15" t="s">
        <v>129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84</v>
      </c>
      <c r="BK156" s="182">
        <f>ROUND(I156*H156,1)</f>
        <v>0</v>
      </c>
      <c r="BL156" s="15" t="s">
        <v>136</v>
      </c>
      <c r="BM156" s="181" t="s">
        <v>779</v>
      </c>
    </row>
    <row r="157" s="2" customFormat="1" ht="16.5" customHeight="1">
      <c r="A157" s="34"/>
      <c r="B157" s="168"/>
      <c r="C157" s="189" t="s">
        <v>334</v>
      </c>
      <c r="D157" s="189" t="s">
        <v>251</v>
      </c>
      <c r="E157" s="190" t="s">
        <v>780</v>
      </c>
      <c r="F157" s="191" t="s">
        <v>749</v>
      </c>
      <c r="G157" s="192" t="s">
        <v>701</v>
      </c>
      <c r="H157" s="193">
        <v>1</v>
      </c>
      <c r="I157" s="194"/>
      <c r="J157" s="195">
        <f>ROUND(I157*H157,1)</f>
        <v>0</v>
      </c>
      <c r="K157" s="196"/>
      <c r="L157" s="197"/>
      <c r="M157" s="198" t="s">
        <v>1</v>
      </c>
      <c r="N157" s="199" t="s">
        <v>41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254</v>
      </c>
      <c r="AT157" s="181" t="s">
        <v>251</v>
      </c>
      <c r="AU157" s="181" t="s">
        <v>86</v>
      </c>
      <c r="AY157" s="15" t="s">
        <v>129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84</v>
      </c>
      <c r="BK157" s="182">
        <f>ROUND(I157*H157,1)</f>
        <v>0</v>
      </c>
      <c r="BL157" s="15" t="s">
        <v>136</v>
      </c>
      <c r="BM157" s="181" t="s">
        <v>781</v>
      </c>
    </row>
    <row r="158" s="2" customFormat="1" ht="16.5" customHeight="1">
      <c r="A158" s="34"/>
      <c r="B158" s="168"/>
      <c r="C158" s="169" t="s">
        <v>338</v>
      </c>
      <c r="D158" s="169" t="s">
        <v>132</v>
      </c>
      <c r="E158" s="170" t="s">
        <v>782</v>
      </c>
      <c r="F158" s="171" t="s">
        <v>752</v>
      </c>
      <c r="G158" s="172" t="s">
        <v>701</v>
      </c>
      <c r="H158" s="173">
        <v>1</v>
      </c>
      <c r="I158" s="174"/>
      <c r="J158" s="175">
        <f>ROUND(I158*H158,1)</f>
        <v>0</v>
      </c>
      <c r="K158" s="176"/>
      <c r="L158" s="35"/>
      <c r="M158" s="177" t="s">
        <v>1</v>
      </c>
      <c r="N158" s="178" t="s">
        <v>41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136</v>
      </c>
      <c r="AT158" s="181" t="s">
        <v>132</v>
      </c>
      <c r="AU158" s="181" t="s">
        <v>86</v>
      </c>
      <c r="AY158" s="15" t="s">
        <v>129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84</v>
      </c>
      <c r="BK158" s="182">
        <f>ROUND(I158*H158,1)</f>
        <v>0</v>
      </c>
      <c r="BL158" s="15" t="s">
        <v>136</v>
      </c>
      <c r="BM158" s="181" t="s">
        <v>783</v>
      </c>
    </row>
    <row r="159" s="12" customFormat="1" ht="22.8" customHeight="1">
      <c r="A159" s="12"/>
      <c r="B159" s="155"/>
      <c r="C159" s="12"/>
      <c r="D159" s="156" t="s">
        <v>75</v>
      </c>
      <c r="E159" s="166" t="s">
        <v>784</v>
      </c>
      <c r="F159" s="166" t="s">
        <v>785</v>
      </c>
      <c r="G159" s="12"/>
      <c r="H159" s="12"/>
      <c r="I159" s="158"/>
      <c r="J159" s="167">
        <f>BK159</f>
        <v>0</v>
      </c>
      <c r="K159" s="12"/>
      <c r="L159" s="155"/>
      <c r="M159" s="160"/>
      <c r="N159" s="161"/>
      <c r="O159" s="161"/>
      <c r="P159" s="162">
        <f>SUM(P160:P165)</f>
        <v>0</v>
      </c>
      <c r="Q159" s="161"/>
      <c r="R159" s="162">
        <f>SUM(R160:R165)</f>
        <v>0</v>
      </c>
      <c r="S159" s="161"/>
      <c r="T159" s="16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6" t="s">
        <v>86</v>
      </c>
      <c r="AT159" s="164" t="s">
        <v>75</v>
      </c>
      <c r="AU159" s="164" t="s">
        <v>84</v>
      </c>
      <c r="AY159" s="156" t="s">
        <v>129</v>
      </c>
      <c r="BK159" s="165">
        <f>SUM(BK160:BK165)</f>
        <v>0</v>
      </c>
    </row>
    <row r="160" s="2" customFormat="1" ht="16.5" customHeight="1">
      <c r="A160" s="34"/>
      <c r="B160" s="168"/>
      <c r="C160" s="189" t="s">
        <v>342</v>
      </c>
      <c r="D160" s="189" t="s">
        <v>251</v>
      </c>
      <c r="E160" s="190" t="s">
        <v>786</v>
      </c>
      <c r="F160" s="191" t="s">
        <v>787</v>
      </c>
      <c r="G160" s="192" t="s">
        <v>701</v>
      </c>
      <c r="H160" s="193">
        <v>1</v>
      </c>
      <c r="I160" s="194"/>
      <c r="J160" s="195">
        <f>ROUND(I160*H160,1)</f>
        <v>0</v>
      </c>
      <c r="K160" s="196"/>
      <c r="L160" s="197"/>
      <c r="M160" s="198" t="s">
        <v>1</v>
      </c>
      <c r="N160" s="199" t="s">
        <v>41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254</v>
      </c>
      <c r="AT160" s="181" t="s">
        <v>251</v>
      </c>
      <c r="AU160" s="181" t="s">
        <v>86</v>
      </c>
      <c r="AY160" s="15" t="s">
        <v>129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84</v>
      </c>
      <c r="BK160" s="182">
        <f>ROUND(I160*H160,1)</f>
        <v>0</v>
      </c>
      <c r="BL160" s="15" t="s">
        <v>136</v>
      </c>
      <c r="BM160" s="181" t="s">
        <v>788</v>
      </c>
    </row>
    <row r="161" s="2" customFormat="1" ht="16.5" customHeight="1">
      <c r="A161" s="34"/>
      <c r="B161" s="168"/>
      <c r="C161" s="189" t="s">
        <v>346</v>
      </c>
      <c r="D161" s="189" t="s">
        <v>251</v>
      </c>
      <c r="E161" s="190" t="s">
        <v>789</v>
      </c>
      <c r="F161" s="191" t="s">
        <v>790</v>
      </c>
      <c r="G161" s="192" t="s">
        <v>701</v>
      </c>
      <c r="H161" s="193">
        <v>1</v>
      </c>
      <c r="I161" s="194"/>
      <c r="J161" s="195">
        <f>ROUND(I161*H161,1)</f>
        <v>0</v>
      </c>
      <c r="K161" s="196"/>
      <c r="L161" s="197"/>
      <c r="M161" s="198" t="s">
        <v>1</v>
      </c>
      <c r="N161" s="199" t="s">
        <v>41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254</v>
      </c>
      <c r="AT161" s="181" t="s">
        <v>251</v>
      </c>
      <c r="AU161" s="181" t="s">
        <v>86</v>
      </c>
      <c r="AY161" s="15" t="s">
        <v>129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84</v>
      </c>
      <c r="BK161" s="182">
        <f>ROUND(I161*H161,1)</f>
        <v>0</v>
      </c>
      <c r="BL161" s="15" t="s">
        <v>136</v>
      </c>
      <c r="BM161" s="181" t="s">
        <v>791</v>
      </c>
    </row>
    <row r="162" s="2" customFormat="1" ht="16.5" customHeight="1">
      <c r="A162" s="34"/>
      <c r="B162" s="168"/>
      <c r="C162" s="189" t="s">
        <v>350</v>
      </c>
      <c r="D162" s="189" t="s">
        <v>251</v>
      </c>
      <c r="E162" s="190" t="s">
        <v>792</v>
      </c>
      <c r="F162" s="191" t="s">
        <v>793</v>
      </c>
      <c r="G162" s="192" t="s">
        <v>701</v>
      </c>
      <c r="H162" s="193">
        <v>1</v>
      </c>
      <c r="I162" s="194"/>
      <c r="J162" s="195">
        <f>ROUND(I162*H162,1)</f>
        <v>0</v>
      </c>
      <c r="K162" s="196"/>
      <c r="L162" s="197"/>
      <c r="M162" s="198" t="s">
        <v>1</v>
      </c>
      <c r="N162" s="199" t="s">
        <v>41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254</v>
      </c>
      <c r="AT162" s="181" t="s">
        <v>251</v>
      </c>
      <c r="AU162" s="181" t="s">
        <v>86</v>
      </c>
      <c r="AY162" s="15" t="s">
        <v>129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84</v>
      </c>
      <c r="BK162" s="182">
        <f>ROUND(I162*H162,1)</f>
        <v>0</v>
      </c>
      <c r="BL162" s="15" t="s">
        <v>136</v>
      </c>
      <c r="BM162" s="181" t="s">
        <v>794</v>
      </c>
    </row>
    <row r="163" s="2" customFormat="1" ht="21.75" customHeight="1">
      <c r="A163" s="34"/>
      <c r="B163" s="168"/>
      <c r="C163" s="169" t="s">
        <v>254</v>
      </c>
      <c r="D163" s="169" t="s">
        <v>132</v>
      </c>
      <c r="E163" s="170" t="s">
        <v>795</v>
      </c>
      <c r="F163" s="171" t="s">
        <v>796</v>
      </c>
      <c r="G163" s="172" t="s">
        <v>701</v>
      </c>
      <c r="H163" s="173">
        <v>1</v>
      </c>
      <c r="I163" s="174"/>
      <c r="J163" s="175">
        <f>ROUND(I163*H163,1)</f>
        <v>0</v>
      </c>
      <c r="K163" s="176"/>
      <c r="L163" s="35"/>
      <c r="M163" s="177" t="s">
        <v>1</v>
      </c>
      <c r="N163" s="178" t="s">
        <v>41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136</v>
      </c>
      <c r="AT163" s="181" t="s">
        <v>132</v>
      </c>
      <c r="AU163" s="181" t="s">
        <v>86</v>
      </c>
      <c r="AY163" s="15" t="s">
        <v>129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84</v>
      </c>
      <c r="BK163" s="182">
        <f>ROUND(I163*H163,1)</f>
        <v>0</v>
      </c>
      <c r="BL163" s="15" t="s">
        <v>136</v>
      </c>
      <c r="BM163" s="181" t="s">
        <v>797</v>
      </c>
    </row>
    <row r="164" s="2" customFormat="1" ht="24.15" customHeight="1">
      <c r="A164" s="34"/>
      <c r="B164" s="168"/>
      <c r="C164" s="169" t="s">
        <v>358</v>
      </c>
      <c r="D164" s="169" t="s">
        <v>132</v>
      </c>
      <c r="E164" s="170" t="s">
        <v>798</v>
      </c>
      <c r="F164" s="171" t="s">
        <v>799</v>
      </c>
      <c r="G164" s="172" t="s">
        <v>701</v>
      </c>
      <c r="H164" s="173">
        <v>1</v>
      </c>
      <c r="I164" s="174"/>
      <c r="J164" s="175">
        <f>ROUND(I164*H164,1)</f>
        <v>0</v>
      </c>
      <c r="K164" s="176"/>
      <c r="L164" s="35"/>
      <c r="M164" s="177" t="s">
        <v>1</v>
      </c>
      <c r="N164" s="178" t="s">
        <v>41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136</v>
      </c>
      <c r="AT164" s="181" t="s">
        <v>132</v>
      </c>
      <c r="AU164" s="181" t="s">
        <v>86</v>
      </c>
      <c r="AY164" s="15" t="s">
        <v>129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84</v>
      </c>
      <c r="BK164" s="182">
        <f>ROUND(I164*H164,1)</f>
        <v>0</v>
      </c>
      <c r="BL164" s="15" t="s">
        <v>136</v>
      </c>
      <c r="BM164" s="181" t="s">
        <v>800</v>
      </c>
    </row>
    <row r="165" s="2" customFormat="1" ht="24.15" customHeight="1">
      <c r="A165" s="34"/>
      <c r="B165" s="168"/>
      <c r="C165" s="189" t="s">
        <v>362</v>
      </c>
      <c r="D165" s="189" t="s">
        <v>251</v>
      </c>
      <c r="E165" s="190" t="s">
        <v>801</v>
      </c>
      <c r="F165" s="191" t="s">
        <v>802</v>
      </c>
      <c r="G165" s="192" t="s">
        <v>701</v>
      </c>
      <c r="H165" s="193">
        <v>1</v>
      </c>
      <c r="I165" s="194"/>
      <c r="J165" s="195">
        <f>ROUND(I165*H165,1)</f>
        <v>0</v>
      </c>
      <c r="K165" s="196"/>
      <c r="L165" s="197"/>
      <c r="M165" s="198" t="s">
        <v>1</v>
      </c>
      <c r="N165" s="199" t="s">
        <v>41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254</v>
      </c>
      <c r="AT165" s="181" t="s">
        <v>251</v>
      </c>
      <c r="AU165" s="181" t="s">
        <v>86</v>
      </c>
      <c r="AY165" s="15" t="s">
        <v>129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84</v>
      </c>
      <c r="BK165" s="182">
        <f>ROUND(I165*H165,1)</f>
        <v>0</v>
      </c>
      <c r="BL165" s="15" t="s">
        <v>136</v>
      </c>
      <c r="BM165" s="181" t="s">
        <v>803</v>
      </c>
    </row>
    <row r="166" s="12" customFormat="1" ht="22.8" customHeight="1">
      <c r="A166" s="12"/>
      <c r="B166" s="155"/>
      <c r="C166" s="12"/>
      <c r="D166" s="156" t="s">
        <v>75</v>
      </c>
      <c r="E166" s="166" t="s">
        <v>804</v>
      </c>
      <c r="F166" s="166" t="s">
        <v>805</v>
      </c>
      <c r="G166" s="12"/>
      <c r="H166" s="12"/>
      <c r="I166" s="158"/>
      <c r="J166" s="167">
        <f>BK166</f>
        <v>0</v>
      </c>
      <c r="K166" s="12"/>
      <c r="L166" s="155"/>
      <c r="M166" s="160"/>
      <c r="N166" s="161"/>
      <c r="O166" s="161"/>
      <c r="P166" s="162">
        <f>SUM(P167:P172)</f>
        <v>0</v>
      </c>
      <c r="Q166" s="161"/>
      <c r="R166" s="162">
        <f>SUM(R167:R172)</f>
        <v>0</v>
      </c>
      <c r="S166" s="161"/>
      <c r="T166" s="163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86</v>
      </c>
      <c r="AT166" s="164" t="s">
        <v>75</v>
      </c>
      <c r="AU166" s="164" t="s">
        <v>84</v>
      </c>
      <c r="AY166" s="156" t="s">
        <v>129</v>
      </c>
      <c r="BK166" s="165">
        <f>SUM(BK167:BK172)</f>
        <v>0</v>
      </c>
    </row>
    <row r="167" s="2" customFormat="1" ht="16.5" customHeight="1">
      <c r="A167" s="34"/>
      <c r="B167" s="168"/>
      <c r="C167" s="189" t="s">
        <v>366</v>
      </c>
      <c r="D167" s="189" t="s">
        <v>251</v>
      </c>
      <c r="E167" s="190" t="s">
        <v>806</v>
      </c>
      <c r="F167" s="191" t="s">
        <v>787</v>
      </c>
      <c r="G167" s="192" t="s">
        <v>701</v>
      </c>
      <c r="H167" s="193">
        <v>1</v>
      </c>
      <c r="I167" s="194"/>
      <c r="J167" s="195">
        <f>ROUND(I167*H167,1)</f>
        <v>0</v>
      </c>
      <c r="K167" s="196"/>
      <c r="L167" s="197"/>
      <c r="M167" s="198" t="s">
        <v>1</v>
      </c>
      <c r="N167" s="199" t="s">
        <v>41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254</v>
      </c>
      <c r="AT167" s="181" t="s">
        <v>251</v>
      </c>
      <c r="AU167" s="181" t="s">
        <v>86</v>
      </c>
      <c r="AY167" s="15" t="s">
        <v>129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84</v>
      </c>
      <c r="BK167" s="182">
        <f>ROUND(I167*H167,1)</f>
        <v>0</v>
      </c>
      <c r="BL167" s="15" t="s">
        <v>136</v>
      </c>
      <c r="BM167" s="181" t="s">
        <v>807</v>
      </c>
    </row>
    <row r="168" s="2" customFormat="1" ht="16.5" customHeight="1">
      <c r="A168" s="34"/>
      <c r="B168" s="168"/>
      <c r="C168" s="189" t="s">
        <v>370</v>
      </c>
      <c r="D168" s="189" t="s">
        <v>251</v>
      </c>
      <c r="E168" s="190" t="s">
        <v>808</v>
      </c>
      <c r="F168" s="191" t="s">
        <v>790</v>
      </c>
      <c r="G168" s="192" t="s">
        <v>701</v>
      </c>
      <c r="H168" s="193">
        <v>1</v>
      </c>
      <c r="I168" s="194"/>
      <c r="J168" s="195">
        <f>ROUND(I168*H168,1)</f>
        <v>0</v>
      </c>
      <c r="K168" s="196"/>
      <c r="L168" s="197"/>
      <c r="M168" s="198" t="s">
        <v>1</v>
      </c>
      <c r="N168" s="199" t="s">
        <v>41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254</v>
      </c>
      <c r="AT168" s="181" t="s">
        <v>251</v>
      </c>
      <c r="AU168" s="181" t="s">
        <v>86</v>
      </c>
      <c r="AY168" s="15" t="s">
        <v>129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84</v>
      </c>
      <c r="BK168" s="182">
        <f>ROUND(I168*H168,1)</f>
        <v>0</v>
      </c>
      <c r="BL168" s="15" t="s">
        <v>136</v>
      </c>
      <c r="BM168" s="181" t="s">
        <v>809</v>
      </c>
    </row>
    <row r="169" s="2" customFormat="1" ht="16.5" customHeight="1">
      <c r="A169" s="34"/>
      <c r="B169" s="168"/>
      <c r="C169" s="189" t="s">
        <v>374</v>
      </c>
      <c r="D169" s="189" t="s">
        <v>251</v>
      </c>
      <c r="E169" s="190" t="s">
        <v>810</v>
      </c>
      <c r="F169" s="191" t="s">
        <v>793</v>
      </c>
      <c r="G169" s="192" t="s">
        <v>701</v>
      </c>
      <c r="H169" s="193">
        <v>1</v>
      </c>
      <c r="I169" s="194"/>
      <c r="J169" s="195">
        <f>ROUND(I169*H169,1)</f>
        <v>0</v>
      </c>
      <c r="K169" s="196"/>
      <c r="L169" s="197"/>
      <c r="M169" s="198" t="s">
        <v>1</v>
      </c>
      <c r="N169" s="199" t="s">
        <v>41</v>
      </c>
      <c r="O169" s="73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254</v>
      </c>
      <c r="AT169" s="181" t="s">
        <v>251</v>
      </c>
      <c r="AU169" s="181" t="s">
        <v>86</v>
      </c>
      <c r="AY169" s="15" t="s">
        <v>129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84</v>
      </c>
      <c r="BK169" s="182">
        <f>ROUND(I169*H169,1)</f>
        <v>0</v>
      </c>
      <c r="BL169" s="15" t="s">
        <v>136</v>
      </c>
      <c r="BM169" s="181" t="s">
        <v>811</v>
      </c>
    </row>
    <row r="170" s="2" customFormat="1" ht="21.75" customHeight="1">
      <c r="A170" s="34"/>
      <c r="B170" s="168"/>
      <c r="C170" s="169" t="s">
        <v>378</v>
      </c>
      <c r="D170" s="169" t="s">
        <v>132</v>
      </c>
      <c r="E170" s="170" t="s">
        <v>812</v>
      </c>
      <c r="F170" s="171" t="s">
        <v>796</v>
      </c>
      <c r="G170" s="172" t="s">
        <v>701</v>
      </c>
      <c r="H170" s="173">
        <v>1</v>
      </c>
      <c r="I170" s="174"/>
      <c r="J170" s="175">
        <f>ROUND(I170*H170,1)</f>
        <v>0</v>
      </c>
      <c r="K170" s="176"/>
      <c r="L170" s="35"/>
      <c r="M170" s="177" t="s">
        <v>1</v>
      </c>
      <c r="N170" s="178" t="s">
        <v>41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136</v>
      </c>
      <c r="AT170" s="181" t="s">
        <v>132</v>
      </c>
      <c r="AU170" s="181" t="s">
        <v>86</v>
      </c>
      <c r="AY170" s="15" t="s">
        <v>129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84</v>
      </c>
      <c r="BK170" s="182">
        <f>ROUND(I170*H170,1)</f>
        <v>0</v>
      </c>
      <c r="BL170" s="15" t="s">
        <v>136</v>
      </c>
      <c r="BM170" s="181" t="s">
        <v>813</v>
      </c>
    </row>
    <row r="171" s="2" customFormat="1" ht="24.15" customHeight="1">
      <c r="A171" s="34"/>
      <c r="B171" s="168"/>
      <c r="C171" s="169" t="s">
        <v>382</v>
      </c>
      <c r="D171" s="169" t="s">
        <v>132</v>
      </c>
      <c r="E171" s="170" t="s">
        <v>814</v>
      </c>
      <c r="F171" s="171" t="s">
        <v>799</v>
      </c>
      <c r="G171" s="172" t="s">
        <v>701</v>
      </c>
      <c r="H171" s="173">
        <v>1</v>
      </c>
      <c r="I171" s="174"/>
      <c r="J171" s="175">
        <f>ROUND(I171*H171,1)</f>
        <v>0</v>
      </c>
      <c r="K171" s="176"/>
      <c r="L171" s="35"/>
      <c r="M171" s="177" t="s">
        <v>1</v>
      </c>
      <c r="N171" s="178" t="s">
        <v>41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136</v>
      </c>
      <c r="AT171" s="181" t="s">
        <v>132</v>
      </c>
      <c r="AU171" s="181" t="s">
        <v>86</v>
      </c>
      <c r="AY171" s="15" t="s">
        <v>129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84</v>
      </c>
      <c r="BK171" s="182">
        <f>ROUND(I171*H171,1)</f>
        <v>0</v>
      </c>
      <c r="BL171" s="15" t="s">
        <v>136</v>
      </c>
      <c r="BM171" s="181" t="s">
        <v>815</v>
      </c>
    </row>
    <row r="172" s="2" customFormat="1" ht="24.15" customHeight="1">
      <c r="A172" s="34"/>
      <c r="B172" s="168"/>
      <c r="C172" s="189" t="s">
        <v>386</v>
      </c>
      <c r="D172" s="189" t="s">
        <v>251</v>
      </c>
      <c r="E172" s="190" t="s">
        <v>816</v>
      </c>
      <c r="F172" s="191" t="s">
        <v>802</v>
      </c>
      <c r="G172" s="192" t="s">
        <v>701</v>
      </c>
      <c r="H172" s="193">
        <v>1</v>
      </c>
      <c r="I172" s="194"/>
      <c r="J172" s="195">
        <f>ROUND(I172*H172,1)</f>
        <v>0</v>
      </c>
      <c r="K172" s="196"/>
      <c r="L172" s="197"/>
      <c r="M172" s="198" t="s">
        <v>1</v>
      </c>
      <c r="N172" s="199" t="s">
        <v>41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254</v>
      </c>
      <c r="AT172" s="181" t="s">
        <v>251</v>
      </c>
      <c r="AU172" s="181" t="s">
        <v>86</v>
      </c>
      <c r="AY172" s="15" t="s">
        <v>129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84</v>
      </c>
      <c r="BK172" s="182">
        <f>ROUND(I172*H172,1)</f>
        <v>0</v>
      </c>
      <c r="BL172" s="15" t="s">
        <v>136</v>
      </c>
      <c r="BM172" s="181" t="s">
        <v>817</v>
      </c>
    </row>
    <row r="173" s="12" customFormat="1" ht="22.8" customHeight="1">
      <c r="A173" s="12"/>
      <c r="B173" s="155"/>
      <c r="C173" s="12"/>
      <c r="D173" s="156" t="s">
        <v>75</v>
      </c>
      <c r="E173" s="166" t="s">
        <v>818</v>
      </c>
      <c r="F173" s="166" t="s">
        <v>819</v>
      </c>
      <c r="G173" s="12"/>
      <c r="H173" s="12"/>
      <c r="I173" s="158"/>
      <c r="J173" s="167">
        <f>BK173</f>
        <v>0</v>
      </c>
      <c r="K173" s="12"/>
      <c r="L173" s="155"/>
      <c r="M173" s="160"/>
      <c r="N173" s="161"/>
      <c r="O173" s="161"/>
      <c r="P173" s="162">
        <f>SUM(P174:P176)</f>
        <v>0</v>
      </c>
      <c r="Q173" s="161"/>
      <c r="R173" s="162">
        <f>SUM(R174:R176)</f>
        <v>0</v>
      </c>
      <c r="S173" s="161"/>
      <c r="T173" s="163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6" t="s">
        <v>86</v>
      </c>
      <c r="AT173" s="164" t="s">
        <v>75</v>
      </c>
      <c r="AU173" s="164" t="s">
        <v>84</v>
      </c>
      <c r="AY173" s="156" t="s">
        <v>129</v>
      </c>
      <c r="BK173" s="165">
        <f>SUM(BK174:BK176)</f>
        <v>0</v>
      </c>
    </row>
    <row r="174" s="2" customFormat="1" ht="24.15" customHeight="1">
      <c r="A174" s="34"/>
      <c r="B174" s="168"/>
      <c r="C174" s="169" t="s">
        <v>390</v>
      </c>
      <c r="D174" s="169" t="s">
        <v>132</v>
      </c>
      <c r="E174" s="170" t="s">
        <v>820</v>
      </c>
      <c r="F174" s="171" t="s">
        <v>821</v>
      </c>
      <c r="G174" s="172" t="s">
        <v>701</v>
      </c>
      <c r="H174" s="173">
        <v>1</v>
      </c>
      <c r="I174" s="174"/>
      <c r="J174" s="175">
        <f>ROUND(I174*H174,1)</f>
        <v>0</v>
      </c>
      <c r="K174" s="176"/>
      <c r="L174" s="35"/>
      <c r="M174" s="177" t="s">
        <v>1</v>
      </c>
      <c r="N174" s="178" t="s">
        <v>41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136</v>
      </c>
      <c r="AT174" s="181" t="s">
        <v>132</v>
      </c>
      <c r="AU174" s="181" t="s">
        <v>86</v>
      </c>
      <c r="AY174" s="15" t="s">
        <v>129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84</v>
      </c>
      <c r="BK174" s="182">
        <f>ROUND(I174*H174,1)</f>
        <v>0</v>
      </c>
      <c r="BL174" s="15" t="s">
        <v>136</v>
      </c>
      <c r="BM174" s="181" t="s">
        <v>822</v>
      </c>
    </row>
    <row r="175" s="2" customFormat="1" ht="16.5" customHeight="1">
      <c r="A175" s="34"/>
      <c r="B175" s="168"/>
      <c r="C175" s="189" t="s">
        <v>392</v>
      </c>
      <c r="D175" s="189" t="s">
        <v>251</v>
      </c>
      <c r="E175" s="190" t="s">
        <v>823</v>
      </c>
      <c r="F175" s="191" t="s">
        <v>824</v>
      </c>
      <c r="G175" s="192" t="s">
        <v>701</v>
      </c>
      <c r="H175" s="193">
        <v>1</v>
      </c>
      <c r="I175" s="194"/>
      <c r="J175" s="195">
        <f>ROUND(I175*H175,1)</f>
        <v>0</v>
      </c>
      <c r="K175" s="196"/>
      <c r="L175" s="197"/>
      <c r="M175" s="198" t="s">
        <v>1</v>
      </c>
      <c r="N175" s="199" t="s">
        <v>41</v>
      </c>
      <c r="O175" s="73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254</v>
      </c>
      <c r="AT175" s="181" t="s">
        <v>251</v>
      </c>
      <c r="AU175" s="181" t="s">
        <v>86</v>
      </c>
      <c r="AY175" s="15" t="s">
        <v>129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84</v>
      </c>
      <c r="BK175" s="182">
        <f>ROUND(I175*H175,1)</f>
        <v>0</v>
      </c>
      <c r="BL175" s="15" t="s">
        <v>136</v>
      </c>
      <c r="BM175" s="181" t="s">
        <v>825</v>
      </c>
    </row>
    <row r="176" s="2" customFormat="1" ht="24.15" customHeight="1">
      <c r="A176" s="34"/>
      <c r="B176" s="168"/>
      <c r="C176" s="169" t="s">
        <v>396</v>
      </c>
      <c r="D176" s="169" t="s">
        <v>132</v>
      </c>
      <c r="E176" s="170" t="s">
        <v>826</v>
      </c>
      <c r="F176" s="171" t="s">
        <v>827</v>
      </c>
      <c r="G176" s="172" t="s">
        <v>701</v>
      </c>
      <c r="H176" s="173">
        <v>1</v>
      </c>
      <c r="I176" s="174"/>
      <c r="J176" s="175">
        <f>ROUND(I176*H176,1)</f>
        <v>0</v>
      </c>
      <c r="K176" s="176"/>
      <c r="L176" s="35"/>
      <c r="M176" s="177" t="s">
        <v>1</v>
      </c>
      <c r="N176" s="178" t="s">
        <v>41</v>
      </c>
      <c r="O176" s="73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136</v>
      </c>
      <c r="AT176" s="181" t="s">
        <v>132</v>
      </c>
      <c r="AU176" s="181" t="s">
        <v>86</v>
      </c>
      <c r="AY176" s="15" t="s">
        <v>129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84</v>
      </c>
      <c r="BK176" s="182">
        <f>ROUND(I176*H176,1)</f>
        <v>0</v>
      </c>
      <c r="BL176" s="15" t="s">
        <v>136</v>
      </c>
      <c r="BM176" s="181" t="s">
        <v>828</v>
      </c>
    </row>
    <row r="177" s="12" customFormat="1" ht="22.8" customHeight="1">
      <c r="A177" s="12"/>
      <c r="B177" s="155"/>
      <c r="C177" s="12"/>
      <c r="D177" s="156" t="s">
        <v>75</v>
      </c>
      <c r="E177" s="166" t="s">
        <v>829</v>
      </c>
      <c r="F177" s="166" t="s">
        <v>830</v>
      </c>
      <c r="G177" s="12"/>
      <c r="H177" s="12"/>
      <c r="I177" s="158"/>
      <c r="J177" s="167">
        <f>BK177</f>
        <v>0</v>
      </c>
      <c r="K177" s="12"/>
      <c r="L177" s="155"/>
      <c r="M177" s="160"/>
      <c r="N177" s="161"/>
      <c r="O177" s="161"/>
      <c r="P177" s="162">
        <f>SUM(P178:P189)</f>
        <v>0</v>
      </c>
      <c r="Q177" s="161"/>
      <c r="R177" s="162">
        <f>SUM(R178:R189)</f>
        <v>0</v>
      </c>
      <c r="S177" s="161"/>
      <c r="T177" s="163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6" t="s">
        <v>86</v>
      </c>
      <c r="AT177" s="164" t="s">
        <v>75</v>
      </c>
      <c r="AU177" s="164" t="s">
        <v>84</v>
      </c>
      <c r="AY177" s="156" t="s">
        <v>129</v>
      </c>
      <c r="BK177" s="165">
        <f>SUM(BK178:BK189)</f>
        <v>0</v>
      </c>
    </row>
    <row r="178" s="2" customFormat="1" ht="21.75" customHeight="1">
      <c r="A178" s="34"/>
      <c r="B178" s="168"/>
      <c r="C178" s="189" t="s">
        <v>400</v>
      </c>
      <c r="D178" s="189" t="s">
        <v>251</v>
      </c>
      <c r="E178" s="190" t="s">
        <v>831</v>
      </c>
      <c r="F178" s="191" t="s">
        <v>832</v>
      </c>
      <c r="G178" s="192" t="s">
        <v>701</v>
      </c>
      <c r="H178" s="193">
        <v>1</v>
      </c>
      <c r="I178" s="194"/>
      <c r="J178" s="195">
        <f>ROUND(I178*H178,1)</f>
        <v>0</v>
      </c>
      <c r="K178" s="196"/>
      <c r="L178" s="197"/>
      <c r="M178" s="198" t="s">
        <v>1</v>
      </c>
      <c r="N178" s="199" t="s">
        <v>41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254</v>
      </c>
      <c r="AT178" s="181" t="s">
        <v>251</v>
      </c>
      <c r="AU178" s="181" t="s">
        <v>86</v>
      </c>
      <c r="AY178" s="15" t="s">
        <v>129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84</v>
      </c>
      <c r="BK178" s="182">
        <f>ROUND(I178*H178,1)</f>
        <v>0</v>
      </c>
      <c r="BL178" s="15" t="s">
        <v>136</v>
      </c>
      <c r="BM178" s="181" t="s">
        <v>833</v>
      </c>
    </row>
    <row r="179" s="2" customFormat="1" ht="24.15" customHeight="1">
      <c r="A179" s="34"/>
      <c r="B179" s="168"/>
      <c r="C179" s="169" t="s">
        <v>404</v>
      </c>
      <c r="D179" s="169" t="s">
        <v>132</v>
      </c>
      <c r="E179" s="170" t="s">
        <v>834</v>
      </c>
      <c r="F179" s="171" t="s">
        <v>835</v>
      </c>
      <c r="G179" s="172" t="s">
        <v>701</v>
      </c>
      <c r="H179" s="173">
        <v>1</v>
      </c>
      <c r="I179" s="174"/>
      <c r="J179" s="175">
        <f>ROUND(I179*H179,1)</f>
        <v>0</v>
      </c>
      <c r="K179" s="176"/>
      <c r="L179" s="35"/>
      <c r="M179" s="177" t="s">
        <v>1</v>
      </c>
      <c r="N179" s="178" t="s">
        <v>41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136</v>
      </c>
      <c r="AT179" s="181" t="s">
        <v>132</v>
      </c>
      <c r="AU179" s="181" t="s">
        <v>86</v>
      </c>
      <c r="AY179" s="15" t="s">
        <v>129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84</v>
      </c>
      <c r="BK179" s="182">
        <f>ROUND(I179*H179,1)</f>
        <v>0</v>
      </c>
      <c r="BL179" s="15" t="s">
        <v>136</v>
      </c>
      <c r="BM179" s="181" t="s">
        <v>836</v>
      </c>
    </row>
    <row r="180" s="2" customFormat="1" ht="24.15" customHeight="1">
      <c r="A180" s="34"/>
      <c r="B180" s="168"/>
      <c r="C180" s="189" t="s">
        <v>408</v>
      </c>
      <c r="D180" s="189" t="s">
        <v>251</v>
      </c>
      <c r="E180" s="190" t="s">
        <v>837</v>
      </c>
      <c r="F180" s="191" t="s">
        <v>838</v>
      </c>
      <c r="G180" s="192" t="s">
        <v>701</v>
      </c>
      <c r="H180" s="193">
        <v>31</v>
      </c>
      <c r="I180" s="194"/>
      <c r="J180" s="195">
        <f>ROUND(I180*H180,1)</f>
        <v>0</v>
      </c>
      <c r="K180" s="196"/>
      <c r="L180" s="197"/>
      <c r="M180" s="198" t="s">
        <v>1</v>
      </c>
      <c r="N180" s="199" t="s">
        <v>41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254</v>
      </c>
      <c r="AT180" s="181" t="s">
        <v>251</v>
      </c>
      <c r="AU180" s="181" t="s">
        <v>86</v>
      </c>
      <c r="AY180" s="15" t="s">
        <v>129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84</v>
      </c>
      <c r="BK180" s="182">
        <f>ROUND(I180*H180,1)</f>
        <v>0</v>
      </c>
      <c r="BL180" s="15" t="s">
        <v>136</v>
      </c>
      <c r="BM180" s="181" t="s">
        <v>839</v>
      </c>
    </row>
    <row r="181" s="2" customFormat="1" ht="24.15" customHeight="1">
      <c r="A181" s="34"/>
      <c r="B181" s="168"/>
      <c r="C181" s="169" t="s">
        <v>412</v>
      </c>
      <c r="D181" s="169" t="s">
        <v>132</v>
      </c>
      <c r="E181" s="170" t="s">
        <v>840</v>
      </c>
      <c r="F181" s="171" t="s">
        <v>841</v>
      </c>
      <c r="G181" s="172" t="s">
        <v>701</v>
      </c>
      <c r="H181" s="173">
        <v>31</v>
      </c>
      <c r="I181" s="174"/>
      <c r="J181" s="175">
        <f>ROUND(I181*H181,1)</f>
        <v>0</v>
      </c>
      <c r="K181" s="176"/>
      <c r="L181" s="35"/>
      <c r="M181" s="177" t="s">
        <v>1</v>
      </c>
      <c r="N181" s="178" t="s">
        <v>41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136</v>
      </c>
      <c r="AT181" s="181" t="s">
        <v>132</v>
      </c>
      <c r="AU181" s="181" t="s">
        <v>86</v>
      </c>
      <c r="AY181" s="15" t="s">
        <v>129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84</v>
      </c>
      <c r="BK181" s="182">
        <f>ROUND(I181*H181,1)</f>
        <v>0</v>
      </c>
      <c r="BL181" s="15" t="s">
        <v>136</v>
      </c>
      <c r="BM181" s="181" t="s">
        <v>842</v>
      </c>
    </row>
    <row r="182" s="2" customFormat="1" ht="21.75" customHeight="1">
      <c r="A182" s="34"/>
      <c r="B182" s="168"/>
      <c r="C182" s="189" t="s">
        <v>416</v>
      </c>
      <c r="D182" s="189" t="s">
        <v>251</v>
      </c>
      <c r="E182" s="190" t="s">
        <v>843</v>
      </c>
      <c r="F182" s="191" t="s">
        <v>844</v>
      </c>
      <c r="G182" s="192" t="s">
        <v>701</v>
      </c>
      <c r="H182" s="193">
        <v>4</v>
      </c>
      <c r="I182" s="194"/>
      <c r="J182" s="195">
        <f>ROUND(I182*H182,1)</f>
        <v>0</v>
      </c>
      <c r="K182" s="196"/>
      <c r="L182" s="197"/>
      <c r="M182" s="198" t="s">
        <v>1</v>
      </c>
      <c r="N182" s="199" t="s">
        <v>41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254</v>
      </c>
      <c r="AT182" s="181" t="s">
        <v>251</v>
      </c>
      <c r="AU182" s="181" t="s">
        <v>86</v>
      </c>
      <c r="AY182" s="15" t="s">
        <v>129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84</v>
      </c>
      <c r="BK182" s="182">
        <f>ROUND(I182*H182,1)</f>
        <v>0</v>
      </c>
      <c r="BL182" s="15" t="s">
        <v>136</v>
      </c>
      <c r="BM182" s="181" t="s">
        <v>845</v>
      </c>
    </row>
    <row r="183" s="2" customFormat="1" ht="24.15" customHeight="1">
      <c r="A183" s="34"/>
      <c r="B183" s="168"/>
      <c r="C183" s="169" t="s">
        <v>420</v>
      </c>
      <c r="D183" s="169" t="s">
        <v>132</v>
      </c>
      <c r="E183" s="170" t="s">
        <v>846</v>
      </c>
      <c r="F183" s="171" t="s">
        <v>847</v>
      </c>
      <c r="G183" s="172" t="s">
        <v>701</v>
      </c>
      <c r="H183" s="173">
        <v>4</v>
      </c>
      <c r="I183" s="174"/>
      <c r="J183" s="175">
        <f>ROUND(I183*H183,1)</f>
        <v>0</v>
      </c>
      <c r="K183" s="176"/>
      <c r="L183" s="35"/>
      <c r="M183" s="177" t="s">
        <v>1</v>
      </c>
      <c r="N183" s="178" t="s">
        <v>41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136</v>
      </c>
      <c r="AT183" s="181" t="s">
        <v>132</v>
      </c>
      <c r="AU183" s="181" t="s">
        <v>86</v>
      </c>
      <c r="AY183" s="15" t="s">
        <v>129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84</v>
      </c>
      <c r="BK183" s="182">
        <f>ROUND(I183*H183,1)</f>
        <v>0</v>
      </c>
      <c r="BL183" s="15" t="s">
        <v>136</v>
      </c>
      <c r="BM183" s="181" t="s">
        <v>848</v>
      </c>
    </row>
    <row r="184" s="2" customFormat="1" ht="16.5" customHeight="1">
      <c r="A184" s="34"/>
      <c r="B184" s="168"/>
      <c r="C184" s="189" t="s">
        <v>424</v>
      </c>
      <c r="D184" s="189" t="s">
        <v>251</v>
      </c>
      <c r="E184" s="190" t="s">
        <v>849</v>
      </c>
      <c r="F184" s="191" t="s">
        <v>850</v>
      </c>
      <c r="G184" s="192" t="s">
        <v>701</v>
      </c>
      <c r="H184" s="193">
        <v>2</v>
      </c>
      <c r="I184" s="194"/>
      <c r="J184" s="195">
        <f>ROUND(I184*H184,1)</f>
        <v>0</v>
      </c>
      <c r="K184" s="196"/>
      <c r="L184" s="197"/>
      <c r="M184" s="198" t="s">
        <v>1</v>
      </c>
      <c r="N184" s="199" t="s">
        <v>41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254</v>
      </c>
      <c r="AT184" s="181" t="s">
        <v>251</v>
      </c>
      <c r="AU184" s="181" t="s">
        <v>86</v>
      </c>
      <c r="AY184" s="15" t="s">
        <v>129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84</v>
      </c>
      <c r="BK184" s="182">
        <f>ROUND(I184*H184,1)</f>
        <v>0</v>
      </c>
      <c r="BL184" s="15" t="s">
        <v>136</v>
      </c>
      <c r="BM184" s="181" t="s">
        <v>851</v>
      </c>
    </row>
    <row r="185" s="2" customFormat="1" ht="16.5" customHeight="1">
      <c r="A185" s="34"/>
      <c r="B185" s="168"/>
      <c r="C185" s="169" t="s">
        <v>428</v>
      </c>
      <c r="D185" s="169" t="s">
        <v>132</v>
      </c>
      <c r="E185" s="170" t="s">
        <v>852</v>
      </c>
      <c r="F185" s="171" t="s">
        <v>853</v>
      </c>
      <c r="G185" s="172" t="s">
        <v>701</v>
      </c>
      <c r="H185" s="173">
        <v>2</v>
      </c>
      <c r="I185" s="174"/>
      <c r="J185" s="175">
        <f>ROUND(I185*H185,1)</f>
        <v>0</v>
      </c>
      <c r="K185" s="176"/>
      <c r="L185" s="35"/>
      <c r="M185" s="177" t="s">
        <v>1</v>
      </c>
      <c r="N185" s="178" t="s">
        <v>41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136</v>
      </c>
      <c r="AT185" s="181" t="s">
        <v>132</v>
      </c>
      <c r="AU185" s="181" t="s">
        <v>86</v>
      </c>
      <c r="AY185" s="15" t="s">
        <v>129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84</v>
      </c>
      <c r="BK185" s="182">
        <f>ROUND(I185*H185,1)</f>
        <v>0</v>
      </c>
      <c r="BL185" s="15" t="s">
        <v>136</v>
      </c>
      <c r="BM185" s="181" t="s">
        <v>854</v>
      </c>
    </row>
    <row r="186" s="2" customFormat="1" ht="16.5" customHeight="1">
      <c r="A186" s="34"/>
      <c r="B186" s="168"/>
      <c r="C186" s="189" t="s">
        <v>432</v>
      </c>
      <c r="D186" s="189" t="s">
        <v>251</v>
      </c>
      <c r="E186" s="190" t="s">
        <v>855</v>
      </c>
      <c r="F186" s="191" t="s">
        <v>856</v>
      </c>
      <c r="G186" s="192" t="s">
        <v>701</v>
      </c>
      <c r="H186" s="193">
        <v>2</v>
      </c>
      <c r="I186" s="194"/>
      <c r="J186" s="195">
        <f>ROUND(I186*H186,1)</f>
        <v>0</v>
      </c>
      <c r="K186" s="196"/>
      <c r="L186" s="197"/>
      <c r="M186" s="198" t="s">
        <v>1</v>
      </c>
      <c r="N186" s="199" t="s">
        <v>41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254</v>
      </c>
      <c r="AT186" s="181" t="s">
        <v>251</v>
      </c>
      <c r="AU186" s="181" t="s">
        <v>86</v>
      </c>
      <c r="AY186" s="15" t="s">
        <v>129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84</v>
      </c>
      <c r="BK186" s="182">
        <f>ROUND(I186*H186,1)</f>
        <v>0</v>
      </c>
      <c r="BL186" s="15" t="s">
        <v>136</v>
      </c>
      <c r="BM186" s="181" t="s">
        <v>857</v>
      </c>
    </row>
    <row r="187" s="2" customFormat="1" ht="16.5" customHeight="1">
      <c r="A187" s="34"/>
      <c r="B187" s="168"/>
      <c r="C187" s="169" t="s">
        <v>436</v>
      </c>
      <c r="D187" s="169" t="s">
        <v>132</v>
      </c>
      <c r="E187" s="170" t="s">
        <v>858</v>
      </c>
      <c r="F187" s="171" t="s">
        <v>859</v>
      </c>
      <c r="G187" s="172" t="s">
        <v>701</v>
      </c>
      <c r="H187" s="173">
        <v>2</v>
      </c>
      <c r="I187" s="174"/>
      <c r="J187" s="175">
        <f>ROUND(I187*H187,1)</f>
        <v>0</v>
      </c>
      <c r="K187" s="176"/>
      <c r="L187" s="35"/>
      <c r="M187" s="177" t="s">
        <v>1</v>
      </c>
      <c r="N187" s="178" t="s">
        <v>41</v>
      </c>
      <c r="O187" s="73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136</v>
      </c>
      <c r="AT187" s="181" t="s">
        <v>132</v>
      </c>
      <c r="AU187" s="181" t="s">
        <v>86</v>
      </c>
      <c r="AY187" s="15" t="s">
        <v>129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84</v>
      </c>
      <c r="BK187" s="182">
        <f>ROUND(I187*H187,1)</f>
        <v>0</v>
      </c>
      <c r="BL187" s="15" t="s">
        <v>136</v>
      </c>
      <c r="BM187" s="181" t="s">
        <v>860</v>
      </c>
    </row>
    <row r="188" s="2" customFormat="1" ht="16.5" customHeight="1">
      <c r="A188" s="34"/>
      <c r="B188" s="168"/>
      <c r="C188" s="189" t="s">
        <v>438</v>
      </c>
      <c r="D188" s="189" t="s">
        <v>251</v>
      </c>
      <c r="E188" s="190" t="s">
        <v>861</v>
      </c>
      <c r="F188" s="191" t="s">
        <v>862</v>
      </c>
      <c r="G188" s="192" t="s">
        <v>701</v>
      </c>
      <c r="H188" s="193">
        <v>1</v>
      </c>
      <c r="I188" s="194"/>
      <c r="J188" s="195">
        <f>ROUND(I188*H188,1)</f>
        <v>0</v>
      </c>
      <c r="K188" s="196"/>
      <c r="L188" s="197"/>
      <c r="M188" s="198" t="s">
        <v>1</v>
      </c>
      <c r="N188" s="199" t="s">
        <v>41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254</v>
      </c>
      <c r="AT188" s="181" t="s">
        <v>251</v>
      </c>
      <c r="AU188" s="181" t="s">
        <v>86</v>
      </c>
      <c r="AY188" s="15" t="s">
        <v>129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84</v>
      </c>
      <c r="BK188" s="182">
        <f>ROUND(I188*H188,1)</f>
        <v>0</v>
      </c>
      <c r="BL188" s="15" t="s">
        <v>136</v>
      </c>
      <c r="BM188" s="181" t="s">
        <v>863</v>
      </c>
    </row>
    <row r="189" s="2" customFormat="1" ht="16.5" customHeight="1">
      <c r="A189" s="34"/>
      <c r="B189" s="168"/>
      <c r="C189" s="169" t="s">
        <v>442</v>
      </c>
      <c r="D189" s="169" t="s">
        <v>132</v>
      </c>
      <c r="E189" s="170" t="s">
        <v>864</v>
      </c>
      <c r="F189" s="171" t="s">
        <v>865</v>
      </c>
      <c r="G189" s="172" t="s">
        <v>701</v>
      </c>
      <c r="H189" s="173">
        <v>1</v>
      </c>
      <c r="I189" s="174"/>
      <c r="J189" s="175">
        <f>ROUND(I189*H189,1)</f>
        <v>0</v>
      </c>
      <c r="K189" s="176"/>
      <c r="L189" s="35"/>
      <c r="M189" s="177" t="s">
        <v>1</v>
      </c>
      <c r="N189" s="178" t="s">
        <v>41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136</v>
      </c>
      <c r="AT189" s="181" t="s">
        <v>132</v>
      </c>
      <c r="AU189" s="181" t="s">
        <v>86</v>
      </c>
      <c r="AY189" s="15" t="s">
        <v>129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84</v>
      </c>
      <c r="BK189" s="182">
        <f>ROUND(I189*H189,1)</f>
        <v>0</v>
      </c>
      <c r="BL189" s="15" t="s">
        <v>136</v>
      </c>
      <c r="BM189" s="181" t="s">
        <v>866</v>
      </c>
    </row>
    <row r="190" s="12" customFormat="1" ht="22.8" customHeight="1">
      <c r="A190" s="12"/>
      <c r="B190" s="155"/>
      <c r="C190" s="12"/>
      <c r="D190" s="156" t="s">
        <v>75</v>
      </c>
      <c r="E190" s="166" t="s">
        <v>867</v>
      </c>
      <c r="F190" s="166" t="s">
        <v>868</v>
      </c>
      <c r="G190" s="12"/>
      <c r="H190" s="12"/>
      <c r="I190" s="158"/>
      <c r="J190" s="167">
        <f>BK190</f>
        <v>0</v>
      </c>
      <c r="K190" s="12"/>
      <c r="L190" s="155"/>
      <c r="M190" s="160"/>
      <c r="N190" s="161"/>
      <c r="O190" s="161"/>
      <c r="P190" s="162">
        <f>SUM(P191:P243)</f>
        <v>0</v>
      </c>
      <c r="Q190" s="161"/>
      <c r="R190" s="162">
        <f>SUM(R191:R243)</f>
        <v>0</v>
      </c>
      <c r="S190" s="161"/>
      <c r="T190" s="163">
        <f>SUM(T191:T243)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6" t="s">
        <v>86</v>
      </c>
      <c r="AT190" s="164" t="s">
        <v>75</v>
      </c>
      <c r="AU190" s="164" t="s">
        <v>84</v>
      </c>
      <c r="AY190" s="156" t="s">
        <v>129</v>
      </c>
      <c r="BK190" s="165">
        <f>SUM(BK191:BK243)</f>
        <v>0</v>
      </c>
    </row>
    <row r="191" s="2" customFormat="1" ht="16.5" customHeight="1">
      <c r="A191" s="34"/>
      <c r="B191" s="168"/>
      <c r="C191" s="189" t="s">
        <v>446</v>
      </c>
      <c r="D191" s="189" t="s">
        <v>251</v>
      </c>
      <c r="E191" s="190" t="s">
        <v>869</v>
      </c>
      <c r="F191" s="191" t="s">
        <v>870</v>
      </c>
      <c r="G191" s="192" t="s">
        <v>135</v>
      </c>
      <c r="H191" s="193">
        <v>10</v>
      </c>
      <c r="I191" s="194"/>
      <c r="J191" s="195">
        <f>ROUND(I191*H191,1)</f>
        <v>0</v>
      </c>
      <c r="K191" s="196"/>
      <c r="L191" s="197"/>
      <c r="M191" s="198" t="s">
        <v>1</v>
      </c>
      <c r="N191" s="199" t="s">
        <v>41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254</v>
      </c>
      <c r="AT191" s="181" t="s">
        <v>251</v>
      </c>
      <c r="AU191" s="181" t="s">
        <v>86</v>
      </c>
      <c r="AY191" s="15" t="s">
        <v>129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84</v>
      </c>
      <c r="BK191" s="182">
        <f>ROUND(I191*H191,1)</f>
        <v>0</v>
      </c>
      <c r="BL191" s="15" t="s">
        <v>136</v>
      </c>
      <c r="BM191" s="181" t="s">
        <v>871</v>
      </c>
    </row>
    <row r="192" s="2" customFormat="1" ht="21.75" customHeight="1">
      <c r="A192" s="34"/>
      <c r="B192" s="168"/>
      <c r="C192" s="169" t="s">
        <v>450</v>
      </c>
      <c r="D192" s="169" t="s">
        <v>132</v>
      </c>
      <c r="E192" s="170" t="s">
        <v>872</v>
      </c>
      <c r="F192" s="171" t="s">
        <v>873</v>
      </c>
      <c r="G192" s="172" t="s">
        <v>135</v>
      </c>
      <c r="H192" s="173">
        <v>10</v>
      </c>
      <c r="I192" s="174"/>
      <c r="J192" s="175">
        <f>ROUND(I192*H192,1)</f>
        <v>0</v>
      </c>
      <c r="K192" s="176"/>
      <c r="L192" s="35"/>
      <c r="M192" s="177" t="s">
        <v>1</v>
      </c>
      <c r="N192" s="178" t="s">
        <v>41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136</v>
      </c>
      <c r="AT192" s="181" t="s">
        <v>132</v>
      </c>
      <c r="AU192" s="181" t="s">
        <v>86</v>
      </c>
      <c r="AY192" s="15" t="s">
        <v>129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84</v>
      </c>
      <c r="BK192" s="182">
        <f>ROUND(I192*H192,1)</f>
        <v>0</v>
      </c>
      <c r="BL192" s="15" t="s">
        <v>136</v>
      </c>
      <c r="BM192" s="181" t="s">
        <v>874</v>
      </c>
    </row>
    <row r="193" s="2" customFormat="1" ht="16.5" customHeight="1">
      <c r="A193" s="34"/>
      <c r="B193" s="168"/>
      <c r="C193" s="189" t="s">
        <v>454</v>
      </c>
      <c r="D193" s="189" t="s">
        <v>251</v>
      </c>
      <c r="E193" s="190" t="s">
        <v>875</v>
      </c>
      <c r="F193" s="191" t="s">
        <v>876</v>
      </c>
      <c r="G193" s="192" t="s">
        <v>135</v>
      </c>
      <c r="H193" s="193">
        <v>12</v>
      </c>
      <c r="I193" s="194"/>
      <c r="J193" s="195">
        <f>ROUND(I193*H193,1)</f>
        <v>0</v>
      </c>
      <c r="K193" s="196"/>
      <c r="L193" s="197"/>
      <c r="M193" s="198" t="s">
        <v>1</v>
      </c>
      <c r="N193" s="199" t="s">
        <v>41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254</v>
      </c>
      <c r="AT193" s="181" t="s">
        <v>251</v>
      </c>
      <c r="AU193" s="181" t="s">
        <v>86</v>
      </c>
      <c r="AY193" s="15" t="s">
        <v>129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84</v>
      </c>
      <c r="BK193" s="182">
        <f>ROUND(I193*H193,1)</f>
        <v>0</v>
      </c>
      <c r="BL193" s="15" t="s">
        <v>136</v>
      </c>
      <c r="BM193" s="181" t="s">
        <v>877</v>
      </c>
    </row>
    <row r="194" s="2" customFormat="1" ht="21.75" customHeight="1">
      <c r="A194" s="34"/>
      <c r="B194" s="168"/>
      <c r="C194" s="169" t="s">
        <v>458</v>
      </c>
      <c r="D194" s="169" t="s">
        <v>132</v>
      </c>
      <c r="E194" s="170" t="s">
        <v>878</v>
      </c>
      <c r="F194" s="171" t="s">
        <v>879</v>
      </c>
      <c r="G194" s="172" t="s">
        <v>135</v>
      </c>
      <c r="H194" s="173">
        <v>12</v>
      </c>
      <c r="I194" s="174"/>
      <c r="J194" s="175">
        <f>ROUND(I194*H194,1)</f>
        <v>0</v>
      </c>
      <c r="K194" s="176"/>
      <c r="L194" s="35"/>
      <c r="M194" s="177" t="s">
        <v>1</v>
      </c>
      <c r="N194" s="178" t="s">
        <v>41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136</v>
      </c>
      <c r="AT194" s="181" t="s">
        <v>132</v>
      </c>
      <c r="AU194" s="181" t="s">
        <v>86</v>
      </c>
      <c r="AY194" s="15" t="s">
        <v>129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84</v>
      </c>
      <c r="BK194" s="182">
        <f>ROUND(I194*H194,1)</f>
        <v>0</v>
      </c>
      <c r="BL194" s="15" t="s">
        <v>136</v>
      </c>
      <c r="BM194" s="181" t="s">
        <v>880</v>
      </c>
    </row>
    <row r="195" s="2" customFormat="1" ht="16.5" customHeight="1">
      <c r="A195" s="34"/>
      <c r="B195" s="168"/>
      <c r="C195" s="189" t="s">
        <v>462</v>
      </c>
      <c r="D195" s="189" t="s">
        <v>251</v>
      </c>
      <c r="E195" s="190" t="s">
        <v>881</v>
      </c>
      <c r="F195" s="191" t="s">
        <v>882</v>
      </c>
      <c r="G195" s="192" t="s">
        <v>135</v>
      </c>
      <c r="H195" s="193">
        <v>6</v>
      </c>
      <c r="I195" s="194"/>
      <c r="J195" s="195">
        <f>ROUND(I195*H195,1)</f>
        <v>0</v>
      </c>
      <c r="K195" s="196"/>
      <c r="L195" s="197"/>
      <c r="M195" s="198" t="s">
        <v>1</v>
      </c>
      <c r="N195" s="199" t="s">
        <v>41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254</v>
      </c>
      <c r="AT195" s="181" t="s">
        <v>251</v>
      </c>
      <c r="AU195" s="181" t="s">
        <v>86</v>
      </c>
      <c r="AY195" s="15" t="s">
        <v>129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84</v>
      </c>
      <c r="BK195" s="182">
        <f>ROUND(I195*H195,1)</f>
        <v>0</v>
      </c>
      <c r="BL195" s="15" t="s">
        <v>136</v>
      </c>
      <c r="BM195" s="181" t="s">
        <v>883</v>
      </c>
    </row>
    <row r="196" s="2" customFormat="1" ht="21.75" customHeight="1">
      <c r="A196" s="34"/>
      <c r="B196" s="168"/>
      <c r="C196" s="169" t="s">
        <v>466</v>
      </c>
      <c r="D196" s="169" t="s">
        <v>132</v>
      </c>
      <c r="E196" s="170" t="s">
        <v>884</v>
      </c>
      <c r="F196" s="171" t="s">
        <v>885</v>
      </c>
      <c r="G196" s="172" t="s">
        <v>135</v>
      </c>
      <c r="H196" s="173">
        <v>6</v>
      </c>
      <c r="I196" s="174"/>
      <c r="J196" s="175">
        <f>ROUND(I196*H196,1)</f>
        <v>0</v>
      </c>
      <c r="K196" s="176"/>
      <c r="L196" s="35"/>
      <c r="M196" s="177" t="s">
        <v>1</v>
      </c>
      <c r="N196" s="178" t="s">
        <v>41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136</v>
      </c>
      <c r="AT196" s="181" t="s">
        <v>132</v>
      </c>
      <c r="AU196" s="181" t="s">
        <v>86</v>
      </c>
      <c r="AY196" s="15" t="s">
        <v>129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84</v>
      </c>
      <c r="BK196" s="182">
        <f>ROUND(I196*H196,1)</f>
        <v>0</v>
      </c>
      <c r="BL196" s="15" t="s">
        <v>136</v>
      </c>
      <c r="BM196" s="181" t="s">
        <v>886</v>
      </c>
    </row>
    <row r="197" s="2" customFormat="1" ht="16.5" customHeight="1">
      <c r="A197" s="34"/>
      <c r="B197" s="168"/>
      <c r="C197" s="189" t="s">
        <v>470</v>
      </c>
      <c r="D197" s="189" t="s">
        <v>251</v>
      </c>
      <c r="E197" s="190" t="s">
        <v>887</v>
      </c>
      <c r="F197" s="191" t="s">
        <v>888</v>
      </c>
      <c r="G197" s="192" t="s">
        <v>135</v>
      </c>
      <c r="H197" s="193">
        <v>8</v>
      </c>
      <c r="I197" s="194"/>
      <c r="J197" s="195">
        <f>ROUND(I197*H197,1)</f>
        <v>0</v>
      </c>
      <c r="K197" s="196"/>
      <c r="L197" s="197"/>
      <c r="M197" s="198" t="s">
        <v>1</v>
      </c>
      <c r="N197" s="199" t="s">
        <v>41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254</v>
      </c>
      <c r="AT197" s="181" t="s">
        <v>251</v>
      </c>
      <c r="AU197" s="181" t="s">
        <v>86</v>
      </c>
      <c r="AY197" s="15" t="s">
        <v>129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84</v>
      </c>
      <c r="BK197" s="182">
        <f>ROUND(I197*H197,1)</f>
        <v>0</v>
      </c>
      <c r="BL197" s="15" t="s">
        <v>136</v>
      </c>
      <c r="BM197" s="181" t="s">
        <v>889</v>
      </c>
    </row>
    <row r="198" s="2" customFormat="1" ht="21.75" customHeight="1">
      <c r="A198" s="34"/>
      <c r="B198" s="168"/>
      <c r="C198" s="169" t="s">
        <v>474</v>
      </c>
      <c r="D198" s="169" t="s">
        <v>132</v>
      </c>
      <c r="E198" s="170" t="s">
        <v>890</v>
      </c>
      <c r="F198" s="171" t="s">
        <v>891</v>
      </c>
      <c r="G198" s="172" t="s">
        <v>135</v>
      </c>
      <c r="H198" s="173">
        <v>8</v>
      </c>
      <c r="I198" s="174"/>
      <c r="J198" s="175">
        <f>ROUND(I198*H198,1)</f>
        <v>0</v>
      </c>
      <c r="K198" s="176"/>
      <c r="L198" s="35"/>
      <c r="M198" s="177" t="s">
        <v>1</v>
      </c>
      <c r="N198" s="178" t="s">
        <v>41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136</v>
      </c>
      <c r="AT198" s="181" t="s">
        <v>132</v>
      </c>
      <c r="AU198" s="181" t="s">
        <v>86</v>
      </c>
      <c r="AY198" s="15" t="s">
        <v>129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84</v>
      </c>
      <c r="BK198" s="182">
        <f>ROUND(I198*H198,1)</f>
        <v>0</v>
      </c>
      <c r="BL198" s="15" t="s">
        <v>136</v>
      </c>
      <c r="BM198" s="181" t="s">
        <v>892</v>
      </c>
    </row>
    <row r="199" s="2" customFormat="1" ht="16.5" customHeight="1">
      <c r="A199" s="34"/>
      <c r="B199" s="168"/>
      <c r="C199" s="189" t="s">
        <v>478</v>
      </c>
      <c r="D199" s="189" t="s">
        <v>251</v>
      </c>
      <c r="E199" s="190" t="s">
        <v>893</v>
      </c>
      <c r="F199" s="191" t="s">
        <v>894</v>
      </c>
      <c r="G199" s="192" t="s">
        <v>135</v>
      </c>
      <c r="H199" s="193">
        <v>180</v>
      </c>
      <c r="I199" s="194"/>
      <c r="J199" s="195">
        <f>ROUND(I199*H199,1)</f>
        <v>0</v>
      </c>
      <c r="K199" s="196"/>
      <c r="L199" s="197"/>
      <c r="M199" s="198" t="s">
        <v>1</v>
      </c>
      <c r="N199" s="199" t="s">
        <v>41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254</v>
      </c>
      <c r="AT199" s="181" t="s">
        <v>251</v>
      </c>
      <c r="AU199" s="181" t="s">
        <v>86</v>
      </c>
      <c r="AY199" s="15" t="s">
        <v>129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84</v>
      </c>
      <c r="BK199" s="182">
        <f>ROUND(I199*H199,1)</f>
        <v>0</v>
      </c>
      <c r="BL199" s="15" t="s">
        <v>136</v>
      </c>
      <c r="BM199" s="181" t="s">
        <v>895</v>
      </c>
    </row>
    <row r="200" s="2" customFormat="1" ht="16.5" customHeight="1">
      <c r="A200" s="34"/>
      <c r="B200" s="168"/>
      <c r="C200" s="169" t="s">
        <v>482</v>
      </c>
      <c r="D200" s="169" t="s">
        <v>132</v>
      </c>
      <c r="E200" s="170" t="s">
        <v>896</v>
      </c>
      <c r="F200" s="171" t="s">
        <v>897</v>
      </c>
      <c r="G200" s="172" t="s">
        <v>135</v>
      </c>
      <c r="H200" s="173">
        <v>180</v>
      </c>
      <c r="I200" s="174"/>
      <c r="J200" s="175">
        <f>ROUND(I200*H200,1)</f>
        <v>0</v>
      </c>
      <c r="K200" s="176"/>
      <c r="L200" s="35"/>
      <c r="M200" s="177" t="s">
        <v>1</v>
      </c>
      <c r="N200" s="178" t="s">
        <v>41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136</v>
      </c>
      <c r="AT200" s="181" t="s">
        <v>132</v>
      </c>
      <c r="AU200" s="181" t="s">
        <v>86</v>
      </c>
      <c r="AY200" s="15" t="s">
        <v>129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84</v>
      </c>
      <c r="BK200" s="182">
        <f>ROUND(I200*H200,1)</f>
        <v>0</v>
      </c>
      <c r="BL200" s="15" t="s">
        <v>136</v>
      </c>
      <c r="BM200" s="181" t="s">
        <v>898</v>
      </c>
    </row>
    <row r="201" s="2" customFormat="1" ht="16.5" customHeight="1">
      <c r="A201" s="34"/>
      <c r="B201" s="168"/>
      <c r="C201" s="189" t="s">
        <v>486</v>
      </c>
      <c r="D201" s="189" t="s">
        <v>251</v>
      </c>
      <c r="E201" s="190" t="s">
        <v>899</v>
      </c>
      <c r="F201" s="191" t="s">
        <v>900</v>
      </c>
      <c r="G201" s="192" t="s">
        <v>135</v>
      </c>
      <c r="H201" s="193">
        <v>360</v>
      </c>
      <c r="I201" s="194"/>
      <c r="J201" s="195">
        <f>ROUND(I201*H201,1)</f>
        <v>0</v>
      </c>
      <c r="K201" s="196"/>
      <c r="L201" s="197"/>
      <c r="M201" s="198" t="s">
        <v>1</v>
      </c>
      <c r="N201" s="199" t="s">
        <v>41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254</v>
      </c>
      <c r="AT201" s="181" t="s">
        <v>251</v>
      </c>
      <c r="AU201" s="181" t="s">
        <v>86</v>
      </c>
      <c r="AY201" s="15" t="s">
        <v>129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84</v>
      </c>
      <c r="BK201" s="182">
        <f>ROUND(I201*H201,1)</f>
        <v>0</v>
      </c>
      <c r="BL201" s="15" t="s">
        <v>136</v>
      </c>
      <c r="BM201" s="181" t="s">
        <v>901</v>
      </c>
    </row>
    <row r="202" s="2" customFormat="1" ht="16.5" customHeight="1">
      <c r="A202" s="34"/>
      <c r="B202" s="168"/>
      <c r="C202" s="169" t="s">
        <v>490</v>
      </c>
      <c r="D202" s="169" t="s">
        <v>132</v>
      </c>
      <c r="E202" s="170" t="s">
        <v>902</v>
      </c>
      <c r="F202" s="171" t="s">
        <v>903</v>
      </c>
      <c r="G202" s="172" t="s">
        <v>135</v>
      </c>
      <c r="H202" s="173">
        <v>360</v>
      </c>
      <c r="I202" s="174"/>
      <c r="J202" s="175">
        <f>ROUND(I202*H202,1)</f>
        <v>0</v>
      </c>
      <c r="K202" s="176"/>
      <c r="L202" s="35"/>
      <c r="M202" s="177" t="s">
        <v>1</v>
      </c>
      <c r="N202" s="178" t="s">
        <v>41</v>
      </c>
      <c r="O202" s="73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136</v>
      </c>
      <c r="AT202" s="181" t="s">
        <v>132</v>
      </c>
      <c r="AU202" s="181" t="s">
        <v>86</v>
      </c>
      <c r="AY202" s="15" t="s">
        <v>129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5" t="s">
        <v>84</v>
      </c>
      <c r="BK202" s="182">
        <f>ROUND(I202*H202,1)</f>
        <v>0</v>
      </c>
      <c r="BL202" s="15" t="s">
        <v>136</v>
      </c>
      <c r="BM202" s="181" t="s">
        <v>904</v>
      </c>
    </row>
    <row r="203" s="2" customFormat="1" ht="16.5" customHeight="1">
      <c r="A203" s="34"/>
      <c r="B203" s="168"/>
      <c r="C203" s="189" t="s">
        <v>492</v>
      </c>
      <c r="D203" s="189" t="s">
        <v>251</v>
      </c>
      <c r="E203" s="190" t="s">
        <v>905</v>
      </c>
      <c r="F203" s="191" t="s">
        <v>906</v>
      </c>
      <c r="G203" s="192" t="s">
        <v>135</v>
      </c>
      <c r="H203" s="193">
        <v>170</v>
      </c>
      <c r="I203" s="194"/>
      <c r="J203" s="195">
        <f>ROUND(I203*H203,1)</f>
        <v>0</v>
      </c>
      <c r="K203" s="196"/>
      <c r="L203" s="197"/>
      <c r="M203" s="198" t="s">
        <v>1</v>
      </c>
      <c r="N203" s="199" t="s">
        <v>41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254</v>
      </c>
      <c r="AT203" s="181" t="s">
        <v>251</v>
      </c>
      <c r="AU203" s="181" t="s">
        <v>86</v>
      </c>
      <c r="AY203" s="15" t="s">
        <v>129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84</v>
      </c>
      <c r="BK203" s="182">
        <f>ROUND(I203*H203,1)</f>
        <v>0</v>
      </c>
      <c r="BL203" s="15" t="s">
        <v>136</v>
      </c>
      <c r="BM203" s="181" t="s">
        <v>907</v>
      </c>
    </row>
    <row r="204" s="2" customFormat="1" ht="16.5" customHeight="1">
      <c r="A204" s="34"/>
      <c r="B204" s="168"/>
      <c r="C204" s="169" t="s">
        <v>496</v>
      </c>
      <c r="D204" s="169" t="s">
        <v>132</v>
      </c>
      <c r="E204" s="170" t="s">
        <v>908</v>
      </c>
      <c r="F204" s="171" t="s">
        <v>909</v>
      </c>
      <c r="G204" s="172" t="s">
        <v>135</v>
      </c>
      <c r="H204" s="173">
        <v>170</v>
      </c>
      <c r="I204" s="174"/>
      <c r="J204" s="175">
        <f>ROUND(I204*H204,1)</f>
        <v>0</v>
      </c>
      <c r="K204" s="176"/>
      <c r="L204" s="35"/>
      <c r="M204" s="177" t="s">
        <v>1</v>
      </c>
      <c r="N204" s="178" t="s">
        <v>41</v>
      </c>
      <c r="O204" s="73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136</v>
      </c>
      <c r="AT204" s="181" t="s">
        <v>132</v>
      </c>
      <c r="AU204" s="181" t="s">
        <v>86</v>
      </c>
      <c r="AY204" s="15" t="s">
        <v>129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84</v>
      </c>
      <c r="BK204" s="182">
        <f>ROUND(I204*H204,1)</f>
        <v>0</v>
      </c>
      <c r="BL204" s="15" t="s">
        <v>136</v>
      </c>
      <c r="BM204" s="181" t="s">
        <v>910</v>
      </c>
    </row>
    <row r="205" s="2" customFormat="1" ht="16.5" customHeight="1">
      <c r="A205" s="34"/>
      <c r="B205" s="168"/>
      <c r="C205" s="189" t="s">
        <v>500</v>
      </c>
      <c r="D205" s="189" t="s">
        <v>251</v>
      </c>
      <c r="E205" s="190" t="s">
        <v>911</v>
      </c>
      <c r="F205" s="191" t="s">
        <v>912</v>
      </c>
      <c r="G205" s="192" t="s">
        <v>135</v>
      </c>
      <c r="H205" s="193">
        <v>50</v>
      </c>
      <c r="I205" s="194"/>
      <c r="J205" s="195">
        <f>ROUND(I205*H205,1)</f>
        <v>0</v>
      </c>
      <c r="K205" s="196"/>
      <c r="L205" s="197"/>
      <c r="M205" s="198" t="s">
        <v>1</v>
      </c>
      <c r="N205" s="199" t="s">
        <v>41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254</v>
      </c>
      <c r="AT205" s="181" t="s">
        <v>251</v>
      </c>
      <c r="AU205" s="181" t="s">
        <v>86</v>
      </c>
      <c r="AY205" s="15" t="s">
        <v>129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84</v>
      </c>
      <c r="BK205" s="182">
        <f>ROUND(I205*H205,1)</f>
        <v>0</v>
      </c>
      <c r="BL205" s="15" t="s">
        <v>136</v>
      </c>
      <c r="BM205" s="181" t="s">
        <v>913</v>
      </c>
    </row>
    <row r="206" s="2" customFormat="1" ht="16.5" customHeight="1">
      <c r="A206" s="34"/>
      <c r="B206" s="168"/>
      <c r="C206" s="169" t="s">
        <v>504</v>
      </c>
      <c r="D206" s="169" t="s">
        <v>132</v>
      </c>
      <c r="E206" s="170" t="s">
        <v>914</v>
      </c>
      <c r="F206" s="171" t="s">
        <v>915</v>
      </c>
      <c r="G206" s="172" t="s">
        <v>135</v>
      </c>
      <c r="H206" s="173">
        <v>50</v>
      </c>
      <c r="I206" s="174"/>
      <c r="J206" s="175">
        <f>ROUND(I206*H206,1)</f>
        <v>0</v>
      </c>
      <c r="K206" s="176"/>
      <c r="L206" s="35"/>
      <c r="M206" s="177" t="s">
        <v>1</v>
      </c>
      <c r="N206" s="178" t="s">
        <v>41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136</v>
      </c>
      <c r="AT206" s="181" t="s">
        <v>132</v>
      </c>
      <c r="AU206" s="181" t="s">
        <v>86</v>
      </c>
      <c r="AY206" s="15" t="s">
        <v>129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84</v>
      </c>
      <c r="BK206" s="182">
        <f>ROUND(I206*H206,1)</f>
        <v>0</v>
      </c>
      <c r="BL206" s="15" t="s">
        <v>136</v>
      </c>
      <c r="BM206" s="181" t="s">
        <v>916</v>
      </c>
    </row>
    <row r="207" s="2" customFormat="1" ht="16.5" customHeight="1">
      <c r="A207" s="34"/>
      <c r="B207" s="168"/>
      <c r="C207" s="189" t="s">
        <v>508</v>
      </c>
      <c r="D207" s="189" t="s">
        <v>251</v>
      </c>
      <c r="E207" s="190" t="s">
        <v>917</v>
      </c>
      <c r="F207" s="191" t="s">
        <v>918</v>
      </c>
      <c r="G207" s="192" t="s">
        <v>135</v>
      </c>
      <c r="H207" s="193">
        <v>160</v>
      </c>
      <c r="I207" s="194"/>
      <c r="J207" s="195">
        <f>ROUND(I207*H207,1)</f>
        <v>0</v>
      </c>
      <c r="K207" s="196"/>
      <c r="L207" s="197"/>
      <c r="M207" s="198" t="s">
        <v>1</v>
      </c>
      <c r="N207" s="199" t="s">
        <v>41</v>
      </c>
      <c r="O207" s="73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254</v>
      </c>
      <c r="AT207" s="181" t="s">
        <v>251</v>
      </c>
      <c r="AU207" s="181" t="s">
        <v>86</v>
      </c>
      <c r="AY207" s="15" t="s">
        <v>129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5" t="s">
        <v>84</v>
      </c>
      <c r="BK207" s="182">
        <f>ROUND(I207*H207,1)</f>
        <v>0</v>
      </c>
      <c r="BL207" s="15" t="s">
        <v>136</v>
      </c>
      <c r="BM207" s="181" t="s">
        <v>919</v>
      </c>
    </row>
    <row r="208" s="2" customFormat="1" ht="16.5" customHeight="1">
      <c r="A208" s="34"/>
      <c r="B208" s="168"/>
      <c r="C208" s="169" t="s">
        <v>512</v>
      </c>
      <c r="D208" s="169" t="s">
        <v>132</v>
      </c>
      <c r="E208" s="170" t="s">
        <v>920</v>
      </c>
      <c r="F208" s="171" t="s">
        <v>921</v>
      </c>
      <c r="G208" s="172" t="s">
        <v>135</v>
      </c>
      <c r="H208" s="173">
        <v>160</v>
      </c>
      <c r="I208" s="174"/>
      <c r="J208" s="175">
        <f>ROUND(I208*H208,1)</f>
        <v>0</v>
      </c>
      <c r="K208" s="176"/>
      <c r="L208" s="35"/>
      <c r="M208" s="177" t="s">
        <v>1</v>
      </c>
      <c r="N208" s="178" t="s">
        <v>41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136</v>
      </c>
      <c r="AT208" s="181" t="s">
        <v>132</v>
      </c>
      <c r="AU208" s="181" t="s">
        <v>86</v>
      </c>
      <c r="AY208" s="15" t="s">
        <v>129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84</v>
      </c>
      <c r="BK208" s="182">
        <f>ROUND(I208*H208,1)</f>
        <v>0</v>
      </c>
      <c r="BL208" s="15" t="s">
        <v>136</v>
      </c>
      <c r="BM208" s="181" t="s">
        <v>922</v>
      </c>
    </row>
    <row r="209" s="2" customFormat="1" ht="16.5" customHeight="1">
      <c r="A209" s="34"/>
      <c r="B209" s="168"/>
      <c r="C209" s="189" t="s">
        <v>516</v>
      </c>
      <c r="D209" s="189" t="s">
        <v>251</v>
      </c>
      <c r="E209" s="190" t="s">
        <v>923</v>
      </c>
      <c r="F209" s="191" t="s">
        <v>924</v>
      </c>
      <c r="G209" s="192" t="s">
        <v>135</v>
      </c>
      <c r="H209" s="193">
        <v>170</v>
      </c>
      <c r="I209" s="194"/>
      <c r="J209" s="195">
        <f>ROUND(I209*H209,1)</f>
        <v>0</v>
      </c>
      <c r="K209" s="196"/>
      <c r="L209" s="197"/>
      <c r="M209" s="198" t="s">
        <v>1</v>
      </c>
      <c r="N209" s="199" t="s">
        <v>41</v>
      </c>
      <c r="O209" s="73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254</v>
      </c>
      <c r="AT209" s="181" t="s">
        <v>251</v>
      </c>
      <c r="AU209" s="181" t="s">
        <v>86</v>
      </c>
      <c r="AY209" s="15" t="s">
        <v>129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84</v>
      </c>
      <c r="BK209" s="182">
        <f>ROUND(I209*H209,1)</f>
        <v>0</v>
      </c>
      <c r="BL209" s="15" t="s">
        <v>136</v>
      </c>
      <c r="BM209" s="181" t="s">
        <v>925</v>
      </c>
    </row>
    <row r="210" s="2" customFormat="1" ht="16.5" customHeight="1">
      <c r="A210" s="34"/>
      <c r="B210" s="168"/>
      <c r="C210" s="169" t="s">
        <v>520</v>
      </c>
      <c r="D210" s="169" t="s">
        <v>132</v>
      </c>
      <c r="E210" s="170" t="s">
        <v>926</v>
      </c>
      <c r="F210" s="171" t="s">
        <v>927</v>
      </c>
      <c r="G210" s="172" t="s">
        <v>135</v>
      </c>
      <c r="H210" s="173">
        <v>170</v>
      </c>
      <c r="I210" s="174"/>
      <c r="J210" s="175">
        <f>ROUND(I210*H210,1)</f>
        <v>0</v>
      </c>
      <c r="K210" s="176"/>
      <c r="L210" s="35"/>
      <c r="M210" s="177" t="s">
        <v>1</v>
      </c>
      <c r="N210" s="178" t="s">
        <v>41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136</v>
      </c>
      <c r="AT210" s="181" t="s">
        <v>132</v>
      </c>
      <c r="AU210" s="181" t="s">
        <v>86</v>
      </c>
      <c r="AY210" s="15" t="s">
        <v>129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84</v>
      </c>
      <c r="BK210" s="182">
        <f>ROUND(I210*H210,1)</f>
        <v>0</v>
      </c>
      <c r="BL210" s="15" t="s">
        <v>136</v>
      </c>
      <c r="BM210" s="181" t="s">
        <v>928</v>
      </c>
    </row>
    <row r="211" s="2" customFormat="1" ht="16.5" customHeight="1">
      <c r="A211" s="34"/>
      <c r="B211" s="168"/>
      <c r="C211" s="189" t="s">
        <v>524</v>
      </c>
      <c r="D211" s="189" t="s">
        <v>251</v>
      </c>
      <c r="E211" s="190" t="s">
        <v>929</v>
      </c>
      <c r="F211" s="191" t="s">
        <v>930</v>
      </c>
      <c r="G211" s="192" t="s">
        <v>135</v>
      </c>
      <c r="H211" s="193">
        <v>60</v>
      </c>
      <c r="I211" s="194"/>
      <c r="J211" s="195">
        <f>ROUND(I211*H211,1)</f>
        <v>0</v>
      </c>
      <c r="K211" s="196"/>
      <c r="L211" s="197"/>
      <c r="M211" s="198" t="s">
        <v>1</v>
      </c>
      <c r="N211" s="199" t="s">
        <v>41</v>
      </c>
      <c r="O211" s="73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254</v>
      </c>
      <c r="AT211" s="181" t="s">
        <v>251</v>
      </c>
      <c r="AU211" s="181" t="s">
        <v>86</v>
      </c>
      <c r="AY211" s="15" t="s">
        <v>129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84</v>
      </c>
      <c r="BK211" s="182">
        <f>ROUND(I211*H211,1)</f>
        <v>0</v>
      </c>
      <c r="BL211" s="15" t="s">
        <v>136</v>
      </c>
      <c r="BM211" s="181" t="s">
        <v>931</v>
      </c>
    </row>
    <row r="212" s="2" customFormat="1" ht="16.5" customHeight="1">
      <c r="A212" s="34"/>
      <c r="B212" s="168"/>
      <c r="C212" s="169" t="s">
        <v>528</v>
      </c>
      <c r="D212" s="169" t="s">
        <v>132</v>
      </c>
      <c r="E212" s="170" t="s">
        <v>932</v>
      </c>
      <c r="F212" s="171" t="s">
        <v>933</v>
      </c>
      <c r="G212" s="172" t="s">
        <v>135</v>
      </c>
      <c r="H212" s="173">
        <v>60</v>
      </c>
      <c r="I212" s="174"/>
      <c r="J212" s="175">
        <f>ROUND(I212*H212,1)</f>
        <v>0</v>
      </c>
      <c r="K212" s="176"/>
      <c r="L212" s="35"/>
      <c r="M212" s="177" t="s">
        <v>1</v>
      </c>
      <c r="N212" s="178" t="s">
        <v>41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136</v>
      </c>
      <c r="AT212" s="181" t="s">
        <v>132</v>
      </c>
      <c r="AU212" s="181" t="s">
        <v>86</v>
      </c>
      <c r="AY212" s="15" t="s">
        <v>129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84</v>
      </c>
      <c r="BK212" s="182">
        <f>ROUND(I212*H212,1)</f>
        <v>0</v>
      </c>
      <c r="BL212" s="15" t="s">
        <v>136</v>
      </c>
      <c r="BM212" s="181" t="s">
        <v>934</v>
      </c>
    </row>
    <row r="213" s="2" customFormat="1" ht="16.5" customHeight="1">
      <c r="A213" s="34"/>
      <c r="B213" s="168"/>
      <c r="C213" s="189" t="s">
        <v>532</v>
      </c>
      <c r="D213" s="189" t="s">
        <v>251</v>
      </c>
      <c r="E213" s="190" t="s">
        <v>935</v>
      </c>
      <c r="F213" s="191" t="s">
        <v>936</v>
      </c>
      <c r="G213" s="192" t="s">
        <v>135</v>
      </c>
      <c r="H213" s="193">
        <v>90</v>
      </c>
      <c r="I213" s="194"/>
      <c r="J213" s="195">
        <f>ROUND(I213*H213,1)</f>
        <v>0</v>
      </c>
      <c r="K213" s="196"/>
      <c r="L213" s="197"/>
      <c r="M213" s="198" t="s">
        <v>1</v>
      </c>
      <c r="N213" s="199" t="s">
        <v>41</v>
      </c>
      <c r="O213" s="73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254</v>
      </c>
      <c r="AT213" s="181" t="s">
        <v>251</v>
      </c>
      <c r="AU213" s="181" t="s">
        <v>86</v>
      </c>
      <c r="AY213" s="15" t="s">
        <v>129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5" t="s">
        <v>84</v>
      </c>
      <c r="BK213" s="182">
        <f>ROUND(I213*H213,1)</f>
        <v>0</v>
      </c>
      <c r="BL213" s="15" t="s">
        <v>136</v>
      </c>
      <c r="BM213" s="181" t="s">
        <v>937</v>
      </c>
    </row>
    <row r="214" s="2" customFormat="1" ht="16.5" customHeight="1">
      <c r="A214" s="34"/>
      <c r="B214" s="168"/>
      <c r="C214" s="169" t="s">
        <v>536</v>
      </c>
      <c r="D214" s="169" t="s">
        <v>132</v>
      </c>
      <c r="E214" s="170" t="s">
        <v>938</v>
      </c>
      <c r="F214" s="171" t="s">
        <v>939</v>
      </c>
      <c r="G214" s="172" t="s">
        <v>135</v>
      </c>
      <c r="H214" s="173">
        <v>90</v>
      </c>
      <c r="I214" s="174"/>
      <c r="J214" s="175">
        <f>ROUND(I214*H214,1)</f>
        <v>0</v>
      </c>
      <c r="K214" s="176"/>
      <c r="L214" s="35"/>
      <c r="M214" s="177" t="s">
        <v>1</v>
      </c>
      <c r="N214" s="178" t="s">
        <v>41</v>
      </c>
      <c r="O214" s="73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136</v>
      </c>
      <c r="AT214" s="181" t="s">
        <v>132</v>
      </c>
      <c r="AU214" s="181" t="s">
        <v>86</v>
      </c>
      <c r="AY214" s="15" t="s">
        <v>129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84</v>
      </c>
      <c r="BK214" s="182">
        <f>ROUND(I214*H214,1)</f>
        <v>0</v>
      </c>
      <c r="BL214" s="15" t="s">
        <v>136</v>
      </c>
      <c r="BM214" s="181" t="s">
        <v>940</v>
      </c>
    </row>
    <row r="215" s="2" customFormat="1" ht="16.5" customHeight="1">
      <c r="A215" s="34"/>
      <c r="B215" s="168"/>
      <c r="C215" s="189" t="s">
        <v>540</v>
      </c>
      <c r="D215" s="189" t="s">
        <v>251</v>
      </c>
      <c r="E215" s="190" t="s">
        <v>941</v>
      </c>
      <c r="F215" s="191" t="s">
        <v>942</v>
      </c>
      <c r="G215" s="192" t="s">
        <v>135</v>
      </c>
      <c r="H215" s="193">
        <v>80</v>
      </c>
      <c r="I215" s="194"/>
      <c r="J215" s="195">
        <f>ROUND(I215*H215,1)</f>
        <v>0</v>
      </c>
      <c r="K215" s="196"/>
      <c r="L215" s="197"/>
      <c r="M215" s="198" t="s">
        <v>1</v>
      </c>
      <c r="N215" s="199" t="s">
        <v>41</v>
      </c>
      <c r="O215" s="73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254</v>
      </c>
      <c r="AT215" s="181" t="s">
        <v>251</v>
      </c>
      <c r="AU215" s="181" t="s">
        <v>86</v>
      </c>
      <c r="AY215" s="15" t="s">
        <v>129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5" t="s">
        <v>84</v>
      </c>
      <c r="BK215" s="182">
        <f>ROUND(I215*H215,1)</f>
        <v>0</v>
      </c>
      <c r="BL215" s="15" t="s">
        <v>136</v>
      </c>
      <c r="BM215" s="181" t="s">
        <v>943</v>
      </c>
    </row>
    <row r="216" s="2" customFormat="1" ht="16.5" customHeight="1">
      <c r="A216" s="34"/>
      <c r="B216" s="168"/>
      <c r="C216" s="169" t="s">
        <v>544</v>
      </c>
      <c r="D216" s="169" t="s">
        <v>132</v>
      </c>
      <c r="E216" s="170" t="s">
        <v>944</v>
      </c>
      <c r="F216" s="171" t="s">
        <v>945</v>
      </c>
      <c r="G216" s="172" t="s">
        <v>135</v>
      </c>
      <c r="H216" s="173">
        <v>80</v>
      </c>
      <c r="I216" s="174"/>
      <c r="J216" s="175">
        <f>ROUND(I216*H216,1)</f>
        <v>0</v>
      </c>
      <c r="K216" s="176"/>
      <c r="L216" s="35"/>
      <c r="M216" s="177" t="s">
        <v>1</v>
      </c>
      <c r="N216" s="178" t="s">
        <v>41</v>
      </c>
      <c r="O216" s="73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136</v>
      </c>
      <c r="AT216" s="181" t="s">
        <v>132</v>
      </c>
      <c r="AU216" s="181" t="s">
        <v>86</v>
      </c>
      <c r="AY216" s="15" t="s">
        <v>129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5" t="s">
        <v>84</v>
      </c>
      <c r="BK216" s="182">
        <f>ROUND(I216*H216,1)</f>
        <v>0</v>
      </c>
      <c r="BL216" s="15" t="s">
        <v>136</v>
      </c>
      <c r="BM216" s="181" t="s">
        <v>946</v>
      </c>
    </row>
    <row r="217" s="2" customFormat="1" ht="16.5" customHeight="1">
      <c r="A217" s="34"/>
      <c r="B217" s="168"/>
      <c r="C217" s="189" t="s">
        <v>548</v>
      </c>
      <c r="D217" s="189" t="s">
        <v>251</v>
      </c>
      <c r="E217" s="190" t="s">
        <v>947</v>
      </c>
      <c r="F217" s="191" t="s">
        <v>948</v>
      </c>
      <c r="G217" s="192" t="s">
        <v>135</v>
      </c>
      <c r="H217" s="193">
        <v>15</v>
      </c>
      <c r="I217" s="194"/>
      <c r="J217" s="195">
        <f>ROUND(I217*H217,1)</f>
        <v>0</v>
      </c>
      <c r="K217" s="196"/>
      <c r="L217" s="197"/>
      <c r="M217" s="198" t="s">
        <v>1</v>
      </c>
      <c r="N217" s="199" t="s">
        <v>41</v>
      </c>
      <c r="O217" s="73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254</v>
      </c>
      <c r="AT217" s="181" t="s">
        <v>251</v>
      </c>
      <c r="AU217" s="181" t="s">
        <v>86</v>
      </c>
      <c r="AY217" s="15" t="s">
        <v>129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5" t="s">
        <v>84</v>
      </c>
      <c r="BK217" s="182">
        <f>ROUND(I217*H217,1)</f>
        <v>0</v>
      </c>
      <c r="BL217" s="15" t="s">
        <v>136</v>
      </c>
      <c r="BM217" s="181" t="s">
        <v>949</v>
      </c>
    </row>
    <row r="218" s="2" customFormat="1" ht="16.5" customHeight="1">
      <c r="A218" s="34"/>
      <c r="B218" s="168"/>
      <c r="C218" s="169" t="s">
        <v>552</v>
      </c>
      <c r="D218" s="169" t="s">
        <v>132</v>
      </c>
      <c r="E218" s="170" t="s">
        <v>950</v>
      </c>
      <c r="F218" s="171" t="s">
        <v>951</v>
      </c>
      <c r="G218" s="172" t="s">
        <v>135</v>
      </c>
      <c r="H218" s="173">
        <v>15</v>
      </c>
      <c r="I218" s="174"/>
      <c r="J218" s="175">
        <f>ROUND(I218*H218,1)</f>
        <v>0</v>
      </c>
      <c r="K218" s="176"/>
      <c r="L218" s="35"/>
      <c r="M218" s="177" t="s">
        <v>1</v>
      </c>
      <c r="N218" s="178" t="s">
        <v>41</v>
      </c>
      <c r="O218" s="73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1" t="s">
        <v>136</v>
      </c>
      <c r="AT218" s="181" t="s">
        <v>132</v>
      </c>
      <c r="AU218" s="181" t="s">
        <v>86</v>
      </c>
      <c r="AY218" s="15" t="s">
        <v>129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5" t="s">
        <v>84</v>
      </c>
      <c r="BK218" s="182">
        <f>ROUND(I218*H218,1)</f>
        <v>0</v>
      </c>
      <c r="BL218" s="15" t="s">
        <v>136</v>
      </c>
      <c r="BM218" s="181" t="s">
        <v>952</v>
      </c>
    </row>
    <row r="219" s="2" customFormat="1" ht="16.5" customHeight="1">
      <c r="A219" s="34"/>
      <c r="B219" s="168"/>
      <c r="C219" s="189" t="s">
        <v>556</v>
      </c>
      <c r="D219" s="189" t="s">
        <v>251</v>
      </c>
      <c r="E219" s="190" t="s">
        <v>953</v>
      </c>
      <c r="F219" s="191" t="s">
        <v>954</v>
      </c>
      <c r="G219" s="192" t="s">
        <v>135</v>
      </c>
      <c r="H219" s="193">
        <v>50</v>
      </c>
      <c r="I219" s="194"/>
      <c r="J219" s="195">
        <f>ROUND(I219*H219,1)</f>
        <v>0</v>
      </c>
      <c r="K219" s="196"/>
      <c r="L219" s="197"/>
      <c r="M219" s="198" t="s">
        <v>1</v>
      </c>
      <c r="N219" s="199" t="s">
        <v>41</v>
      </c>
      <c r="O219" s="73"/>
      <c r="P219" s="179">
        <f>O219*H219</f>
        <v>0</v>
      </c>
      <c r="Q219" s="179">
        <v>0</v>
      </c>
      <c r="R219" s="179">
        <f>Q219*H219</f>
        <v>0</v>
      </c>
      <c r="S219" s="179">
        <v>0</v>
      </c>
      <c r="T219" s="18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1" t="s">
        <v>254</v>
      </c>
      <c r="AT219" s="181" t="s">
        <v>251</v>
      </c>
      <c r="AU219" s="181" t="s">
        <v>86</v>
      </c>
      <c r="AY219" s="15" t="s">
        <v>129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5" t="s">
        <v>84</v>
      </c>
      <c r="BK219" s="182">
        <f>ROUND(I219*H219,1)</f>
        <v>0</v>
      </c>
      <c r="BL219" s="15" t="s">
        <v>136</v>
      </c>
      <c r="BM219" s="181" t="s">
        <v>955</v>
      </c>
    </row>
    <row r="220" s="2" customFormat="1" ht="16.5" customHeight="1">
      <c r="A220" s="34"/>
      <c r="B220" s="168"/>
      <c r="C220" s="169" t="s">
        <v>560</v>
      </c>
      <c r="D220" s="169" t="s">
        <v>132</v>
      </c>
      <c r="E220" s="170" t="s">
        <v>956</v>
      </c>
      <c r="F220" s="171" t="s">
        <v>957</v>
      </c>
      <c r="G220" s="172" t="s">
        <v>135</v>
      </c>
      <c r="H220" s="173">
        <v>50</v>
      </c>
      <c r="I220" s="174"/>
      <c r="J220" s="175">
        <f>ROUND(I220*H220,1)</f>
        <v>0</v>
      </c>
      <c r="K220" s="176"/>
      <c r="L220" s="35"/>
      <c r="M220" s="177" t="s">
        <v>1</v>
      </c>
      <c r="N220" s="178" t="s">
        <v>41</v>
      </c>
      <c r="O220" s="73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136</v>
      </c>
      <c r="AT220" s="181" t="s">
        <v>132</v>
      </c>
      <c r="AU220" s="181" t="s">
        <v>86</v>
      </c>
      <c r="AY220" s="15" t="s">
        <v>129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5" t="s">
        <v>84</v>
      </c>
      <c r="BK220" s="182">
        <f>ROUND(I220*H220,1)</f>
        <v>0</v>
      </c>
      <c r="BL220" s="15" t="s">
        <v>136</v>
      </c>
      <c r="BM220" s="181" t="s">
        <v>958</v>
      </c>
    </row>
    <row r="221" s="2" customFormat="1" ht="16.5" customHeight="1">
      <c r="A221" s="34"/>
      <c r="B221" s="168"/>
      <c r="C221" s="189" t="s">
        <v>564</v>
      </c>
      <c r="D221" s="189" t="s">
        <v>251</v>
      </c>
      <c r="E221" s="190" t="s">
        <v>959</v>
      </c>
      <c r="F221" s="191" t="s">
        <v>960</v>
      </c>
      <c r="G221" s="192" t="s">
        <v>135</v>
      </c>
      <c r="H221" s="193">
        <v>10</v>
      </c>
      <c r="I221" s="194"/>
      <c r="J221" s="195">
        <f>ROUND(I221*H221,1)</f>
        <v>0</v>
      </c>
      <c r="K221" s="196"/>
      <c r="L221" s="197"/>
      <c r="M221" s="198" t="s">
        <v>1</v>
      </c>
      <c r="N221" s="199" t="s">
        <v>41</v>
      </c>
      <c r="O221" s="73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254</v>
      </c>
      <c r="AT221" s="181" t="s">
        <v>251</v>
      </c>
      <c r="AU221" s="181" t="s">
        <v>86</v>
      </c>
      <c r="AY221" s="15" t="s">
        <v>129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5" t="s">
        <v>84</v>
      </c>
      <c r="BK221" s="182">
        <f>ROUND(I221*H221,1)</f>
        <v>0</v>
      </c>
      <c r="BL221" s="15" t="s">
        <v>136</v>
      </c>
      <c r="BM221" s="181" t="s">
        <v>961</v>
      </c>
    </row>
    <row r="222" s="2" customFormat="1" ht="16.5" customHeight="1">
      <c r="A222" s="34"/>
      <c r="B222" s="168"/>
      <c r="C222" s="169" t="s">
        <v>568</v>
      </c>
      <c r="D222" s="169" t="s">
        <v>132</v>
      </c>
      <c r="E222" s="170" t="s">
        <v>962</v>
      </c>
      <c r="F222" s="171" t="s">
        <v>963</v>
      </c>
      <c r="G222" s="172" t="s">
        <v>135</v>
      </c>
      <c r="H222" s="173">
        <v>10</v>
      </c>
      <c r="I222" s="174"/>
      <c r="J222" s="175">
        <f>ROUND(I222*H222,1)</f>
        <v>0</v>
      </c>
      <c r="K222" s="176"/>
      <c r="L222" s="35"/>
      <c r="M222" s="177" t="s">
        <v>1</v>
      </c>
      <c r="N222" s="178" t="s">
        <v>41</v>
      </c>
      <c r="O222" s="73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136</v>
      </c>
      <c r="AT222" s="181" t="s">
        <v>132</v>
      </c>
      <c r="AU222" s="181" t="s">
        <v>86</v>
      </c>
      <c r="AY222" s="15" t="s">
        <v>129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5" t="s">
        <v>84</v>
      </c>
      <c r="BK222" s="182">
        <f>ROUND(I222*H222,1)</f>
        <v>0</v>
      </c>
      <c r="BL222" s="15" t="s">
        <v>136</v>
      </c>
      <c r="BM222" s="181" t="s">
        <v>964</v>
      </c>
    </row>
    <row r="223" s="2" customFormat="1" ht="16.5" customHeight="1">
      <c r="A223" s="34"/>
      <c r="B223" s="168"/>
      <c r="C223" s="189" t="s">
        <v>572</v>
      </c>
      <c r="D223" s="189" t="s">
        <v>251</v>
      </c>
      <c r="E223" s="190" t="s">
        <v>965</v>
      </c>
      <c r="F223" s="191" t="s">
        <v>966</v>
      </c>
      <c r="G223" s="192" t="s">
        <v>701</v>
      </c>
      <c r="H223" s="193">
        <v>10</v>
      </c>
      <c r="I223" s="194"/>
      <c r="J223" s="195">
        <f>ROUND(I223*H223,1)</f>
        <v>0</v>
      </c>
      <c r="K223" s="196"/>
      <c r="L223" s="197"/>
      <c r="M223" s="198" t="s">
        <v>1</v>
      </c>
      <c r="N223" s="199" t="s">
        <v>41</v>
      </c>
      <c r="O223" s="73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254</v>
      </c>
      <c r="AT223" s="181" t="s">
        <v>251</v>
      </c>
      <c r="AU223" s="181" t="s">
        <v>86</v>
      </c>
      <c r="AY223" s="15" t="s">
        <v>129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5" t="s">
        <v>84</v>
      </c>
      <c r="BK223" s="182">
        <f>ROUND(I223*H223,1)</f>
        <v>0</v>
      </c>
      <c r="BL223" s="15" t="s">
        <v>136</v>
      </c>
      <c r="BM223" s="181" t="s">
        <v>967</v>
      </c>
    </row>
    <row r="224" s="2" customFormat="1" ht="16.5" customHeight="1">
      <c r="A224" s="34"/>
      <c r="B224" s="168"/>
      <c r="C224" s="169" t="s">
        <v>577</v>
      </c>
      <c r="D224" s="169" t="s">
        <v>132</v>
      </c>
      <c r="E224" s="170" t="s">
        <v>968</v>
      </c>
      <c r="F224" s="171" t="s">
        <v>969</v>
      </c>
      <c r="G224" s="172" t="s">
        <v>701</v>
      </c>
      <c r="H224" s="173">
        <v>10</v>
      </c>
      <c r="I224" s="174"/>
      <c r="J224" s="175">
        <f>ROUND(I224*H224,1)</f>
        <v>0</v>
      </c>
      <c r="K224" s="176"/>
      <c r="L224" s="35"/>
      <c r="M224" s="177" t="s">
        <v>1</v>
      </c>
      <c r="N224" s="178" t="s">
        <v>41</v>
      </c>
      <c r="O224" s="73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136</v>
      </c>
      <c r="AT224" s="181" t="s">
        <v>132</v>
      </c>
      <c r="AU224" s="181" t="s">
        <v>86</v>
      </c>
      <c r="AY224" s="15" t="s">
        <v>129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5" t="s">
        <v>84</v>
      </c>
      <c r="BK224" s="182">
        <f>ROUND(I224*H224,1)</f>
        <v>0</v>
      </c>
      <c r="BL224" s="15" t="s">
        <v>136</v>
      </c>
      <c r="BM224" s="181" t="s">
        <v>970</v>
      </c>
    </row>
    <row r="225" s="2" customFormat="1" ht="16.5" customHeight="1">
      <c r="A225" s="34"/>
      <c r="B225" s="168"/>
      <c r="C225" s="189" t="s">
        <v>581</v>
      </c>
      <c r="D225" s="189" t="s">
        <v>251</v>
      </c>
      <c r="E225" s="190" t="s">
        <v>971</v>
      </c>
      <c r="F225" s="191" t="s">
        <v>972</v>
      </c>
      <c r="G225" s="192" t="s">
        <v>701</v>
      </c>
      <c r="H225" s="193">
        <v>1</v>
      </c>
      <c r="I225" s="194"/>
      <c r="J225" s="195">
        <f>ROUND(I225*H225,1)</f>
        <v>0</v>
      </c>
      <c r="K225" s="196"/>
      <c r="L225" s="197"/>
      <c r="M225" s="198" t="s">
        <v>1</v>
      </c>
      <c r="N225" s="199" t="s">
        <v>41</v>
      </c>
      <c r="O225" s="73"/>
      <c r="P225" s="179">
        <f>O225*H225</f>
        <v>0</v>
      </c>
      <c r="Q225" s="179">
        <v>0</v>
      </c>
      <c r="R225" s="179">
        <f>Q225*H225</f>
        <v>0</v>
      </c>
      <c r="S225" s="179">
        <v>0</v>
      </c>
      <c r="T225" s="18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1" t="s">
        <v>254</v>
      </c>
      <c r="AT225" s="181" t="s">
        <v>251</v>
      </c>
      <c r="AU225" s="181" t="s">
        <v>86</v>
      </c>
      <c r="AY225" s="15" t="s">
        <v>129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5" t="s">
        <v>84</v>
      </c>
      <c r="BK225" s="182">
        <f>ROUND(I225*H225,1)</f>
        <v>0</v>
      </c>
      <c r="BL225" s="15" t="s">
        <v>136</v>
      </c>
      <c r="BM225" s="181" t="s">
        <v>973</v>
      </c>
    </row>
    <row r="226" s="2" customFormat="1" ht="21.75" customHeight="1">
      <c r="A226" s="34"/>
      <c r="B226" s="168"/>
      <c r="C226" s="169" t="s">
        <v>585</v>
      </c>
      <c r="D226" s="169" t="s">
        <v>132</v>
      </c>
      <c r="E226" s="170" t="s">
        <v>974</v>
      </c>
      <c r="F226" s="171" t="s">
        <v>975</v>
      </c>
      <c r="G226" s="172" t="s">
        <v>701</v>
      </c>
      <c r="H226" s="173">
        <v>1</v>
      </c>
      <c r="I226" s="174"/>
      <c r="J226" s="175">
        <f>ROUND(I226*H226,1)</f>
        <v>0</v>
      </c>
      <c r="K226" s="176"/>
      <c r="L226" s="35"/>
      <c r="M226" s="177" t="s">
        <v>1</v>
      </c>
      <c r="N226" s="178" t="s">
        <v>41</v>
      </c>
      <c r="O226" s="73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1" t="s">
        <v>136</v>
      </c>
      <c r="AT226" s="181" t="s">
        <v>132</v>
      </c>
      <c r="AU226" s="181" t="s">
        <v>86</v>
      </c>
      <c r="AY226" s="15" t="s">
        <v>129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5" t="s">
        <v>84</v>
      </c>
      <c r="BK226" s="182">
        <f>ROUND(I226*H226,1)</f>
        <v>0</v>
      </c>
      <c r="BL226" s="15" t="s">
        <v>136</v>
      </c>
      <c r="BM226" s="181" t="s">
        <v>976</v>
      </c>
    </row>
    <row r="227" s="2" customFormat="1" ht="16.5" customHeight="1">
      <c r="A227" s="34"/>
      <c r="B227" s="168"/>
      <c r="C227" s="189" t="s">
        <v>591</v>
      </c>
      <c r="D227" s="189" t="s">
        <v>251</v>
      </c>
      <c r="E227" s="190" t="s">
        <v>977</v>
      </c>
      <c r="F227" s="191" t="s">
        <v>978</v>
      </c>
      <c r="G227" s="192" t="s">
        <v>135</v>
      </c>
      <c r="H227" s="193">
        <v>30</v>
      </c>
      <c r="I227" s="194"/>
      <c r="J227" s="195">
        <f>ROUND(I227*H227,1)</f>
        <v>0</v>
      </c>
      <c r="K227" s="196"/>
      <c r="L227" s="197"/>
      <c r="M227" s="198" t="s">
        <v>1</v>
      </c>
      <c r="N227" s="199" t="s">
        <v>41</v>
      </c>
      <c r="O227" s="73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1" t="s">
        <v>254</v>
      </c>
      <c r="AT227" s="181" t="s">
        <v>251</v>
      </c>
      <c r="AU227" s="181" t="s">
        <v>86</v>
      </c>
      <c r="AY227" s="15" t="s">
        <v>129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5" t="s">
        <v>84</v>
      </c>
      <c r="BK227" s="182">
        <f>ROUND(I227*H227,1)</f>
        <v>0</v>
      </c>
      <c r="BL227" s="15" t="s">
        <v>136</v>
      </c>
      <c r="BM227" s="181" t="s">
        <v>979</v>
      </c>
    </row>
    <row r="228" s="2" customFormat="1" ht="16.5" customHeight="1">
      <c r="A228" s="34"/>
      <c r="B228" s="168"/>
      <c r="C228" s="169" t="s">
        <v>595</v>
      </c>
      <c r="D228" s="169" t="s">
        <v>132</v>
      </c>
      <c r="E228" s="170" t="s">
        <v>980</v>
      </c>
      <c r="F228" s="171" t="s">
        <v>981</v>
      </c>
      <c r="G228" s="172" t="s">
        <v>135</v>
      </c>
      <c r="H228" s="173">
        <v>30</v>
      </c>
      <c r="I228" s="174"/>
      <c r="J228" s="175">
        <f>ROUND(I228*H228,1)</f>
        <v>0</v>
      </c>
      <c r="K228" s="176"/>
      <c r="L228" s="35"/>
      <c r="M228" s="177" t="s">
        <v>1</v>
      </c>
      <c r="N228" s="178" t="s">
        <v>41</v>
      </c>
      <c r="O228" s="73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8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1" t="s">
        <v>136</v>
      </c>
      <c r="AT228" s="181" t="s">
        <v>132</v>
      </c>
      <c r="AU228" s="181" t="s">
        <v>86</v>
      </c>
      <c r="AY228" s="15" t="s">
        <v>129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5" t="s">
        <v>84</v>
      </c>
      <c r="BK228" s="182">
        <f>ROUND(I228*H228,1)</f>
        <v>0</v>
      </c>
      <c r="BL228" s="15" t="s">
        <v>136</v>
      </c>
      <c r="BM228" s="181" t="s">
        <v>982</v>
      </c>
    </row>
    <row r="229" s="2" customFormat="1" ht="16.5" customHeight="1">
      <c r="A229" s="34"/>
      <c r="B229" s="168"/>
      <c r="C229" s="189" t="s">
        <v>599</v>
      </c>
      <c r="D229" s="189" t="s">
        <v>251</v>
      </c>
      <c r="E229" s="190" t="s">
        <v>983</v>
      </c>
      <c r="F229" s="191" t="s">
        <v>984</v>
      </c>
      <c r="G229" s="192" t="s">
        <v>701</v>
      </c>
      <c r="H229" s="193">
        <v>10</v>
      </c>
      <c r="I229" s="194"/>
      <c r="J229" s="195">
        <f>ROUND(I229*H229,1)</f>
        <v>0</v>
      </c>
      <c r="K229" s="196"/>
      <c r="L229" s="197"/>
      <c r="M229" s="198" t="s">
        <v>1</v>
      </c>
      <c r="N229" s="199" t="s">
        <v>41</v>
      </c>
      <c r="O229" s="73"/>
      <c r="P229" s="179">
        <f>O229*H229</f>
        <v>0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1" t="s">
        <v>254</v>
      </c>
      <c r="AT229" s="181" t="s">
        <v>251</v>
      </c>
      <c r="AU229" s="181" t="s">
        <v>86</v>
      </c>
      <c r="AY229" s="15" t="s">
        <v>129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5" t="s">
        <v>84</v>
      </c>
      <c r="BK229" s="182">
        <f>ROUND(I229*H229,1)</f>
        <v>0</v>
      </c>
      <c r="BL229" s="15" t="s">
        <v>136</v>
      </c>
      <c r="BM229" s="181" t="s">
        <v>985</v>
      </c>
    </row>
    <row r="230" s="2" customFormat="1" ht="16.5" customHeight="1">
      <c r="A230" s="34"/>
      <c r="B230" s="168"/>
      <c r="C230" s="169" t="s">
        <v>603</v>
      </c>
      <c r="D230" s="169" t="s">
        <v>132</v>
      </c>
      <c r="E230" s="170" t="s">
        <v>986</v>
      </c>
      <c r="F230" s="171" t="s">
        <v>987</v>
      </c>
      <c r="G230" s="172" t="s">
        <v>701</v>
      </c>
      <c r="H230" s="173">
        <v>10</v>
      </c>
      <c r="I230" s="174"/>
      <c r="J230" s="175">
        <f>ROUND(I230*H230,1)</f>
        <v>0</v>
      </c>
      <c r="K230" s="176"/>
      <c r="L230" s="35"/>
      <c r="M230" s="177" t="s">
        <v>1</v>
      </c>
      <c r="N230" s="178" t="s">
        <v>41</v>
      </c>
      <c r="O230" s="73"/>
      <c r="P230" s="179">
        <f>O230*H230</f>
        <v>0</v>
      </c>
      <c r="Q230" s="179">
        <v>0</v>
      </c>
      <c r="R230" s="179">
        <f>Q230*H230</f>
        <v>0</v>
      </c>
      <c r="S230" s="179">
        <v>0</v>
      </c>
      <c r="T230" s="18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1" t="s">
        <v>136</v>
      </c>
      <c r="AT230" s="181" t="s">
        <v>132</v>
      </c>
      <c r="AU230" s="181" t="s">
        <v>86</v>
      </c>
      <c r="AY230" s="15" t="s">
        <v>129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5" t="s">
        <v>84</v>
      </c>
      <c r="BK230" s="182">
        <f>ROUND(I230*H230,1)</f>
        <v>0</v>
      </c>
      <c r="BL230" s="15" t="s">
        <v>136</v>
      </c>
      <c r="BM230" s="181" t="s">
        <v>988</v>
      </c>
    </row>
    <row r="231" s="2" customFormat="1" ht="16.5" customHeight="1">
      <c r="A231" s="34"/>
      <c r="B231" s="168"/>
      <c r="C231" s="169" t="s">
        <v>607</v>
      </c>
      <c r="D231" s="169" t="s">
        <v>132</v>
      </c>
      <c r="E231" s="170" t="s">
        <v>989</v>
      </c>
      <c r="F231" s="171" t="s">
        <v>990</v>
      </c>
      <c r="G231" s="172" t="s">
        <v>701</v>
      </c>
      <c r="H231" s="173">
        <v>335</v>
      </c>
      <c r="I231" s="174"/>
      <c r="J231" s="175">
        <f>ROUND(I231*H231,1)</f>
        <v>0</v>
      </c>
      <c r="K231" s="176"/>
      <c r="L231" s="35"/>
      <c r="M231" s="177" t="s">
        <v>1</v>
      </c>
      <c r="N231" s="178" t="s">
        <v>41</v>
      </c>
      <c r="O231" s="73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1" t="s">
        <v>136</v>
      </c>
      <c r="AT231" s="181" t="s">
        <v>132</v>
      </c>
      <c r="AU231" s="181" t="s">
        <v>86</v>
      </c>
      <c r="AY231" s="15" t="s">
        <v>129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5" t="s">
        <v>84</v>
      </c>
      <c r="BK231" s="182">
        <f>ROUND(I231*H231,1)</f>
        <v>0</v>
      </c>
      <c r="BL231" s="15" t="s">
        <v>136</v>
      </c>
      <c r="BM231" s="181" t="s">
        <v>991</v>
      </c>
    </row>
    <row r="232" s="2" customFormat="1" ht="16.5" customHeight="1">
      <c r="A232" s="34"/>
      <c r="B232" s="168"/>
      <c r="C232" s="169" t="s">
        <v>611</v>
      </c>
      <c r="D232" s="169" t="s">
        <v>132</v>
      </c>
      <c r="E232" s="170" t="s">
        <v>992</v>
      </c>
      <c r="F232" s="171" t="s">
        <v>993</v>
      </c>
      <c r="G232" s="172" t="s">
        <v>701</v>
      </c>
      <c r="H232" s="173">
        <v>36</v>
      </c>
      <c r="I232" s="174"/>
      <c r="J232" s="175">
        <f>ROUND(I232*H232,1)</f>
        <v>0</v>
      </c>
      <c r="K232" s="176"/>
      <c r="L232" s="35"/>
      <c r="M232" s="177" t="s">
        <v>1</v>
      </c>
      <c r="N232" s="178" t="s">
        <v>41</v>
      </c>
      <c r="O232" s="73"/>
      <c r="P232" s="179">
        <f>O232*H232</f>
        <v>0</v>
      </c>
      <c r="Q232" s="179">
        <v>0</v>
      </c>
      <c r="R232" s="179">
        <f>Q232*H232</f>
        <v>0</v>
      </c>
      <c r="S232" s="179">
        <v>0</v>
      </c>
      <c r="T232" s="18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1" t="s">
        <v>136</v>
      </c>
      <c r="AT232" s="181" t="s">
        <v>132</v>
      </c>
      <c r="AU232" s="181" t="s">
        <v>86</v>
      </c>
      <c r="AY232" s="15" t="s">
        <v>129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5" t="s">
        <v>84</v>
      </c>
      <c r="BK232" s="182">
        <f>ROUND(I232*H232,1)</f>
        <v>0</v>
      </c>
      <c r="BL232" s="15" t="s">
        <v>136</v>
      </c>
      <c r="BM232" s="181" t="s">
        <v>994</v>
      </c>
    </row>
    <row r="233" s="2" customFormat="1" ht="16.5" customHeight="1">
      <c r="A233" s="34"/>
      <c r="B233" s="168"/>
      <c r="C233" s="169" t="s">
        <v>615</v>
      </c>
      <c r="D233" s="169" t="s">
        <v>132</v>
      </c>
      <c r="E233" s="170" t="s">
        <v>995</v>
      </c>
      <c r="F233" s="171" t="s">
        <v>996</v>
      </c>
      <c r="G233" s="172" t="s">
        <v>701</v>
      </c>
      <c r="H233" s="173">
        <v>12</v>
      </c>
      <c r="I233" s="174"/>
      <c r="J233" s="175">
        <f>ROUND(I233*H233,1)</f>
        <v>0</v>
      </c>
      <c r="K233" s="176"/>
      <c r="L233" s="35"/>
      <c r="M233" s="177" t="s">
        <v>1</v>
      </c>
      <c r="N233" s="178" t="s">
        <v>41</v>
      </c>
      <c r="O233" s="73"/>
      <c r="P233" s="179">
        <f>O233*H233</f>
        <v>0</v>
      </c>
      <c r="Q233" s="179">
        <v>0</v>
      </c>
      <c r="R233" s="179">
        <f>Q233*H233</f>
        <v>0</v>
      </c>
      <c r="S233" s="179">
        <v>0</v>
      </c>
      <c r="T233" s="18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1" t="s">
        <v>136</v>
      </c>
      <c r="AT233" s="181" t="s">
        <v>132</v>
      </c>
      <c r="AU233" s="181" t="s">
        <v>86</v>
      </c>
      <c r="AY233" s="15" t="s">
        <v>129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5" t="s">
        <v>84</v>
      </c>
      <c r="BK233" s="182">
        <f>ROUND(I233*H233,1)</f>
        <v>0</v>
      </c>
      <c r="BL233" s="15" t="s">
        <v>136</v>
      </c>
      <c r="BM233" s="181" t="s">
        <v>997</v>
      </c>
    </row>
    <row r="234" s="2" customFormat="1" ht="16.5" customHeight="1">
      <c r="A234" s="34"/>
      <c r="B234" s="168"/>
      <c r="C234" s="189" t="s">
        <v>619</v>
      </c>
      <c r="D234" s="189" t="s">
        <v>251</v>
      </c>
      <c r="E234" s="190" t="s">
        <v>998</v>
      </c>
      <c r="F234" s="191" t="s">
        <v>999</v>
      </c>
      <c r="G234" s="192" t="s">
        <v>701</v>
      </c>
      <c r="H234" s="193">
        <v>50</v>
      </c>
      <c r="I234" s="194"/>
      <c r="J234" s="195">
        <f>ROUND(I234*H234,1)</f>
        <v>0</v>
      </c>
      <c r="K234" s="196"/>
      <c r="L234" s="197"/>
      <c r="M234" s="198" t="s">
        <v>1</v>
      </c>
      <c r="N234" s="199" t="s">
        <v>41</v>
      </c>
      <c r="O234" s="73"/>
      <c r="P234" s="179">
        <f>O234*H234</f>
        <v>0</v>
      </c>
      <c r="Q234" s="179">
        <v>0</v>
      </c>
      <c r="R234" s="179">
        <f>Q234*H234</f>
        <v>0</v>
      </c>
      <c r="S234" s="179">
        <v>0</v>
      </c>
      <c r="T234" s="18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1" t="s">
        <v>254</v>
      </c>
      <c r="AT234" s="181" t="s">
        <v>251</v>
      </c>
      <c r="AU234" s="181" t="s">
        <v>86</v>
      </c>
      <c r="AY234" s="15" t="s">
        <v>129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5" t="s">
        <v>84</v>
      </c>
      <c r="BK234" s="182">
        <f>ROUND(I234*H234,1)</f>
        <v>0</v>
      </c>
      <c r="BL234" s="15" t="s">
        <v>136</v>
      </c>
      <c r="BM234" s="181" t="s">
        <v>1000</v>
      </c>
    </row>
    <row r="235" s="2" customFormat="1" ht="16.5" customHeight="1">
      <c r="A235" s="34"/>
      <c r="B235" s="168"/>
      <c r="C235" s="169" t="s">
        <v>626</v>
      </c>
      <c r="D235" s="169" t="s">
        <v>132</v>
      </c>
      <c r="E235" s="170" t="s">
        <v>1001</v>
      </c>
      <c r="F235" s="171" t="s">
        <v>1002</v>
      </c>
      <c r="G235" s="172" t="s">
        <v>701</v>
      </c>
      <c r="H235" s="173">
        <v>50</v>
      </c>
      <c r="I235" s="174"/>
      <c r="J235" s="175">
        <f>ROUND(I235*H235,1)</f>
        <v>0</v>
      </c>
      <c r="K235" s="176"/>
      <c r="L235" s="35"/>
      <c r="M235" s="177" t="s">
        <v>1</v>
      </c>
      <c r="N235" s="178" t="s">
        <v>41</v>
      </c>
      <c r="O235" s="73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1" t="s">
        <v>136</v>
      </c>
      <c r="AT235" s="181" t="s">
        <v>132</v>
      </c>
      <c r="AU235" s="181" t="s">
        <v>86</v>
      </c>
      <c r="AY235" s="15" t="s">
        <v>129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5" t="s">
        <v>84</v>
      </c>
      <c r="BK235" s="182">
        <f>ROUND(I235*H235,1)</f>
        <v>0</v>
      </c>
      <c r="BL235" s="15" t="s">
        <v>136</v>
      </c>
      <c r="BM235" s="181" t="s">
        <v>1003</v>
      </c>
    </row>
    <row r="236" s="2" customFormat="1" ht="21.75" customHeight="1">
      <c r="A236" s="34"/>
      <c r="B236" s="168"/>
      <c r="C236" s="189" t="s">
        <v>631</v>
      </c>
      <c r="D236" s="189" t="s">
        <v>251</v>
      </c>
      <c r="E236" s="190" t="s">
        <v>1004</v>
      </c>
      <c r="F236" s="191" t="s">
        <v>1005</v>
      </c>
      <c r="G236" s="192" t="s">
        <v>701</v>
      </c>
      <c r="H236" s="193">
        <v>5</v>
      </c>
      <c r="I236" s="194"/>
      <c r="J236" s="195">
        <f>ROUND(I236*H236,1)</f>
        <v>0</v>
      </c>
      <c r="K236" s="196"/>
      <c r="L236" s="197"/>
      <c r="M236" s="198" t="s">
        <v>1</v>
      </c>
      <c r="N236" s="199" t="s">
        <v>41</v>
      </c>
      <c r="O236" s="73"/>
      <c r="P236" s="179">
        <f>O236*H236</f>
        <v>0</v>
      </c>
      <c r="Q236" s="179">
        <v>0</v>
      </c>
      <c r="R236" s="179">
        <f>Q236*H236</f>
        <v>0</v>
      </c>
      <c r="S236" s="179">
        <v>0</v>
      </c>
      <c r="T236" s="18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1" t="s">
        <v>254</v>
      </c>
      <c r="AT236" s="181" t="s">
        <v>251</v>
      </c>
      <c r="AU236" s="181" t="s">
        <v>86</v>
      </c>
      <c r="AY236" s="15" t="s">
        <v>129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5" t="s">
        <v>84</v>
      </c>
      <c r="BK236" s="182">
        <f>ROUND(I236*H236,1)</f>
        <v>0</v>
      </c>
      <c r="BL236" s="15" t="s">
        <v>136</v>
      </c>
      <c r="BM236" s="181" t="s">
        <v>1006</v>
      </c>
    </row>
    <row r="237" s="2" customFormat="1" ht="24.15" customHeight="1">
      <c r="A237" s="34"/>
      <c r="B237" s="168"/>
      <c r="C237" s="169" t="s">
        <v>635</v>
      </c>
      <c r="D237" s="169" t="s">
        <v>132</v>
      </c>
      <c r="E237" s="170" t="s">
        <v>1007</v>
      </c>
      <c r="F237" s="171" t="s">
        <v>1008</v>
      </c>
      <c r="G237" s="172" t="s">
        <v>701</v>
      </c>
      <c r="H237" s="173">
        <v>5</v>
      </c>
      <c r="I237" s="174"/>
      <c r="J237" s="175">
        <f>ROUND(I237*H237,1)</f>
        <v>0</v>
      </c>
      <c r="K237" s="176"/>
      <c r="L237" s="35"/>
      <c r="M237" s="177" t="s">
        <v>1</v>
      </c>
      <c r="N237" s="178" t="s">
        <v>41</v>
      </c>
      <c r="O237" s="73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1" t="s">
        <v>136</v>
      </c>
      <c r="AT237" s="181" t="s">
        <v>132</v>
      </c>
      <c r="AU237" s="181" t="s">
        <v>86</v>
      </c>
      <c r="AY237" s="15" t="s">
        <v>129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5" t="s">
        <v>84</v>
      </c>
      <c r="BK237" s="182">
        <f>ROUND(I237*H237,1)</f>
        <v>0</v>
      </c>
      <c r="BL237" s="15" t="s">
        <v>136</v>
      </c>
      <c r="BM237" s="181" t="s">
        <v>1009</v>
      </c>
    </row>
    <row r="238" s="2" customFormat="1" ht="16.5" customHeight="1">
      <c r="A238" s="34"/>
      <c r="B238" s="168"/>
      <c r="C238" s="189" t="s">
        <v>639</v>
      </c>
      <c r="D238" s="189" t="s">
        <v>251</v>
      </c>
      <c r="E238" s="190" t="s">
        <v>1010</v>
      </c>
      <c r="F238" s="191" t="s">
        <v>1011</v>
      </c>
      <c r="G238" s="192" t="s">
        <v>1012</v>
      </c>
      <c r="H238" s="193">
        <v>1</v>
      </c>
      <c r="I238" s="194"/>
      <c r="J238" s="195">
        <f>ROUND(I238*H238,1)</f>
        <v>0</v>
      </c>
      <c r="K238" s="196"/>
      <c r="L238" s="197"/>
      <c r="M238" s="198" t="s">
        <v>1</v>
      </c>
      <c r="N238" s="199" t="s">
        <v>41</v>
      </c>
      <c r="O238" s="73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1" t="s">
        <v>254</v>
      </c>
      <c r="AT238" s="181" t="s">
        <v>251</v>
      </c>
      <c r="AU238" s="181" t="s">
        <v>86</v>
      </c>
      <c r="AY238" s="15" t="s">
        <v>129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5" t="s">
        <v>84</v>
      </c>
      <c r="BK238" s="182">
        <f>ROUND(I238*H238,1)</f>
        <v>0</v>
      </c>
      <c r="BL238" s="15" t="s">
        <v>136</v>
      </c>
      <c r="BM238" s="181" t="s">
        <v>1013</v>
      </c>
    </row>
    <row r="239" s="2" customFormat="1" ht="16.5" customHeight="1">
      <c r="A239" s="34"/>
      <c r="B239" s="168"/>
      <c r="C239" s="169" t="s">
        <v>644</v>
      </c>
      <c r="D239" s="169" t="s">
        <v>132</v>
      </c>
      <c r="E239" s="170" t="s">
        <v>1014</v>
      </c>
      <c r="F239" s="171" t="s">
        <v>1015</v>
      </c>
      <c r="G239" s="172" t="s">
        <v>1012</v>
      </c>
      <c r="H239" s="173">
        <v>1</v>
      </c>
      <c r="I239" s="174"/>
      <c r="J239" s="175">
        <f>ROUND(I239*H239,1)</f>
        <v>0</v>
      </c>
      <c r="K239" s="176"/>
      <c r="L239" s="35"/>
      <c r="M239" s="177" t="s">
        <v>1</v>
      </c>
      <c r="N239" s="178" t="s">
        <v>41</v>
      </c>
      <c r="O239" s="73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1" t="s">
        <v>136</v>
      </c>
      <c r="AT239" s="181" t="s">
        <v>132</v>
      </c>
      <c r="AU239" s="181" t="s">
        <v>86</v>
      </c>
      <c r="AY239" s="15" t="s">
        <v>129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5" t="s">
        <v>84</v>
      </c>
      <c r="BK239" s="182">
        <f>ROUND(I239*H239,1)</f>
        <v>0</v>
      </c>
      <c r="BL239" s="15" t="s">
        <v>136</v>
      </c>
      <c r="BM239" s="181" t="s">
        <v>1016</v>
      </c>
    </row>
    <row r="240" s="2" customFormat="1" ht="24.15" customHeight="1">
      <c r="A240" s="34"/>
      <c r="B240" s="168"/>
      <c r="C240" s="189" t="s">
        <v>649</v>
      </c>
      <c r="D240" s="189" t="s">
        <v>251</v>
      </c>
      <c r="E240" s="190" t="s">
        <v>1017</v>
      </c>
      <c r="F240" s="191" t="s">
        <v>1018</v>
      </c>
      <c r="G240" s="192" t="s">
        <v>353</v>
      </c>
      <c r="H240" s="193">
        <v>1</v>
      </c>
      <c r="I240" s="194"/>
      <c r="J240" s="195">
        <f>ROUND(I240*H240,1)</f>
        <v>0</v>
      </c>
      <c r="K240" s="196"/>
      <c r="L240" s="197"/>
      <c r="M240" s="198" t="s">
        <v>1</v>
      </c>
      <c r="N240" s="199" t="s">
        <v>41</v>
      </c>
      <c r="O240" s="73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1" t="s">
        <v>254</v>
      </c>
      <c r="AT240" s="181" t="s">
        <v>251</v>
      </c>
      <c r="AU240" s="181" t="s">
        <v>86</v>
      </c>
      <c r="AY240" s="15" t="s">
        <v>129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5" t="s">
        <v>84</v>
      </c>
      <c r="BK240" s="182">
        <f>ROUND(I240*H240,1)</f>
        <v>0</v>
      </c>
      <c r="BL240" s="15" t="s">
        <v>136</v>
      </c>
      <c r="BM240" s="181" t="s">
        <v>1019</v>
      </c>
    </row>
    <row r="241" s="2" customFormat="1" ht="24.15" customHeight="1">
      <c r="A241" s="34"/>
      <c r="B241" s="168"/>
      <c r="C241" s="169" t="s">
        <v>653</v>
      </c>
      <c r="D241" s="169" t="s">
        <v>132</v>
      </c>
      <c r="E241" s="170" t="s">
        <v>1020</v>
      </c>
      <c r="F241" s="171" t="s">
        <v>1021</v>
      </c>
      <c r="G241" s="172" t="s">
        <v>353</v>
      </c>
      <c r="H241" s="173">
        <v>1</v>
      </c>
      <c r="I241" s="174"/>
      <c r="J241" s="175">
        <f>ROUND(I241*H241,1)</f>
        <v>0</v>
      </c>
      <c r="K241" s="176"/>
      <c r="L241" s="35"/>
      <c r="M241" s="177" t="s">
        <v>1</v>
      </c>
      <c r="N241" s="178" t="s">
        <v>41</v>
      </c>
      <c r="O241" s="73"/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1" t="s">
        <v>136</v>
      </c>
      <c r="AT241" s="181" t="s">
        <v>132</v>
      </c>
      <c r="AU241" s="181" t="s">
        <v>86</v>
      </c>
      <c r="AY241" s="15" t="s">
        <v>129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5" t="s">
        <v>84</v>
      </c>
      <c r="BK241" s="182">
        <f>ROUND(I241*H241,1)</f>
        <v>0</v>
      </c>
      <c r="BL241" s="15" t="s">
        <v>136</v>
      </c>
      <c r="BM241" s="181" t="s">
        <v>1022</v>
      </c>
    </row>
    <row r="242" s="2" customFormat="1" ht="24.15" customHeight="1">
      <c r="A242" s="34"/>
      <c r="B242" s="168"/>
      <c r="C242" s="189" t="s">
        <v>657</v>
      </c>
      <c r="D242" s="189" t="s">
        <v>251</v>
      </c>
      <c r="E242" s="190" t="s">
        <v>1023</v>
      </c>
      <c r="F242" s="191" t="s">
        <v>1024</v>
      </c>
      <c r="G242" s="192" t="s">
        <v>353</v>
      </c>
      <c r="H242" s="193">
        <v>1</v>
      </c>
      <c r="I242" s="194"/>
      <c r="J242" s="195">
        <f>ROUND(I242*H242,1)</f>
        <v>0</v>
      </c>
      <c r="K242" s="196"/>
      <c r="L242" s="197"/>
      <c r="M242" s="198" t="s">
        <v>1</v>
      </c>
      <c r="N242" s="199" t="s">
        <v>41</v>
      </c>
      <c r="O242" s="73"/>
      <c r="P242" s="179">
        <f>O242*H242</f>
        <v>0</v>
      </c>
      <c r="Q242" s="179">
        <v>0</v>
      </c>
      <c r="R242" s="179">
        <f>Q242*H242</f>
        <v>0</v>
      </c>
      <c r="S242" s="179">
        <v>0</v>
      </c>
      <c r="T242" s="18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1" t="s">
        <v>254</v>
      </c>
      <c r="AT242" s="181" t="s">
        <v>251</v>
      </c>
      <c r="AU242" s="181" t="s">
        <v>86</v>
      </c>
      <c r="AY242" s="15" t="s">
        <v>129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5" t="s">
        <v>84</v>
      </c>
      <c r="BK242" s="182">
        <f>ROUND(I242*H242,1)</f>
        <v>0</v>
      </c>
      <c r="BL242" s="15" t="s">
        <v>136</v>
      </c>
      <c r="BM242" s="181" t="s">
        <v>1025</v>
      </c>
    </row>
    <row r="243" s="2" customFormat="1" ht="24.15" customHeight="1">
      <c r="A243" s="34"/>
      <c r="B243" s="168"/>
      <c r="C243" s="169" t="s">
        <v>661</v>
      </c>
      <c r="D243" s="169" t="s">
        <v>132</v>
      </c>
      <c r="E243" s="170" t="s">
        <v>1026</v>
      </c>
      <c r="F243" s="171" t="s">
        <v>1027</v>
      </c>
      <c r="G243" s="172" t="s">
        <v>353</v>
      </c>
      <c r="H243" s="173">
        <v>1</v>
      </c>
      <c r="I243" s="174"/>
      <c r="J243" s="175">
        <f>ROUND(I243*H243,1)</f>
        <v>0</v>
      </c>
      <c r="K243" s="176"/>
      <c r="L243" s="35"/>
      <c r="M243" s="177" t="s">
        <v>1</v>
      </c>
      <c r="N243" s="178" t="s">
        <v>41</v>
      </c>
      <c r="O243" s="73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1" t="s">
        <v>136</v>
      </c>
      <c r="AT243" s="181" t="s">
        <v>132</v>
      </c>
      <c r="AU243" s="181" t="s">
        <v>86</v>
      </c>
      <c r="AY243" s="15" t="s">
        <v>129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5" t="s">
        <v>84</v>
      </c>
      <c r="BK243" s="182">
        <f>ROUND(I243*H243,1)</f>
        <v>0</v>
      </c>
      <c r="BL243" s="15" t="s">
        <v>136</v>
      </c>
      <c r="BM243" s="181" t="s">
        <v>1028</v>
      </c>
    </row>
    <row r="244" s="12" customFormat="1" ht="22.8" customHeight="1">
      <c r="A244" s="12"/>
      <c r="B244" s="155"/>
      <c r="C244" s="12"/>
      <c r="D244" s="156" t="s">
        <v>75</v>
      </c>
      <c r="E244" s="166" t="s">
        <v>1029</v>
      </c>
      <c r="F244" s="166" t="s">
        <v>1030</v>
      </c>
      <c r="G244" s="12"/>
      <c r="H244" s="12"/>
      <c r="I244" s="158"/>
      <c r="J244" s="167">
        <f>BK244</f>
        <v>0</v>
      </c>
      <c r="K244" s="12"/>
      <c r="L244" s="155"/>
      <c r="M244" s="160"/>
      <c r="N244" s="161"/>
      <c r="O244" s="161"/>
      <c r="P244" s="162">
        <f>SUM(P245:P248)</f>
        <v>0</v>
      </c>
      <c r="Q244" s="161"/>
      <c r="R244" s="162">
        <f>SUM(R245:R248)</f>
        <v>0</v>
      </c>
      <c r="S244" s="161"/>
      <c r="T244" s="163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6" t="s">
        <v>86</v>
      </c>
      <c r="AT244" s="164" t="s">
        <v>75</v>
      </c>
      <c r="AU244" s="164" t="s">
        <v>84</v>
      </c>
      <c r="AY244" s="156" t="s">
        <v>129</v>
      </c>
      <c r="BK244" s="165">
        <f>SUM(BK245:BK248)</f>
        <v>0</v>
      </c>
    </row>
    <row r="245" s="2" customFormat="1" ht="55.5" customHeight="1">
      <c r="A245" s="34"/>
      <c r="B245" s="168"/>
      <c r="C245" s="189" t="s">
        <v>665</v>
      </c>
      <c r="D245" s="189" t="s">
        <v>251</v>
      </c>
      <c r="E245" s="190" t="s">
        <v>1031</v>
      </c>
      <c r="F245" s="191" t="s">
        <v>1032</v>
      </c>
      <c r="G245" s="192" t="s">
        <v>701</v>
      </c>
      <c r="H245" s="193">
        <v>1</v>
      </c>
      <c r="I245" s="194"/>
      <c r="J245" s="195">
        <f>ROUND(I245*H245,1)</f>
        <v>0</v>
      </c>
      <c r="K245" s="196"/>
      <c r="L245" s="197"/>
      <c r="M245" s="198" t="s">
        <v>1</v>
      </c>
      <c r="N245" s="199" t="s">
        <v>41</v>
      </c>
      <c r="O245" s="73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1" t="s">
        <v>254</v>
      </c>
      <c r="AT245" s="181" t="s">
        <v>251</v>
      </c>
      <c r="AU245" s="181" t="s">
        <v>86</v>
      </c>
      <c r="AY245" s="15" t="s">
        <v>129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5" t="s">
        <v>84</v>
      </c>
      <c r="BK245" s="182">
        <f>ROUND(I245*H245,1)</f>
        <v>0</v>
      </c>
      <c r="BL245" s="15" t="s">
        <v>136</v>
      </c>
      <c r="BM245" s="181" t="s">
        <v>1033</v>
      </c>
    </row>
    <row r="246" s="2" customFormat="1" ht="62.7" customHeight="1">
      <c r="A246" s="34"/>
      <c r="B246" s="168"/>
      <c r="C246" s="189" t="s">
        <v>669</v>
      </c>
      <c r="D246" s="189" t="s">
        <v>251</v>
      </c>
      <c r="E246" s="190" t="s">
        <v>1034</v>
      </c>
      <c r="F246" s="191" t="s">
        <v>1035</v>
      </c>
      <c r="G246" s="192" t="s">
        <v>701</v>
      </c>
      <c r="H246" s="193">
        <v>1</v>
      </c>
      <c r="I246" s="194"/>
      <c r="J246" s="195">
        <f>ROUND(I246*H246,1)</f>
        <v>0</v>
      </c>
      <c r="K246" s="196"/>
      <c r="L246" s="197"/>
      <c r="M246" s="198" t="s">
        <v>1</v>
      </c>
      <c r="N246" s="199" t="s">
        <v>41</v>
      </c>
      <c r="O246" s="73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1" t="s">
        <v>254</v>
      </c>
      <c r="AT246" s="181" t="s">
        <v>251</v>
      </c>
      <c r="AU246" s="181" t="s">
        <v>86</v>
      </c>
      <c r="AY246" s="15" t="s">
        <v>129</v>
      </c>
      <c r="BE246" s="182">
        <f>IF(N246="základní",J246,0)</f>
        <v>0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5" t="s">
        <v>84</v>
      </c>
      <c r="BK246" s="182">
        <f>ROUND(I246*H246,1)</f>
        <v>0</v>
      </c>
      <c r="BL246" s="15" t="s">
        <v>136</v>
      </c>
      <c r="BM246" s="181" t="s">
        <v>1036</v>
      </c>
    </row>
    <row r="247" s="2" customFormat="1" ht="16.5" customHeight="1">
      <c r="A247" s="34"/>
      <c r="B247" s="168"/>
      <c r="C247" s="189" t="s">
        <v>673</v>
      </c>
      <c r="D247" s="189" t="s">
        <v>251</v>
      </c>
      <c r="E247" s="190" t="s">
        <v>1037</v>
      </c>
      <c r="F247" s="191" t="s">
        <v>1038</v>
      </c>
      <c r="G247" s="192" t="s">
        <v>701</v>
      </c>
      <c r="H247" s="193">
        <v>2</v>
      </c>
      <c r="I247" s="194"/>
      <c r="J247" s="195">
        <f>ROUND(I247*H247,1)</f>
        <v>0</v>
      </c>
      <c r="K247" s="196"/>
      <c r="L247" s="197"/>
      <c r="M247" s="198" t="s">
        <v>1</v>
      </c>
      <c r="N247" s="199" t="s">
        <v>41</v>
      </c>
      <c r="O247" s="73"/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1" t="s">
        <v>254</v>
      </c>
      <c r="AT247" s="181" t="s">
        <v>251</v>
      </c>
      <c r="AU247" s="181" t="s">
        <v>86</v>
      </c>
      <c r="AY247" s="15" t="s">
        <v>129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5" t="s">
        <v>84</v>
      </c>
      <c r="BK247" s="182">
        <f>ROUND(I247*H247,1)</f>
        <v>0</v>
      </c>
      <c r="BL247" s="15" t="s">
        <v>136</v>
      </c>
      <c r="BM247" s="181" t="s">
        <v>1039</v>
      </c>
    </row>
    <row r="248" s="2" customFormat="1" ht="16.5" customHeight="1">
      <c r="A248" s="34"/>
      <c r="B248" s="168"/>
      <c r="C248" s="169" t="s">
        <v>677</v>
      </c>
      <c r="D248" s="169" t="s">
        <v>132</v>
      </c>
      <c r="E248" s="170" t="s">
        <v>1040</v>
      </c>
      <c r="F248" s="171" t="s">
        <v>1041</v>
      </c>
      <c r="G248" s="172" t="s">
        <v>701</v>
      </c>
      <c r="H248" s="173">
        <v>1</v>
      </c>
      <c r="I248" s="174"/>
      <c r="J248" s="175">
        <f>ROUND(I248*H248,1)</f>
        <v>0</v>
      </c>
      <c r="K248" s="176"/>
      <c r="L248" s="35"/>
      <c r="M248" s="177" t="s">
        <v>1</v>
      </c>
      <c r="N248" s="178" t="s">
        <v>41</v>
      </c>
      <c r="O248" s="73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1" t="s">
        <v>136</v>
      </c>
      <c r="AT248" s="181" t="s">
        <v>132</v>
      </c>
      <c r="AU248" s="181" t="s">
        <v>86</v>
      </c>
      <c r="AY248" s="15" t="s">
        <v>129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5" t="s">
        <v>84</v>
      </c>
      <c r="BK248" s="182">
        <f>ROUND(I248*H248,1)</f>
        <v>0</v>
      </c>
      <c r="BL248" s="15" t="s">
        <v>136</v>
      </c>
      <c r="BM248" s="181" t="s">
        <v>1042</v>
      </c>
    </row>
    <row r="249" s="12" customFormat="1" ht="22.8" customHeight="1">
      <c r="A249" s="12"/>
      <c r="B249" s="155"/>
      <c r="C249" s="12"/>
      <c r="D249" s="156" t="s">
        <v>75</v>
      </c>
      <c r="E249" s="166" t="s">
        <v>1043</v>
      </c>
      <c r="F249" s="166" t="s">
        <v>1044</v>
      </c>
      <c r="G249" s="12"/>
      <c r="H249" s="12"/>
      <c r="I249" s="158"/>
      <c r="J249" s="167">
        <f>BK249</f>
        <v>0</v>
      </c>
      <c r="K249" s="12"/>
      <c r="L249" s="155"/>
      <c r="M249" s="160"/>
      <c r="N249" s="161"/>
      <c r="O249" s="161"/>
      <c r="P249" s="162">
        <f>SUM(P250:P251)</f>
        <v>0</v>
      </c>
      <c r="Q249" s="161"/>
      <c r="R249" s="162">
        <f>SUM(R250:R251)</f>
        <v>0</v>
      </c>
      <c r="S249" s="161"/>
      <c r="T249" s="16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6" t="s">
        <v>86</v>
      </c>
      <c r="AT249" s="164" t="s">
        <v>75</v>
      </c>
      <c r="AU249" s="164" t="s">
        <v>84</v>
      </c>
      <c r="AY249" s="156" t="s">
        <v>129</v>
      </c>
      <c r="BK249" s="165">
        <f>SUM(BK250:BK251)</f>
        <v>0</v>
      </c>
    </row>
    <row r="250" s="2" customFormat="1" ht="24.15" customHeight="1">
      <c r="A250" s="34"/>
      <c r="B250" s="168"/>
      <c r="C250" s="169" t="s">
        <v>681</v>
      </c>
      <c r="D250" s="169" t="s">
        <v>132</v>
      </c>
      <c r="E250" s="170" t="s">
        <v>1045</v>
      </c>
      <c r="F250" s="171" t="s">
        <v>1046</v>
      </c>
      <c r="G250" s="172" t="s">
        <v>701</v>
      </c>
      <c r="H250" s="173">
        <v>1</v>
      </c>
      <c r="I250" s="174"/>
      <c r="J250" s="175">
        <f>ROUND(I250*H250,1)</f>
        <v>0</v>
      </c>
      <c r="K250" s="176"/>
      <c r="L250" s="35"/>
      <c r="M250" s="177" t="s">
        <v>1</v>
      </c>
      <c r="N250" s="178" t="s">
        <v>41</v>
      </c>
      <c r="O250" s="73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1" t="s">
        <v>136</v>
      </c>
      <c r="AT250" s="181" t="s">
        <v>132</v>
      </c>
      <c r="AU250" s="181" t="s">
        <v>86</v>
      </c>
      <c r="AY250" s="15" t="s">
        <v>129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5" t="s">
        <v>84</v>
      </c>
      <c r="BK250" s="182">
        <f>ROUND(I250*H250,1)</f>
        <v>0</v>
      </c>
      <c r="BL250" s="15" t="s">
        <v>136</v>
      </c>
      <c r="BM250" s="181" t="s">
        <v>1047</v>
      </c>
    </row>
    <row r="251" s="2" customFormat="1" ht="16.5" customHeight="1">
      <c r="A251" s="34"/>
      <c r="B251" s="168"/>
      <c r="C251" s="169" t="s">
        <v>1048</v>
      </c>
      <c r="D251" s="169" t="s">
        <v>132</v>
      </c>
      <c r="E251" s="170" t="s">
        <v>1049</v>
      </c>
      <c r="F251" s="171" t="s">
        <v>1050</v>
      </c>
      <c r="G251" s="172" t="s">
        <v>701</v>
      </c>
      <c r="H251" s="173">
        <v>1</v>
      </c>
      <c r="I251" s="174"/>
      <c r="J251" s="175">
        <f>ROUND(I251*H251,1)</f>
        <v>0</v>
      </c>
      <c r="K251" s="176"/>
      <c r="L251" s="35"/>
      <c r="M251" s="177" t="s">
        <v>1</v>
      </c>
      <c r="N251" s="178" t="s">
        <v>41</v>
      </c>
      <c r="O251" s="73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1" t="s">
        <v>136</v>
      </c>
      <c r="AT251" s="181" t="s">
        <v>132</v>
      </c>
      <c r="AU251" s="181" t="s">
        <v>86</v>
      </c>
      <c r="AY251" s="15" t="s">
        <v>129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15" t="s">
        <v>84</v>
      </c>
      <c r="BK251" s="182">
        <f>ROUND(I251*H251,1)</f>
        <v>0</v>
      </c>
      <c r="BL251" s="15" t="s">
        <v>136</v>
      </c>
      <c r="BM251" s="181" t="s">
        <v>1051</v>
      </c>
    </row>
    <row r="252" s="12" customFormat="1" ht="22.8" customHeight="1">
      <c r="A252" s="12"/>
      <c r="B252" s="155"/>
      <c r="C252" s="12"/>
      <c r="D252" s="156" t="s">
        <v>75</v>
      </c>
      <c r="E252" s="166" t="s">
        <v>1052</v>
      </c>
      <c r="F252" s="166" t="s">
        <v>1053</v>
      </c>
      <c r="G252" s="12"/>
      <c r="H252" s="12"/>
      <c r="I252" s="158"/>
      <c r="J252" s="167">
        <f>BK252</f>
        <v>0</v>
      </c>
      <c r="K252" s="12"/>
      <c r="L252" s="155"/>
      <c r="M252" s="160"/>
      <c r="N252" s="161"/>
      <c r="O252" s="161"/>
      <c r="P252" s="162">
        <f>SUM(P253:P268)</f>
        <v>0</v>
      </c>
      <c r="Q252" s="161"/>
      <c r="R252" s="162">
        <f>SUM(R253:R268)</f>
        <v>0</v>
      </c>
      <c r="S252" s="161"/>
      <c r="T252" s="163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6" t="s">
        <v>86</v>
      </c>
      <c r="AT252" s="164" t="s">
        <v>75</v>
      </c>
      <c r="AU252" s="164" t="s">
        <v>84</v>
      </c>
      <c r="AY252" s="156" t="s">
        <v>129</v>
      </c>
      <c r="BK252" s="165">
        <f>SUM(BK253:BK268)</f>
        <v>0</v>
      </c>
    </row>
    <row r="253" s="2" customFormat="1" ht="16.5" customHeight="1">
      <c r="A253" s="34"/>
      <c r="B253" s="168"/>
      <c r="C253" s="169" t="s">
        <v>1054</v>
      </c>
      <c r="D253" s="169" t="s">
        <v>132</v>
      </c>
      <c r="E253" s="170" t="s">
        <v>1055</v>
      </c>
      <c r="F253" s="171" t="s">
        <v>1056</v>
      </c>
      <c r="G253" s="172" t="s">
        <v>1057</v>
      </c>
      <c r="H253" s="173">
        <v>158</v>
      </c>
      <c r="I253" s="174"/>
      <c r="J253" s="175">
        <f>ROUND(I253*H253,1)</f>
        <v>0</v>
      </c>
      <c r="K253" s="176"/>
      <c r="L253" s="35"/>
      <c r="M253" s="177" t="s">
        <v>1</v>
      </c>
      <c r="N253" s="178" t="s">
        <v>41</v>
      </c>
      <c r="O253" s="73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1" t="s">
        <v>136</v>
      </c>
      <c r="AT253" s="181" t="s">
        <v>132</v>
      </c>
      <c r="AU253" s="181" t="s">
        <v>86</v>
      </c>
      <c r="AY253" s="15" t="s">
        <v>129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5" t="s">
        <v>84</v>
      </c>
      <c r="BK253" s="182">
        <f>ROUND(I253*H253,1)</f>
        <v>0</v>
      </c>
      <c r="BL253" s="15" t="s">
        <v>136</v>
      </c>
      <c r="BM253" s="181" t="s">
        <v>1058</v>
      </c>
    </row>
    <row r="254" s="2" customFormat="1" ht="16.5" customHeight="1">
      <c r="A254" s="34"/>
      <c r="B254" s="168"/>
      <c r="C254" s="169" t="s">
        <v>1059</v>
      </c>
      <c r="D254" s="169" t="s">
        <v>132</v>
      </c>
      <c r="E254" s="170" t="s">
        <v>1060</v>
      </c>
      <c r="F254" s="171" t="s">
        <v>1061</v>
      </c>
      <c r="G254" s="172" t="s">
        <v>1057</v>
      </c>
      <c r="H254" s="173">
        <v>158</v>
      </c>
      <c r="I254" s="174"/>
      <c r="J254" s="175">
        <f>ROUND(I254*H254,1)</f>
        <v>0</v>
      </c>
      <c r="K254" s="176"/>
      <c r="L254" s="35"/>
      <c r="M254" s="177" t="s">
        <v>1</v>
      </c>
      <c r="N254" s="178" t="s">
        <v>41</v>
      </c>
      <c r="O254" s="73"/>
      <c r="P254" s="179">
        <f>O254*H254</f>
        <v>0</v>
      </c>
      <c r="Q254" s="179">
        <v>0</v>
      </c>
      <c r="R254" s="179">
        <f>Q254*H254</f>
        <v>0</v>
      </c>
      <c r="S254" s="179">
        <v>0</v>
      </c>
      <c r="T254" s="18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1" t="s">
        <v>136</v>
      </c>
      <c r="AT254" s="181" t="s">
        <v>132</v>
      </c>
      <c r="AU254" s="181" t="s">
        <v>86</v>
      </c>
      <c r="AY254" s="15" t="s">
        <v>129</v>
      </c>
      <c r="BE254" s="182">
        <f>IF(N254="základní",J254,0)</f>
        <v>0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5" t="s">
        <v>84</v>
      </c>
      <c r="BK254" s="182">
        <f>ROUND(I254*H254,1)</f>
        <v>0</v>
      </c>
      <c r="BL254" s="15" t="s">
        <v>136</v>
      </c>
      <c r="BM254" s="181" t="s">
        <v>1062</v>
      </c>
    </row>
    <row r="255" s="2" customFormat="1" ht="16.5" customHeight="1">
      <c r="A255" s="34"/>
      <c r="B255" s="168"/>
      <c r="C255" s="169" t="s">
        <v>1063</v>
      </c>
      <c r="D255" s="169" t="s">
        <v>132</v>
      </c>
      <c r="E255" s="170" t="s">
        <v>1064</v>
      </c>
      <c r="F255" s="171" t="s">
        <v>1065</v>
      </c>
      <c r="G255" s="172" t="s">
        <v>1057</v>
      </c>
      <c r="H255" s="173">
        <v>158</v>
      </c>
      <c r="I255" s="174"/>
      <c r="J255" s="175">
        <f>ROUND(I255*H255,1)</f>
        <v>0</v>
      </c>
      <c r="K255" s="176"/>
      <c r="L255" s="35"/>
      <c r="M255" s="177" t="s">
        <v>1</v>
      </c>
      <c r="N255" s="178" t="s">
        <v>41</v>
      </c>
      <c r="O255" s="73"/>
      <c r="P255" s="179">
        <f>O255*H255</f>
        <v>0</v>
      </c>
      <c r="Q255" s="179">
        <v>0</v>
      </c>
      <c r="R255" s="179">
        <f>Q255*H255</f>
        <v>0</v>
      </c>
      <c r="S255" s="179">
        <v>0</v>
      </c>
      <c r="T255" s="18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1" t="s">
        <v>136</v>
      </c>
      <c r="AT255" s="181" t="s">
        <v>132</v>
      </c>
      <c r="AU255" s="181" t="s">
        <v>86</v>
      </c>
      <c r="AY255" s="15" t="s">
        <v>129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15" t="s">
        <v>84</v>
      </c>
      <c r="BK255" s="182">
        <f>ROUND(I255*H255,1)</f>
        <v>0</v>
      </c>
      <c r="BL255" s="15" t="s">
        <v>136</v>
      </c>
      <c r="BM255" s="181" t="s">
        <v>1066</v>
      </c>
    </row>
    <row r="256" s="2" customFormat="1" ht="16.5" customHeight="1">
      <c r="A256" s="34"/>
      <c r="B256" s="168"/>
      <c r="C256" s="169" t="s">
        <v>1067</v>
      </c>
      <c r="D256" s="169" t="s">
        <v>132</v>
      </c>
      <c r="E256" s="170" t="s">
        <v>1068</v>
      </c>
      <c r="F256" s="171" t="s">
        <v>1069</v>
      </c>
      <c r="G256" s="172" t="s">
        <v>1070</v>
      </c>
      <c r="H256" s="173">
        <v>26</v>
      </c>
      <c r="I256" s="174"/>
      <c r="J256" s="175">
        <f>ROUND(I256*H256,1)</f>
        <v>0</v>
      </c>
      <c r="K256" s="176"/>
      <c r="L256" s="35"/>
      <c r="M256" s="177" t="s">
        <v>1</v>
      </c>
      <c r="N256" s="178" t="s">
        <v>41</v>
      </c>
      <c r="O256" s="73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1" t="s">
        <v>136</v>
      </c>
      <c r="AT256" s="181" t="s">
        <v>132</v>
      </c>
      <c r="AU256" s="181" t="s">
        <v>86</v>
      </c>
      <c r="AY256" s="15" t="s">
        <v>129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5" t="s">
        <v>84</v>
      </c>
      <c r="BK256" s="182">
        <f>ROUND(I256*H256,1)</f>
        <v>0</v>
      </c>
      <c r="BL256" s="15" t="s">
        <v>136</v>
      </c>
      <c r="BM256" s="181" t="s">
        <v>1071</v>
      </c>
    </row>
    <row r="257" s="2" customFormat="1" ht="16.5" customHeight="1">
      <c r="A257" s="34"/>
      <c r="B257" s="168"/>
      <c r="C257" s="169" t="s">
        <v>1072</v>
      </c>
      <c r="D257" s="169" t="s">
        <v>132</v>
      </c>
      <c r="E257" s="170" t="s">
        <v>1073</v>
      </c>
      <c r="F257" s="171" t="s">
        <v>1074</v>
      </c>
      <c r="G257" s="172" t="s">
        <v>1057</v>
      </c>
      <c r="H257" s="173">
        <v>158</v>
      </c>
      <c r="I257" s="174"/>
      <c r="J257" s="175">
        <f>ROUND(I257*H257,1)</f>
        <v>0</v>
      </c>
      <c r="K257" s="176"/>
      <c r="L257" s="35"/>
      <c r="M257" s="177" t="s">
        <v>1</v>
      </c>
      <c r="N257" s="178" t="s">
        <v>41</v>
      </c>
      <c r="O257" s="73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1" t="s">
        <v>136</v>
      </c>
      <c r="AT257" s="181" t="s">
        <v>132</v>
      </c>
      <c r="AU257" s="181" t="s">
        <v>86</v>
      </c>
      <c r="AY257" s="15" t="s">
        <v>129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5" t="s">
        <v>84</v>
      </c>
      <c r="BK257" s="182">
        <f>ROUND(I257*H257,1)</f>
        <v>0</v>
      </c>
      <c r="BL257" s="15" t="s">
        <v>136</v>
      </c>
      <c r="BM257" s="181" t="s">
        <v>1075</v>
      </c>
    </row>
    <row r="258" s="2" customFormat="1" ht="16.5" customHeight="1">
      <c r="A258" s="34"/>
      <c r="B258" s="168"/>
      <c r="C258" s="169" t="s">
        <v>1076</v>
      </c>
      <c r="D258" s="169" t="s">
        <v>132</v>
      </c>
      <c r="E258" s="170" t="s">
        <v>1077</v>
      </c>
      <c r="F258" s="171" t="s">
        <v>1078</v>
      </c>
      <c r="G258" s="172" t="s">
        <v>1070</v>
      </c>
      <c r="H258" s="173">
        <v>32</v>
      </c>
      <c r="I258" s="174"/>
      <c r="J258" s="175">
        <f>ROUND(I258*H258,1)</f>
        <v>0</v>
      </c>
      <c r="K258" s="176"/>
      <c r="L258" s="35"/>
      <c r="M258" s="177" t="s">
        <v>1</v>
      </c>
      <c r="N258" s="178" t="s">
        <v>41</v>
      </c>
      <c r="O258" s="73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1" t="s">
        <v>136</v>
      </c>
      <c r="AT258" s="181" t="s">
        <v>132</v>
      </c>
      <c r="AU258" s="181" t="s">
        <v>86</v>
      </c>
      <c r="AY258" s="15" t="s">
        <v>129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5" t="s">
        <v>84</v>
      </c>
      <c r="BK258" s="182">
        <f>ROUND(I258*H258,1)</f>
        <v>0</v>
      </c>
      <c r="BL258" s="15" t="s">
        <v>136</v>
      </c>
      <c r="BM258" s="181" t="s">
        <v>1079</v>
      </c>
    </row>
    <row r="259" s="2" customFormat="1" ht="21.75" customHeight="1">
      <c r="A259" s="34"/>
      <c r="B259" s="168"/>
      <c r="C259" s="169" t="s">
        <v>1080</v>
      </c>
      <c r="D259" s="169" t="s">
        <v>132</v>
      </c>
      <c r="E259" s="170" t="s">
        <v>1081</v>
      </c>
      <c r="F259" s="171" t="s">
        <v>1082</v>
      </c>
      <c r="G259" s="172" t="s">
        <v>1070</v>
      </c>
      <c r="H259" s="173">
        <v>48</v>
      </c>
      <c r="I259" s="174"/>
      <c r="J259" s="175">
        <f>ROUND(I259*H259,1)</f>
        <v>0</v>
      </c>
      <c r="K259" s="176"/>
      <c r="L259" s="35"/>
      <c r="M259" s="177" t="s">
        <v>1</v>
      </c>
      <c r="N259" s="178" t="s">
        <v>41</v>
      </c>
      <c r="O259" s="73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1" t="s">
        <v>136</v>
      </c>
      <c r="AT259" s="181" t="s">
        <v>132</v>
      </c>
      <c r="AU259" s="181" t="s">
        <v>86</v>
      </c>
      <c r="AY259" s="15" t="s">
        <v>129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5" t="s">
        <v>84</v>
      </c>
      <c r="BK259" s="182">
        <f>ROUND(I259*H259,1)</f>
        <v>0</v>
      </c>
      <c r="BL259" s="15" t="s">
        <v>136</v>
      </c>
      <c r="BM259" s="181" t="s">
        <v>1083</v>
      </c>
    </row>
    <row r="260" s="2" customFormat="1" ht="24.15" customHeight="1">
      <c r="A260" s="34"/>
      <c r="B260" s="168"/>
      <c r="C260" s="169" t="s">
        <v>1084</v>
      </c>
      <c r="D260" s="169" t="s">
        <v>132</v>
      </c>
      <c r="E260" s="170" t="s">
        <v>1085</v>
      </c>
      <c r="F260" s="171" t="s">
        <v>1086</v>
      </c>
      <c r="G260" s="172" t="s">
        <v>1070</v>
      </c>
      <c r="H260" s="173">
        <v>32</v>
      </c>
      <c r="I260" s="174"/>
      <c r="J260" s="175">
        <f>ROUND(I260*H260,1)</f>
        <v>0</v>
      </c>
      <c r="K260" s="176"/>
      <c r="L260" s="35"/>
      <c r="M260" s="177" t="s">
        <v>1</v>
      </c>
      <c r="N260" s="178" t="s">
        <v>41</v>
      </c>
      <c r="O260" s="73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1" t="s">
        <v>136</v>
      </c>
      <c r="AT260" s="181" t="s">
        <v>132</v>
      </c>
      <c r="AU260" s="181" t="s">
        <v>86</v>
      </c>
      <c r="AY260" s="15" t="s">
        <v>129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5" t="s">
        <v>84</v>
      </c>
      <c r="BK260" s="182">
        <f>ROUND(I260*H260,1)</f>
        <v>0</v>
      </c>
      <c r="BL260" s="15" t="s">
        <v>136</v>
      </c>
      <c r="BM260" s="181" t="s">
        <v>1087</v>
      </c>
    </row>
    <row r="261" s="2" customFormat="1" ht="24.15" customHeight="1">
      <c r="A261" s="34"/>
      <c r="B261" s="168"/>
      <c r="C261" s="169" t="s">
        <v>1088</v>
      </c>
      <c r="D261" s="169" t="s">
        <v>132</v>
      </c>
      <c r="E261" s="170" t="s">
        <v>1089</v>
      </c>
      <c r="F261" s="171" t="s">
        <v>1090</v>
      </c>
      <c r="G261" s="172" t="s">
        <v>1070</v>
      </c>
      <c r="H261" s="173">
        <v>36</v>
      </c>
      <c r="I261" s="174"/>
      <c r="J261" s="175">
        <f>ROUND(I261*H261,1)</f>
        <v>0</v>
      </c>
      <c r="K261" s="176"/>
      <c r="L261" s="35"/>
      <c r="M261" s="177" t="s">
        <v>1</v>
      </c>
      <c r="N261" s="178" t="s">
        <v>41</v>
      </c>
      <c r="O261" s="73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1" t="s">
        <v>136</v>
      </c>
      <c r="AT261" s="181" t="s">
        <v>132</v>
      </c>
      <c r="AU261" s="181" t="s">
        <v>86</v>
      </c>
      <c r="AY261" s="15" t="s">
        <v>129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5" t="s">
        <v>84</v>
      </c>
      <c r="BK261" s="182">
        <f>ROUND(I261*H261,1)</f>
        <v>0</v>
      </c>
      <c r="BL261" s="15" t="s">
        <v>136</v>
      </c>
      <c r="BM261" s="181" t="s">
        <v>1091</v>
      </c>
    </row>
    <row r="262" s="2" customFormat="1" ht="24.15" customHeight="1">
      <c r="A262" s="34"/>
      <c r="B262" s="168"/>
      <c r="C262" s="169" t="s">
        <v>1092</v>
      </c>
      <c r="D262" s="169" t="s">
        <v>132</v>
      </c>
      <c r="E262" s="170" t="s">
        <v>1093</v>
      </c>
      <c r="F262" s="171" t="s">
        <v>1094</v>
      </c>
      <c r="G262" s="172" t="s">
        <v>1070</v>
      </c>
      <c r="H262" s="173">
        <v>8</v>
      </c>
      <c r="I262" s="174"/>
      <c r="J262" s="175">
        <f>ROUND(I262*H262,1)</f>
        <v>0</v>
      </c>
      <c r="K262" s="176"/>
      <c r="L262" s="35"/>
      <c r="M262" s="177" t="s">
        <v>1</v>
      </c>
      <c r="N262" s="178" t="s">
        <v>41</v>
      </c>
      <c r="O262" s="73"/>
      <c r="P262" s="179">
        <f>O262*H262</f>
        <v>0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1" t="s">
        <v>136</v>
      </c>
      <c r="AT262" s="181" t="s">
        <v>132</v>
      </c>
      <c r="AU262" s="181" t="s">
        <v>86</v>
      </c>
      <c r="AY262" s="15" t="s">
        <v>129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5" t="s">
        <v>84</v>
      </c>
      <c r="BK262" s="182">
        <f>ROUND(I262*H262,1)</f>
        <v>0</v>
      </c>
      <c r="BL262" s="15" t="s">
        <v>136</v>
      </c>
      <c r="BM262" s="181" t="s">
        <v>1095</v>
      </c>
    </row>
    <row r="263" s="2" customFormat="1" ht="24.15" customHeight="1">
      <c r="A263" s="34"/>
      <c r="B263" s="168"/>
      <c r="C263" s="169" t="s">
        <v>1096</v>
      </c>
      <c r="D263" s="169" t="s">
        <v>132</v>
      </c>
      <c r="E263" s="170" t="s">
        <v>1097</v>
      </c>
      <c r="F263" s="171" t="s">
        <v>1098</v>
      </c>
      <c r="G263" s="172" t="s">
        <v>1070</v>
      </c>
      <c r="H263" s="173">
        <v>16</v>
      </c>
      <c r="I263" s="174"/>
      <c r="J263" s="175">
        <f>ROUND(I263*H263,1)</f>
        <v>0</v>
      </c>
      <c r="K263" s="176"/>
      <c r="L263" s="35"/>
      <c r="M263" s="177" t="s">
        <v>1</v>
      </c>
      <c r="N263" s="178" t="s">
        <v>41</v>
      </c>
      <c r="O263" s="73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1" t="s">
        <v>136</v>
      </c>
      <c r="AT263" s="181" t="s">
        <v>132</v>
      </c>
      <c r="AU263" s="181" t="s">
        <v>86</v>
      </c>
      <c r="AY263" s="15" t="s">
        <v>129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5" t="s">
        <v>84</v>
      </c>
      <c r="BK263" s="182">
        <f>ROUND(I263*H263,1)</f>
        <v>0</v>
      </c>
      <c r="BL263" s="15" t="s">
        <v>136</v>
      </c>
      <c r="BM263" s="181" t="s">
        <v>1099</v>
      </c>
    </row>
    <row r="264" s="2" customFormat="1" ht="16.5" customHeight="1">
      <c r="A264" s="34"/>
      <c r="B264" s="168"/>
      <c r="C264" s="169" t="s">
        <v>1100</v>
      </c>
      <c r="D264" s="169" t="s">
        <v>132</v>
      </c>
      <c r="E264" s="170" t="s">
        <v>1101</v>
      </c>
      <c r="F264" s="171" t="s">
        <v>1102</v>
      </c>
      <c r="G264" s="172" t="s">
        <v>1070</v>
      </c>
      <c r="H264" s="173">
        <v>32</v>
      </c>
      <c r="I264" s="174"/>
      <c r="J264" s="175">
        <f>ROUND(I264*H264,1)</f>
        <v>0</v>
      </c>
      <c r="K264" s="176"/>
      <c r="L264" s="35"/>
      <c r="M264" s="177" t="s">
        <v>1</v>
      </c>
      <c r="N264" s="178" t="s">
        <v>41</v>
      </c>
      <c r="O264" s="73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1" t="s">
        <v>136</v>
      </c>
      <c r="AT264" s="181" t="s">
        <v>132</v>
      </c>
      <c r="AU264" s="181" t="s">
        <v>86</v>
      </c>
      <c r="AY264" s="15" t="s">
        <v>129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5" t="s">
        <v>84</v>
      </c>
      <c r="BK264" s="182">
        <f>ROUND(I264*H264,1)</f>
        <v>0</v>
      </c>
      <c r="BL264" s="15" t="s">
        <v>136</v>
      </c>
      <c r="BM264" s="181" t="s">
        <v>1103</v>
      </c>
    </row>
    <row r="265" s="2" customFormat="1" ht="16.5" customHeight="1">
      <c r="A265" s="34"/>
      <c r="B265" s="168"/>
      <c r="C265" s="169" t="s">
        <v>1104</v>
      </c>
      <c r="D265" s="169" t="s">
        <v>132</v>
      </c>
      <c r="E265" s="170" t="s">
        <v>1105</v>
      </c>
      <c r="F265" s="171" t="s">
        <v>1106</v>
      </c>
      <c r="G265" s="172" t="s">
        <v>353</v>
      </c>
      <c r="H265" s="173">
        <v>1</v>
      </c>
      <c r="I265" s="174"/>
      <c r="J265" s="175">
        <f>ROUND(I265*H265,1)</f>
        <v>0</v>
      </c>
      <c r="K265" s="176"/>
      <c r="L265" s="35"/>
      <c r="M265" s="177" t="s">
        <v>1</v>
      </c>
      <c r="N265" s="178" t="s">
        <v>41</v>
      </c>
      <c r="O265" s="73"/>
      <c r="P265" s="179">
        <f>O265*H265</f>
        <v>0</v>
      </c>
      <c r="Q265" s="179">
        <v>0</v>
      </c>
      <c r="R265" s="179">
        <f>Q265*H265</f>
        <v>0</v>
      </c>
      <c r="S265" s="179">
        <v>0</v>
      </c>
      <c r="T265" s="18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1" t="s">
        <v>136</v>
      </c>
      <c r="AT265" s="181" t="s">
        <v>132</v>
      </c>
      <c r="AU265" s="181" t="s">
        <v>86</v>
      </c>
      <c r="AY265" s="15" t="s">
        <v>129</v>
      </c>
      <c r="BE265" s="182">
        <f>IF(N265="základní",J265,0)</f>
        <v>0</v>
      </c>
      <c r="BF265" s="182">
        <f>IF(N265="snížená",J265,0)</f>
        <v>0</v>
      </c>
      <c r="BG265" s="182">
        <f>IF(N265="zákl. přenesená",J265,0)</f>
        <v>0</v>
      </c>
      <c r="BH265" s="182">
        <f>IF(N265="sníž. přenesená",J265,0)</f>
        <v>0</v>
      </c>
      <c r="BI265" s="182">
        <f>IF(N265="nulová",J265,0)</f>
        <v>0</v>
      </c>
      <c r="BJ265" s="15" t="s">
        <v>84</v>
      </c>
      <c r="BK265" s="182">
        <f>ROUND(I265*H265,1)</f>
        <v>0</v>
      </c>
      <c r="BL265" s="15" t="s">
        <v>136</v>
      </c>
      <c r="BM265" s="181" t="s">
        <v>1107</v>
      </c>
    </row>
    <row r="266" s="2" customFormat="1" ht="16.5" customHeight="1">
      <c r="A266" s="34"/>
      <c r="B266" s="168"/>
      <c r="C266" s="169" t="s">
        <v>1108</v>
      </c>
      <c r="D266" s="169" t="s">
        <v>132</v>
      </c>
      <c r="E266" s="170" t="s">
        <v>1109</v>
      </c>
      <c r="F266" s="171" t="s">
        <v>1110</v>
      </c>
      <c r="G266" s="172" t="s">
        <v>353</v>
      </c>
      <c r="H266" s="173">
        <v>1</v>
      </c>
      <c r="I266" s="174"/>
      <c r="J266" s="175">
        <f>ROUND(I266*H266,1)</f>
        <v>0</v>
      </c>
      <c r="K266" s="176"/>
      <c r="L266" s="35"/>
      <c r="M266" s="177" t="s">
        <v>1</v>
      </c>
      <c r="N266" s="178" t="s">
        <v>41</v>
      </c>
      <c r="O266" s="73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1" t="s">
        <v>136</v>
      </c>
      <c r="AT266" s="181" t="s">
        <v>132</v>
      </c>
      <c r="AU266" s="181" t="s">
        <v>86</v>
      </c>
      <c r="AY266" s="15" t="s">
        <v>129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5" t="s">
        <v>84</v>
      </c>
      <c r="BK266" s="182">
        <f>ROUND(I266*H266,1)</f>
        <v>0</v>
      </c>
      <c r="BL266" s="15" t="s">
        <v>136</v>
      </c>
      <c r="BM266" s="181" t="s">
        <v>1111</v>
      </c>
    </row>
    <row r="267" s="2" customFormat="1" ht="16.5" customHeight="1">
      <c r="A267" s="34"/>
      <c r="B267" s="168"/>
      <c r="C267" s="169" t="s">
        <v>1112</v>
      </c>
      <c r="D267" s="169" t="s">
        <v>132</v>
      </c>
      <c r="E267" s="170" t="s">
        <v>1113</v>
      </c>
      <c r="F267" s="171" t="s">
        <v>1114</v>
      </c>
      <c r="G267" s="172" t="s">
        <v>353</v>
      </c>
      <c r="H267" s="173">
        <v>1</v>
      </c>
      <c r="I267" s="174"/>
      <c r="J267" s="175">
        <f>ROUND(I267*H267,1)</f>
        <v>0</v>
      </c>
      <c r="K267" s="176"/>
      <c r="L267" s="35"/>
      <c r="M267" s="177" t="s">
        <v>1</v>
      </c>
      <c r="N267" s="178" t="s">
        <v>41</v>
      </c>
      <c r="O267" s="73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8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1" t="s">
        <v>136</v>
      </c>
      <c r="AT267" s="181" t="s">
        <v>132</v>
      </c>
      <c r="AU267" s="181" t="s">
        <v>86</v>
      </c>
      <c r="AY267" s="15" t="s">
        <v>129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5" t="s">
        <v>84</v>
      </c>
      <c r="BK267" s="182">
        <f>ROUND(I267*H267,1)</f>
        <v>0</v>
      </c>
      <c r="BL267" s="15" t="s">
        <v>136</v>
      </c>
      <c r="BM267" s="181" t="s">
        <v>1115</v>
      </c>
    </row>
    <row r="268" s="2" customFormat="1" ht="16.5" customHeight="1">
      <c r="A268" s="34"/>
      <c r="B268" s="168"/>
      <c r="C268" s="169" t="s">
        <v>1116</v>
      </c>
      <c r="D268" s="169" t="s">
        <v>132</v>
      </c>
      <c r="E268" s="170" t="s">
        <v>1117</v>
      </c>
      <c r="F268" s="171" t="s">
        <v>1118</v>
      </c>
      <c r="G268" s="172" t="s">
        <v>353</v>
      </c>
      <c r="H268" s="173">
        <v>1</v>
      </c>
      <c r="I268" s="174"/>
      <c r="J268" s="175">
        <f>ROUND(I268*H268,1)</f>
        <v>0</v>
      </c>
      <c r="K268" s="176"/>
      <c r="L268" s="35"/>
      <c r="M268" s="184" t="s">
        <v>1</v>
      </c>
      <c r="N268" s="185" t="s">
        <v>41</v>
      </c>
      <c r="O268" s="186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1" t="s">
        <v>136</v>
      </c>
      <c r="AT268" s="181" t="s">
        <v>132</v>
      </c>
      <c r="AU268" s="181" t="s">
        <v>86</v>
      </c>
      <c r="AY268" s="15" t="s">
        <v>129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5" t="s">
        <v>84</v>
      </c>
      <c r="BK268" s="182">
        <f>ROUND(I268*H268,1)</f>
        <v>0</v>
      </c>
      <c r="BL268" s="15" t="s">
        <v>136</v>
      </c>
      <c r="BM268" s="181" t="s">
        <v>1119</v>
      </c>
    </row>
    <row r="269" s="2" customFormat="1" ht="6.96" customHeight="1">
      <c r="A269" s="34"/>
      <c r="B269" s="56"/>
      <c r="C269" s="57"/>
      <c r="D269" s="57"/>
      <c r="E269" s="57"/>
      <c r="F269" s="57"/>
      <c r="G269" s="57"/>
      <c r="H269" s="57"/>
      <c r="I269" s="57"/>
      <c r="J269" s="57"/>
      <c r="K269" s="57"/>
      <c r="L269" s="35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autoFilter ref="C126:K26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="1" customFormat="1" ht="24.96" customHeight="1">
      <c r="B4" s="18"/>
      <c r="D4" s="19" t="s">
        <v>99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Výměna zdroje vytápění a MaR kotelny CZT, Horažďovice - etapa 1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3" t="s">
        <v>1120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36</v>
      </c>
      <c r="E30" s="34"/>
      <c r="F30" s="34"/>
      <c r="G30" s="34"/>
      <c r="H30" s="34"/>
      <c r="I30" s="34"/>
      <c r="J30" s="92">
        <f>ROUNDUP(J122,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40</v>
      </c>
      <c r="E33" s="28" t="s">
        <v>41</v>
      </c>
      <c r="F33" s="123">
        <f>ROUNDUP((SUM(BE122:BE151)),  1)</f>
        <v>0</v>
      </c>
      <c r="G33" s="34"/>
      <c r="H33" s="34"/>
      <c r="I33" s="124">
        <v>0.20999999999999999</v>
      </c>
      <c r="J33" s="123">
        <f>ROUNDUP(((SUM(BE122:BE151))*I33),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42</v>
      </c>
      <c r="F34" s="123">
        <f>ROUNDUP((SUM(BF122:BF151)),  1)</f>
        <v>0</v>
      </c>
      <c r="G34" s="34"/>
      <c r="H34" s="34"/>
      <c r="I34" s="124">
        <v>0.12</v>
      </c>
      <c r="J34" s="123">
        <f>ROUNDUP(((SUM(BF122:BF151))*I34),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3">
        <f>ROUNDUP((SUM(BG122:BG151)),  1)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3">
        <f>ROUNDUP((SUM(BH122:BH151)),  1)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45</v>
      </c>
      <c r="F37" s="123">
        <f>ROUNDUP((SUM(BI122:BI151)),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46</v>
      </c>
      <c r="E39" s="77"/>
      <c r="F39" s="77"/>
      <c r="G39" s="127" t="s">
        <v>47</v>
      </c>
      <c r="H39" s="128" t="s">
        <v>48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31" t="s">
        <v>52</v>
      </c>
      <c r="G61" s="54" t="s">
        <v>51</v>
      </c>
      <c r="H61" s="37"/>
      <c r="I61" s="37"/>
      <c r="J61" s="132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31" t="s">
        <v>52</v>
      </c>
      <c r="G76" s="54" t="s">
        <v>51</v>
      </c>
      <c r="H76" s="37"/>
      <c r="I76" s="37"/>
      <c r="J76" s="132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17" t="str">
        <f>E7</f>
        <v>Výměna zdroje vytápění a MaR kotelny CZT, Horažďovice - etapa 1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3" t="str">
        <f>E9</f>
        <v>24-214-04 - SO 101 Úpravy MaR v DPS 1061 - Měření a regulace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13. 5. 2024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Václav Krejčí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Tomáš Ševčík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105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106</v>
      </c>
    </row>
    <row r="97" hidden="1" s="9" customFormat="1" ht="24.96" customHeight="1">
      <c r="A97" s="9"/>
      <c r="B97" s="136"/>
      <c r="C97" s="9"/>
      <c r="D97" s="137" t="s">
        <v>686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1121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1122</v>
      </c>
      <c r="E99" s="142"/>
      <c r="F99" s="142"/>
      <c r="G99" s="142"/>
      <c r="H99" s="142"/>
      <c r="I99" s="142"/>
      <c r="J99" s="143">
        <f>J131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1123</v>
      </c>
      <c r="E100" s="142"/>
      <c r="F100" s="142"/>
      <c r="G100" s="142"/>
      <c r="H100" s="142"/>
      <c r="I100" s="142"/>
      <c r="J100" s="143">
        <f>J134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1124</v>
      </c>
      <c r="E101" s="142"/>
      <c r="F101" s="142"/>
      <c r="G101" s="142"/>
      <c r="H101" s="142"/>
      <c r="I101" s="142"/>
      <c r="J101" s="143">
        <f>J139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1125</v>
      </c>
      <c r="E102" s="142"/>
      <c r="F102" s="142"/>
      <c r="G102" s="142"/>
      <c r="H102" s="142"/>
      <c r="I102" s="142"/>
      <c r="J102" s="143">
        <f>J142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114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17" t="str">
        <f>E7</f>
        <v>Výměna zdroje vytápění a MaR kotelny CZT, Horažďovice - etapa 1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100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30" customHeight="1">
      <c r="A114" s="34"/>
      <c r="B114" s="35"/>
      <c r="C114" s="34"/>
      <c r="D114" s="34"/>
      <c r="E114" s="63" t="str">
        <f>E9</f>
        <v>24-214-04 - SO 101 Úpravy MaR v DPS 1061 - Měření a regulace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13. 5. 2024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 xml:space="preserve"> </v>
      </c>
      <c r="G118" s="34"/>
      <c r="H118" s="34"/>
      <c r="I118" s="28" t="s">
        <v>29</v>
      </c>
      <c r="J118" s="32" t="str">
        <f>E21</f>
        <v>Václav Krejčí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31</v>
      </c>
      <c r="J119" s="32" t="str">
        <f>E24</f>
        <v>Tomáš Ševčík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115</v>
      </c>
      <c r="D121" s="147" t="s">
        <v>61</v>
      </c>
      <c r="E121" s="147" t="s">
        <v>57</v>
      </c>
      <c r="F121" s="147" t="s">
        <v>58</v>
      </c>
      <c r="G121" s="147" t="s">
        <v>116</v>
      </c>
      <c r="H121" s="147" t="s">
        <v>117</v>
      </c>
      <c r="I121" s="147" t="s">
        <v>118</v>
      </c>
      <c r="J121" s="148" t="s">
        <v>104</v>
      </c>
      <c r="K121" s="149" t="s">
        <v>119</v>
      </c>
      <c r="L121" s="150"/>
      <c r="M121" s="82" t="s">
        <v>1</v>
      </c>
      <c r="N121" s="83" t="s">
        <v>40</v>
      </c>
      <c r="O121" s="83" t="s">
        <v>120</v>
      </c>
      <c r="P121" s="83" t="s">
        <v>121</v>
      </c>
      <c r="Q121" s="83" t="s">
        <v>122</v>
      </c>
      <c r="R121" s="83" t="s">
        <v>123</v>
      </c>
      <c r="S121" s="83" t="s">
        <v>124</v>
      </c>
      <c r="T121" s="84" t="s">
        <v>125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126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</f>
        <v>0</v>
      </c>
      <c r="Q122" s="86"/>
      <c r="R122" s="152">
        <f>R123</f>
        <v>0</v>
      </c>
      <c r="S122" s="86"/>
      <c r="T122" s="15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75</v>
      </c>
      <c r="AU122" s="15" t="s">
        <v>106</v>
      </c>
      <c r="BK122" s="154">
        <f>BK123</f>
        <v>0</v>
      </c>
    </row>
    <row r="123" s="12" customFormat="1" ht="25.92" customHeight="1">
      <c r="A123" s="12"/>
      <c r="B123" s="155"/>
      <c r="C123" s="12"/>
      <c r="D123" s="156" t="s">
        <v>75</v>
      </c>
      <c r="E123" s="157" t="s">
        <v>127</v>
      </c>
      <c r="F123" s="157" t="s">
        <v>127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P124+P131+P134+P139+P142</f>
        <v>0</v>
      </c>
      <c r="Q123" s="161"/>
      <c r="R123" s="162">
        <f>R124+R131+R134+R139+R142</f>
        <v>0</v>
      </c>
      <c r="S123" s="161"/>
      <c r="T123" s="163">
        <f>T124+T131+T134+T139+T142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86</v>
      </c>
      <c r="AT123" s="164" t="s">
        <v>75</v>
      </c>
      <c r="AU123" s="164" t="s">
        <v>76</v>
      </c>
      <c r="AY123" s="156" t="s">
        <v>129</v>
      </c>
      <c r="BK123" s="165">
        <f>BK124+BK131+BK134+BK139+BK142</f>
        <v>0</v>
      </c>
    </row>
    <row r="124" s="12" customFormat="1" ht="22.8" customHeight="1">
      <c r="A124" s="12"/>
      <c r="B124" s="155"/>
      <c r="C124" s="12"/>
      <c r="D124" s="156" t="s">
        <v>75</v>
      </c>
      <c r="E124" s="166" t="s">
        <v>697</v>
      </c>
      <c r="F124" s="166" t="s">
        <v>1126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SUM(P125:P130)</f>
        <v>0</v>
      </c>
      <c r="Q124" s="161"/>
      <c r="R124" s="162">
        <f>SUM(R125:R130)</f>
        <v>0</v>
      </c>
      <c r="S124" s="161"/>
      <c r="T124" s="16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86</v>
      </c>
      <c r="AT124" s="164" t="s">
        <v>75</v>
      </c>
      <c r="AU124" s="164" t="s">
        <v>84</v>
      </c>
      <c r="AY124" s="156" t="s">
        <v>129</v>
      </c>
      <c r="BK124" s="165">
        <f>SUM(BK125:BK130)</f>
        <v>0</v>
      </c>
    </row>
    <row r="125" s="2" customFormat="1" ht="33" customHeight="1">
      <c r="A125" s="34"/>
      <c r="B125" s="168"/>
      <c r="C125" s="189" t="s">
        <v>84</v>
      </c>
      <c r="D125" s="189" t="s">
        <v>251</v>
      </c>
      <c r="E125" s="190" t="s">
        <v>1127</v>
      </c>
      <c r="F125" s="191" t="s">
        <v>1128</v>
      </c>
      <c r="G125" s="192" t="s">
        <v>701</v>
      </c>
      <c r="H125" s="193">
        <v>1</v>
      </c>
      <c r="I125" s="194"/>
      <c r="J125" s="195">
        <f>ROUND(I125*H125,1)</f>
        <v>0</v>
      </c>
      <c r="K125" s="196"/>
      <c r="L125" s="197"/>
      <c r="M125" s="198" t="s">
        <v>1</v>
      </c>
      <c r="N125" s="199" t="s">
        <v>41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254</v>
      </c>
      <c r="AT125" s="181" t="s">
        <v>251</v>
      </c>
      <c r="AU125" s="181" t="s">
        <v>86</v>
      </c>
      <c r="AY125" s="15" t="s">
        <v>129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84</v>
      </c>
      <c r="BK125" s="182">
        <f>ROUND(I125*H125,1)</f>
        <v>0</v>
      </c>
      <c r="BL125" s="15" t="s">
        <v>136</v>
      </c>
      <c r="BM125" s="181" t="s">
        <v>1129</v>
      </c>
    </row>
    <row r="126" s="2" customFormat="1" ht="37.8" customHeight="1">
      <c r="A126" s="34"/>
      <c r="B126" s="168"/>
      <c r="C126" s="169" t="s">
        <v>86</v>
      </c>
      <c r="D126" s="169" t="s">
        <v>132</v>
      </c>
      <c r="E126" s="170" t="s">
        <v>1130</v>
      </c>
      <c r="F126" s="171" t="s">
        <v>1131</v>
      </c>
      <c r="G126" s="172" t="s">
        <v>701</v>
      </c>
      <c r="H126" s="173">
        <v>1</v>
      </c>
      <c r="I126" s="174"/>
      <c r="J126" s="175">
        <f>ROUND(I126*H126,1)</f>
        <v>0</v>
      </c>
      <c r="K126" s="176"/>
      <c r="L126" s="35"/>
      <c r="M126" s="177" t="s">
        <v>1</v>
      </c>
      <c r="N126" s="178" t="s">
        <v>41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136</v>
      </c>
      <c r="AT126" s="181" t="s">
        <v>132</v>
      </c>
      <c r="AU126" s="181" t="s">
        <v>86</v>
      </c>
      <c r="AY126" s="15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84</v>
      </c>
      <c r="BK126" s="182">
        <f>ROUND(I126*H126,1)</f>
        <v>0</v>
      </c>
      <c r="BL126" s="15" t="s">
        <v>136</v>
      </c>
      <c r="BM126" s="181" t="s">
        <v>1132</v>
      </c>
    </row>
    <row r="127" s="2" customFormat="1" ht="24.15" customHeight="1">
      <c r="A127" s="34"/>
      <c r="B127" s="168"/>
      <c r="C127" s="189" t="s">
        <v>144</v>
      </c>
      <c r="D127" s="189" t="s">
        <v>251</v>
      </c>
      <c r="E127" s="190" t="s">
        <v>1133</v>
      </c>
      <c r="F127" s="191" t="s">
        <v>1134</v>
      </c>
      <c r="G127" s="192" t="s">
        <v>701</v>
      </c>
      <c r="H127" s="193">
        <v>1</v>
      </c>
      <c r="I127" s="194"/>
      <c r="J127" s="195">
        <f>ROUND(I127*H127,1)</f>
        <v>0</v>
      </c>
      <c r="K127" s="196"/>
      <c r="L127" s="197"/>
      <c r="M127" s="198" t="s">
        <v>1</v>
      </c>
      <c r="N127" s="199" t="s">
        <v>41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254</v>
      </c>
      <c r="AT127" s="181" t="s">
        <v>251</v>
      </c>
      <c r="AU127" s="181" t="s">
        <v>86</v>
      </c>
      <c r="AY127" s="15" t="s">
        <v>129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84</v>
      </c>
      <c r="BK127" s="182">
        <f>ROUND(I127*H127,1)</f>
        <v>0</v>
      </c>
      <c r="BL127" s="15" t="s">
        <v>136</v>
      </c>
      <c r="BM127" s="181" t="s">
        <v>1135</v>
      </c>
    </row>
    <row r="128" s="2" customFormat="1" ht="24.15" customHeight="1">
      <c r="A128" s="34"/>
      <c r="B128" s="168"/>
      <c r="C128" s="169" t="s">
        <v>148</v>
      </c>
      <c r="D128" s="169" t="s">
        <v>132</v>
      </c>
      <c r="E128" s="170" t="s">
        <v>1136</v>
      </c>
      <c r="F128" s="171" t="s">
        <v>1137</v>
      </c>
      <c r="G128" s="172" t="s">
        <v>701</v>
      </c>
      <c r="H128" s="173">
        <v>1</v>
      </c>
      <c r="I128" s="174"/>
      <c r="J128" s="175">
        <f>ROUND(I128*H128,1)</f>
        <v>0</v>
      </c>
      <c r="K128" s="176"/>
      <c r="L128" s="35"/>
      <c r="M128" s="177" t="s">
        <v>1</v>
      </c>
      <c r="N128" s="178" t="s">
        <v>41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136</v>
      </c>
      <c r="AT128" s="181" t="s">
        <v>132</v>
      </c>
      <c r="AU128" s="181" t="s">
        <v>86</v>
      </c>
      <c r="AY128" s="15" t="s">
        <v>129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84</v>
      </c>
      <c r="BK128" s="182">
        <f>ROUND(I128*H128,1)</f>
        <v>0</v>
      </c>
      <c r="BL128" s="15" t="s">
        <v>136</v>
      </c>
      <c r="BM128" s="181" t="s">
        <v>1138</v>
      </c>
    </row>
    <row r="129" s="2" customFormat="1" ht="16.5" customHeight="1">
      <c r="A129" s="34"/>
      <c r="B129" s="168"/>
      <c r="C129" s="189" t="s">
        <v>152</v>
      </c>
      <c r="D129" s="189" t="s">
        <v>251</v>
      </c>
      <c r="E129" s="190" t="s">
        <v>1139</v>
      </c>
      <c r="F129" s="191" t="s">
        <v>1140</v>
      </c>
      <c r="G129" s="192" t="s">
        <v>701</v>
      </c>
      <c r="H129" s="193">
        <v>1</v>
      </c>
      <c r="I129" s="194"/>
      <c r="J129" s="195">
        <f>ROUND(I129*H129,1)</f>
        <v>0</v>
      </c>
      <c r="K129" s="196"/>
      <c r="L129" s="197"/>
      <c r="M129" s="198" t="s">
        <v>1</v>
      </c>
      <c r="N129" s="199" t="s">
        <v>41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254</v>
      </c>
      <c r="AT129" s="181" t="s">
        <v>251</v>
      </c>
      <c r="AU129" s="181" t="s">
        <v>86</v>
      </c>
      <c r="AY129" s="15" t="s">
        <v>129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84</v>
      </c>
      <c r="BK129" s="182">
        <f>ROUND(I129*H129,1)</f>
        <v>0</v>
      </c>
      <c r="BL129" s="15" t="s">
        <v>136</v>
      </c>
      <c r="BM129" s="181" t="s">
        <v>1141</v>
      </c>
    </row>
    <row r="130" s="2" customFormat="1" ht="16.5" customHeight="1">
      <c r="A130" s="34"/>
      <c r="B130" s="168"/>
      <c r="C130" s="169" t="s">
        <v>156</v>
      </c>
      <c r="D130" s="169" t="s">
        <v>132</v>
      </c>
      <c r="E130" s="170" t="s">
        <v>1142</v>
      </c>
      <c r="F130" s="171" t="s">
        <v>1143</v>
      </c>
      <c r="G130" s="172" t="s">
        <v>701</v>
      </c>
      <c r="H130" s="173">
        <v>1</v>
      </c>
      <c r="I130" s="174"/>
      <c r="J130" s="175">
        <f>ROUND(I130*H130,1)</f>
        <v>0</v>
      </c>
      <c r="K130" s="176"/>
      <c r="L130" s="35"/>
      <c r="M130" s="177" t="s">
        <v>1</v>
      </c>
      <c r="N130" s="178" t="s">
        <v>41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136</v>
      </c>
      <c r="AT130" s="181" t="s">
        <v>132</v>
      </c>
      <c r="AU130" s="181" t="s">
        <v>86</v>
      </c>
      <c r="AY130" s="15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84</v>
      </c>
      <c r="BK130" s="182">
        <f>ROUND(I130*H130,1)</f>
        <v>0</v>
      </c>
      <c r="BL130" s="15" t="s">
        <v>136</v>
      </c>
      <c r="BM130" s="181" t="s">
        <v>1144</v>
      </c>
    </row>
    <row r="131" s="12" customFormat="1" ht="22.8" customHeight="1">
      <c r="A131" s="12"/>
      <c r="B131" s="155"/>
      <c r="C131" s="12"/>
      <c r="D131" s="156" t="s">
        <v>75</v>
      </c>
      <c r="E131" s="166" t="s">
        <v>754</v>
      </c>
      <c r="F131" s="166" t="s">
        <v>1145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SUM(P132:P133)</f>
        <v>0</v>
      </c>
      <c r="Q131" s="161"/>
      <c r="R131" s="162">
        <f>SUM(R132:R133)</f>
        <v>0</v>
      </c>
      <c r="S131" s="161"/>
      <c r="T131" s="16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86</v>
      </c>
      <c r="AT131" s="164" t="s">
        <v>75</v>
      </c>
      <c r="AU131" s="164" t="s">
        <v>84</v>
      </c>
      <c r="AY131" s="156" t="s">
        <v>129</v>
      </c>
      <c r="BK131" s="165">
        <f>SUM(BK132:BK133)</f>
        <v>0</v>
      </c>
    </row>
    <row r="132" s="2" customFormat="1" ht="24.15" customHeight="1">
      <c r="A132" s="34"/>
      <c r="B132" s="168"/>
      <c r="C132" s="189" t="s">
        <v>160</v>
      </c>
      <c r="D132" s="189" t="s">
        <v>251</v>
      </c>
      <c r="E132" s="190" t="s">
        <v>1146</v>
      </c>
      <c r="F132" s="191" t="s">
        <v>1147</v>
      </c>
      <c r="G132" s="192" t="s">
        <v>701</v>
      </c>
      <c r="H132" s="193">
        <v>1</v>
      </c>
      <c r="I132" s="194"/>
      <c r="J132" s="195">
        <f>ROUND(I132*H132,1)</f>
        <v>0</v>
      </c>
      <c r="K132" s="196"/>
      <c r="L132" s="197"/>
      <c r="M132" s="198" t="s">
        <v>1</v>
      </c>
      <c r="N132" s="199" t="s">
        <v>41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254</v>
      </c>
      <c r="AT132" s="181" t="s">
        <v>251</v>
      </c>
      <c r="AU132" s="181" t="s">
        <v>86</v>
      </c>
      <c r="AY132" s="15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84</v>
      </c>
      <c r="BK132" s="182">
        <f>ROUND(I132*H132,1)</f>
        <v>0</v>
      </c>
      <c r="BL132" s="15" t="s">
        <v>136</v>
      </c>
      <c r="BM132" s="181" t="s">
        <v>1148</v>
      </c>
    </row>
    <row r="133" s="2" customFormat="1" ht="16.5" customHeight="1">
      <c r="A133" s="34"/>
      <c r="B133" s="168"/>
      <c r="C133" s="169" t="s">
        <v>164</v>
      </c>
      <c r="D133" s="169" t="s">
        <v>132</v>
      </c>
      <c r="E133" s="170" t="s">
        <v>1149</v>
      </c>
      <c r="F133" s="171" t="s">
        <v>1150</v>
      </c>
      <c r="G133" s="172" t="s">
        <v>701</v>
      </c>
      <c r="H133" s="173">
        <v>1</v>
      </c>
      <c r="I133" s="174"/>
      <c r="J133" s="175">
        <f>ROUND(I133*H133,1)</f>
        <v>0</v>
      </c>
      <c r="K133" s="176"/>
      <c r="L133" s="35"/>
      <c r="M133" s="177" t="s">
        <v>1</v>
      </c>
      <c r="N133" s="178" t="s">
        <v>41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136</v>
      </c>
      <c r="AT133" s="181" t="s">
        <v>132</v>
      </c>
      <c r="AU133" s="181" t="s">
        <v>86</v>
      </c>
      <c r="AY133" s="15" t="s">
        <v>129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84</v>
      </c>
      <c r="BK133" s="182">
        <f>ROUND(I133*H133,1)</f>
        <v>0</v>
      </c>
      <c r="BL133" s="15" t="s">
        <v>136</v>
      </c>
      <c r="BM133" s="181" t="s">
        <v>1151</v>
      </c>
    </row>
    <row r="134" s="12" customFormat="1" ht="22.8" customHeight="1">
      <c r="A134" s="12"/>
      <c r="B134" s="155"/>
      <c r="C134" s="12"/>
      <c r="D134" s="156" t="s">
        <v>75</v>
      </c>
      <c r="E134" s="166" t="s">
        <v>784</v>
      </c>
      <c r="F134" s="166" t="s">
        <v>830</v>
      </c>
      <c r="G134" s="12"/>
      <c r="H134" s="12"/>
      <c r="I134" s="158"/>
      <c r="J134" s="167">
        <f>BK134</f>
        <v>0</v>
      </c>
      <c r="K134" s="12"/>
      <c r="L134" s="155"/>
      <c r="M134" s="160"/>
      <c r="N134" s="161"/>
      <c r="O134" s="161"/>
      <c r="P134" s="162">
        <f>SUM(P135:P138)</f>
        <v>0</v>
      </c>
      <c r="Q134" s="161"/>
      <c r="R134" s="162">
        <f>SUM(R135:R138)</f>
        <v>0</v>
      </c>
      <c r="S134" s="161"/>
      <c r="T134" s="16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86</v>
      </c>
      <c r="AT134" s="164" t="s">
        <v>75</v>
      </c>
      <c r="AU134" s="164" t="s">
        <v>84</v>
      </c>
      <c r="AY134" s="156" t="s">
        <v>129</v>
      </c>
      <c r="BK134" s="165">
        <f>SUM(BK135:BK138)</f>
        <v>0</v>
      </c>
    </row>
    <row r="135" s="2" customFormat="1" ht="21.75" customHeight="1">
      <c r="A135" s="34"/>
      <c r="B135" s="168"/>
      <c r="C135" s="189" t="s">
        <v>171</v>
      </c>
      <c r="D135" s="189" t="s">
        <v>251</v>
      </c>
      <c r="E135" s="190" t="s">
        <v>1152</v>
      </c>
      <c r="F135" s="191" t="s">
        <v>832</v>
      </c>
      <c r="G135" s="192" t="s">
        <v>701</v>
      </c>
      <c r="H135" s="193">
        <v>1</v>
      </c>
      <c r="I135" s="194"/>
      <c r="J135" s="195">
        <f>ROUND(I135*H135,1)</f>
        <v>0</v>
      </c>
      <c r="K135" s="196"/>
      <c r="L135" s="197"/>
      <c r="M135" s="198" t="s">
        <v>1</v>
      </c>
      <c r="N135" s="199" t="s">
        <v>41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254</v>
      </c>
      <c r="AT135" s="181" t="s">
        <v>251</v>
      </c>
      <c r="AU135" s="181" t="s">
        <v>86</v>
      </c>
      <c r="AY135" s="15" t="s">
        <v>129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84</v>
      </c>
      <c r="BK135" s="182">
        <f>ROUND(I135*H135,1)</f>
        <v>0</v>
      </c>
      <c r="BL135" s="15" t="s">
        <v>136</v>
      </c>
      <c r="BM135" s="181" t="s">
        <v>1153</v>
      </c>
    </row>
    <row r="136" s="2" customFormat="1" ht="24.15" customHeight="1">
      <c r="A136" s="34"/>
      <c r="B136" s="168"/>
      <c r="C136" s="169" t="s">
        <v>175</v>
      </c>
      <c r="D136" s="169" t="s">
        <v>132</v>
      </c>
      <c r="E136" s="170" t="s">
        <v>1154</v>
      </c>
      <c r="F136" s="171" t="s">
        <v>835</v>
      </c>
      <c r="G136" s="172" t="s">
        <v>701</v>
      </c>
      <c r="H136" s="173">
        <v>1</v>
      </c>
      <c r="I136" s="174"/>
      <c r="J136" s="175">
        <f>ROUND(I136*H136,1)</f>
        <v>0</v>
      </c>
      <c r="K136" s="176"/>
      <c r="L136" s="35"/>
      <c r="M136" s="177" t="s">
        <v>1</v>
      </c>
      <c r="N136" s="178" t="s">
        <v>41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136</v>
      </c>
      <c r="AT136" s="181" t="s">
        <v>132</v>
      </c>
      <c r="AU136" s="181" t="s">
        <v>86</v>
      </c>
      <c r="AY136" s="15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84</v>
      </c>
      <c r="BK136" s="182">
        <f>ROUND(I136*H136,1)</f>
        <v>0</v>
      </c>
      <c r="BL136" s="15" t="s">
        <v>136</v>
      </c>
      <c r="BM136" s="181" t="s">
        <v>1155</v>
      </c>
    </row>
    <row r="137" s="2" customFormat="1" ht="21.75" customHeight="1">
      <c r="A137" s="34"/>
      <c r="B137" s="168"/>
      <c r="C137" s="189" t="s">
        <v>179</v>
      </c>
      <c r="D137" s="189" t="s">
        <v>251</v>
      </c>
      <c r="E137" s="190" t="s">
        <v>1156</v>
      </c>
      <c r="F137" s="191" t="s">
        <v>1157</v>
      </c>
      <c r="G137" s="192" t="s">
        <v>701</v>
      </c>
      <c r="H137" s="193">
        <v>6</v>
      </c>
      <c r="I137" s="194"/>
      <c r="J137" s="195">
        <f>ROUND(I137*H137,1)</f>
        <v>0</v>
      </c>
      <c r="K137" s="196"/>
      <c r="L137" s="197"/>
      <c r="M137" s="198" t="s">
        <v>1</v>
      </c>
      <c r="N137" s="199" t="s">
        <v>41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254</v>
      </c>
      <c r="AT137" s="181" t="s">
        <v>251</v>
      </c>
      <c r="AU137" s="181" t="s">
        <v>86</v>
      </c>
      <c r="AY137" s="15" t="s">
        <v>129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84</v>
      </c>
      <c r="BK137" s="182">
        <f>ROUND(I137*H137,1)</f>
        <v>0</v>
      </c>
      <c r="BL137" s="15" t="s">
        <v>136</v>
      </c>
      <c r="BM137" s="181" t="s">
        <v>1158</v>
      </c>
    </row>
    <row r="138" s="2" customFormat="1" ht="24.15" customHeight="1">
      <c r="A138" s="34"/>
      <c r="B138" s="168"/>
      <c r="C138" s="169" t="s">
        <v>8</v>
      </c>
      <c r="D138" s="169" t="s">
        <v>132</v>
      </c>
      <c r="E138" s="170" t="s">
        <v>1159</v>
      </c>
      <c r="F138" s="171" t="s">
        <v>1160</v>
      </c>
      <c r="G138" s="172" t="s">
        <v>701</v>
      </c>
      <c r="H138" s="173">
        <v>6</v>
      </c>
      <c r="I138" s="174"/>
      <c r="J138" s="175">
        <f>ROUND(I138*H138,1)</f>
        <v>0</v>
      </c>
      <c r="K138" s="176"/>
      <c r="L138" s="35"/>
      <c r="M138" s="177" t="s">
        <v>1</v>
      </c>
      <c r="N138" s="178" t="s">
        <v>41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136</v>
      </c>
      <c r="AT138" s="181" t="s">
        <v>132</v>
      </c>
      <c r="AU138" s="181" t="s">
        <v>86</v>
      </c>
      <c r="AY138" s="15" t="s">
        <v>129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84</v>
      </c>
      <c r="BK138" s="182">
        <f>ROUND(I138*H138,1)</f>
        <v>0</v>
      </c>
      <c r="BL138" s="15" t="s">
        <v>136</v>
      </c>
      <c r="BM138" s="181" t="s">
        <v>1161</v>
      </c>
    </row>
    <row r="139" s="12" customFormat="1" ht="22.8" customHeight="1">
      <c r="A139" s="12"/>
      <c r="B139" s="155"/>
      <c r="C139" s="12"/>
      <c r="D139" s="156" t="s">
        <v>75</v>
      </c>
      <c r="E139" s="166" t="s">
        <v>804</v>
      </c>
      <c r="F139" s="166" t="s">
        <v>868</v>
      </c>
      <c r="G139" s="12"/>
      <c r="H139" s="12"/>
      <c r="I139" s="158"/>
      <c r="J139" s="167">
        <f>BK139</f>
        <v>0</v>
      </c>
      <c r="K139" s="12"/>
      <c r="L139" s="155"/>
      <c r="M139" s="160"/>
      <c r="N139" s="161"/>
      <c r="O139" s="161"/>
      <c r="P139" s="162">
        <f>SUM(P140:P141)</f>
        <v>0</v>
      </c>
      <c r="Q139" s="161"/>
      <c r="R139" s="162">
        <f>SUM(R140:R141)</f>
        <v>0</v>
      </c>
      <c r="S139" s="161"/>
      <c r="T139" s="163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86</v>
      </c>
      <c r="AT139" s="164" t="s">
        <v>75</v>
      </c>
      <c r="AU139" s="164" t="s">
        <v>84</v>
      </c>
      <c r="AY139" s="156" t="s">
        <v>129</v>
      </c>
      <c r="BK139" s="165">
        <f>SUM(BK140:BK141)</f>
        <v>0</v>
      </c>
    </row>
    <row r="140" s="2" customFormat="1" ht="21.75" customHeight="1">
      <c r="A140" s="34"/>
      <c r="B140" s="168"/>
      <c r="C140" s="189" t="s">
        <v>186</v>
      </c>
      <c r="D140" s="189" t="s">
        <v>251</v>
      </c>
      <c r="E140" s="190" t="s">
        <v>1162</v>
      </c>
      <c r="F140" s="191" t="s">
        <v>1163</v>
      </c>
      <c r="G140" s="192" t="s">
        <v>353</v>
      </c>
      <c r="H140" s="193">
        <v>1</v>
      </c>
      <c r="I140" s="194"/>
      <c r="J140" s="195">
        <f>ROUND(I140*H140,1)</f>
        <v>0</v>
      </c>
      <c r="K140" s="196"/>
      <c r="L140" s="197"/>
      <c r="M140" s="198" t="s">
        <v>1</v>
      </c>
      <c r="N140" s="199" t="s">
        <v>41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254</v>
      </c>
      <c r="AT140" s="181" t="s">
        <v>251</v>
      </c>
      <c r="AU140" s="181" t="s">
        <v>86</v>
      </c>
      <c r="AY140" s="15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84</v>
      </c>
      <c r="BK140" s="182">
        <f>ROUND(I140*H140,1)</f>
        <v>0</v>
      </c>
      <c r="BL140" s="15" t="s">
        <v>136</v>
      </c>
      <c r="BM140" s="181" t="s">
        <v>1164</v>
      </c>
    </row>
    <row r="141" s="2" customFormat="1" ht="24.15" customHeight="1">
      <c r="A141" s="34"/>
      <c r="B141" s="168"/>
      <c r="C141" s="169" t="s">
        <v>192</v>
      </c>
      <c r="D141" s="169" t="s">
        <v>132</v>
      </c>
      <c r="E141" s="170" t="s">
        <v>1165</v>
      </c>
      <c r="F141" s="171" t="s">
        <v>1166</v>
      </c>
      <c r="G141" s="172" t="s">
        <v>353</v>
      </c>
      <c r="H141" s="173">
        <v>1</v>
      </c>
      <c r="I141" s="174"/>
      <c r="J141" s="175">
        <f>ROUND(I141*H141,1)</f>
        <v>0</v>
      </c>
      <c r="K141" s="176"/>
      <c r="L141" s="35"/>
      <c r="M141" s="177" t="s">
        <v>1</v>
      </c>
      <c r="N141" s="178" t="s">
        <v>41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136</v>
      </c>
      <c r="AT141" s="181" t="s">
        <v>132</v>
      </c>
      <c r="AU141" s="181" t="s">
        <v>86</v>
      </c>
      <c r="AY141" s="15" t="s">
        <v>129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84</v>
      </c>
      <c r="BK141" s="182">
        <f>ROUND(I141*H141,1)</f>
        <v>0</v>
      </c>
      <c r="BL141" s="15" t="s">
        <v>136</v>
      </c>
      <c r="BM141" s="181" t="s">
        <v>1167</v>
      </c>
    </row>
    <row r="142" s="12" customFormat="1" ht="22.8" customHeight="1">
      <c r="A142" s="12"/>
      <c r="B142" s="155"/>
      <c r="C142" s="12"/>
      <c r="D142" s="156" t="s">
        <v>75</v>
      </c>
      <c r="E142" s="166" t="s">
        <v>818</v>
      </c>
      <c r="F142" s="166" t="s">
        <v>1053</v>
      </c>
      <c r="G142" s="12"/>
      <c r="H142" s="12"/>
      <c r="I142" s="158"/>
      <c r="J142" s="167">
        <f>BK142</f>
        <v>0</v>
      </c>
      <c r="K142" s="12"/>
      <c r="L142" s="155"/>
      <c r="M142" s="160"/>
      <c r="N142" s="161"/>
      <c r="O142" s="161"/>
      <c r="P142" s="162">
        <f>SUM(P143:P151)</f>
        <v>0</v>
      </c>
      <c r="Q142" s="161"/>
      <c r="R142" s="162">
        <f>SUM(R143:R151)</f>
        <v>0</v>
      </c>
      <c r="S142" s="161"/>
      <c r="T142" s="163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6" t="s">
        <v>86</v>
      </c>
      <c r="AT142" s="164" t="s">
        <v>75</v>
      </c>
      <c r="AU142" s="164" t="s">
        <v>84</v>
      </c>
      <c r="AY142" s="156" t="s">
        <v>129</v>
      </c>
      <c r="BK142" s="165">
        <f>SUM(BK143:BK151)</f>
        <v>0</v>
      </c>
    </row>
    <row r="143" s="2" customFormat="1" ht="16.5" customHeight="1">
      <c r="A143" s="34"/>
      <c r="B143" s="168"/>
      <c r="C143" s="169" t="s">
        <v>196</v>
      </c>
      <c r="D143" s="169" t="s">
        <v>132</v>
      </c>
      <c r="E143" s="170" t="s">
        <v>1168</v>
      </c>
      <c r="F143" s="171" t="s">
        <v>1169</v>
      </c>
      <c r="G143" s="172" t="s">
        <v>1057</v>
      </c>
      <c r="H143" s="173">
        <v>34</v>
      </c>
      <c r="I143" s="174"/>
      <c r="J143" s="175">
        <f>ROUND(I143*H143,1)</f>
        <v>0</v>
      </c>
      <c r="K143" s="176"/>
      <c r="L143" s="35"/>
      <c r="M143" s="177" t="s">
        <v>1</v>
      </c>
      <c r="N143" s="178" t="s">
        <v>41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136</v>
      </c>
      <c r="AT143" s="181" t="s">
        <v>132</v>
      </c>
      <c r="AU143" s="181" t="s">
        <v>86</v>
      </c>
      <c r="AY143" s="15" t="s">
        <v>129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84</v>
      </c>
      <c r="BK143" s="182">
        <f>ROUND(I143*H143,1)</f>
        <v>0</v>
      </c>
      <c r="BL143" s="15" t="s">
        <v>136</v>
      </c>
      <c r="BM143" s="181" t="s">
        <v>1170</v>
      </c>
    </row>
    <row r="144" s="2" customFormat="1" ht="16.5" customHeight="1">
      <c r="A144" s="34"/>
      <c r="B144" s="168"/>
      <c r="C144" s="169" t="s">
        <v>136</v>
      </c>
      <c r="D144" s="169" t="s">
        <v>132</v>
      </c>
      <c r="E144" s="170" t="s">
        <v>1171</v>
      </c>
      <c r="F144" s="171" t="s">
        <v>1172</v>
      </c>
      <c r="G144" s="172" t="s">
        <v>1057</v>
      </c>
      <c r="H144" s="173">
        <v>34</v>
      </c>
      <c r="I144" s="174"/>
      <c r="J144" s="175">
        <f>ROUND(I144*H144,1)</f>
        <v>0</v>
      </c>
      <c r="K144" s="176"/>
      <c r="L144" s="35"/>
      <c r="M144" s="177" t="s">
        <v>1</v>
      </c>
      <c r="N144" s="178" t="s">
        <v>41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136</v>
      </c>
      <c r="AT144" s="181" t="s">
        <v>132</v>
      </c>
      <c r="AU144" s="181" t="s">
        <v>86</v>
      </c>
      <c r="AY144" s="15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84</v>
      </c>
      <c r="BK144" s="182">
        <f>ROUND(I144*H144,1)</f>
        <v>0</v>
      </c>
      <c r="BL144" s="15" t="s">
        <v>136</v>
      </c>
      <c r="BM144" s="181" t="s">
        <v>1173</v>
      </c>
    </row>
    <row r="145" s="2" customFormat="1" ht="16.5" customHeight="1">
      <c r="A145" s="34"/>
      <c r="B145" s="168"/>
      <c r="C145" s="169" t="s">
        <v>205</v>
      </c>
      <c r="D145" s="169" t="s">
        <v>132</v>
      </c>
      <c r="E145" s="170" t="s">
        <v>1174</v>
      </c>
      <c r="F145" s="171" t="s">
        <v>1065</v>
      </c>
      <c r="G145" s="172" t="s">
        <v>1057</v>
      </c>
      <c r="H145" s="173">
        <v>34</v>
      </c>
      <c r="I145" s="174"/>
      <c r="J145" s="175">
        <f>ROUND(I145*H145,1)</f>
        <v>0</v>
      </c>
      <c r="K145" s="176"/>
      <c r="L145" s="35"/>
      <c r="M145" s="177" t="s">
        <v>1</v>
      </c>
      <c r="N145" s="178" t="s">
        <v>41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136</v>
      </c>
      <c r="AT145" s="181" t="s">
        <v>132</v>
      </c>
      <c r="AU145" s="181" t="s">
        <v>86</v>
      </c>
      <c r="AY145" s="15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84</v>
      </c>
      <c r="BK145" s="182">
        <f>ROUND(I145*H145,1)</f>
        <v>0</v>
      </c>
      <c r="BL145" s="15" t="s">
        <v>136</v>
      </c>
      <c r="BM145" s="181" t="s">
        <v>1175</v>
      </c>
    </row>
    <row r="146" s="2" customFormat="1" ht="16.5" customHeight="1">
      <c r="A146" s="34"/>
      <c r="B146" s="168"/>
      <c r="C146" s="169" t="s">
        <v>209</v>
      </c>
      <c r="D146" s="169" t="s">
        <v>132</v>
      </c>
      <c r="E146" s="170" t="s">
        <v>1176</v>
      </c>
      <c r="F146" s="171" t="s">
        <v>1177</v>
      </c>
      <c r="G146" s="172" t="s">
        <v>1057</v>
      </c>
      <c r="H146" s="173">
        <v>34</v>
      </c>
      <c r="I146" s="174"/>
      <c r="J146" s="175">
        <f>ROUND(I146*H146,1)</f>
        <v>0</v>
      </c>
      <c r="K146" s="176"/>
      <c r="L146" s="35"/>
      <c r="M146" s="177" t="s">
        <v>1</v>
      </c>
      <c r="N146" s="178" t="s">
        <v>41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136</v>
      </c>
      <c r="AT146" s="181" t="s">
        <v>132</v>
      </c>
      <c r="AU146" s="181" t="s">
        <v>86</v>
      </c>
      <c r="AY146" s="15" t="s">
        <v>129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84</v>
      </c>
      <c r="BK146" s="182">
        <f>ROUND(I146*H146,1)</f>
        <v>0</v>
      </c>
      <c r="BL146" s="15" t="s">
        <v>136</v>
      </c>
      <c r="BM146" s="181" t="s">
        <v>1178</v>
      </c>
    </row>
    <row r="147" s="2" customFormat="1" ht="16.5" customHeight="1">
      <c r="A147" s="34"/>
      <c r="B147" s="168"/>
      <c r="C147" s="169" t="s">
        <v>213</v>
      </c>
      <c r="D147" s="169" t="s">
        <v>132</v>
      </c>
      <c r="E147" s="170" t="s">
        <v>1179</v>
      </c>
      <c r="F147" s="171" t="s">
        <v>1102</v>
      </c>
      <c r="G147" s="172" t="s">
        <v>1070</v>
      </c>
      <c r="H147" s="173">
        <v>8</v>
      </c>
      <c r="I147" s="174"/>
      <c r="J147" s="175">
        <f>ROUND(I147*H147,1)</f>
        <v>0</v>
      </c>
      <c r="K147" s="176"/>
      <c r="L147" s="35"/>
      <c r="M147" s="177" t="s">
        <v>1</v>
      </c>
      <c r="N147" s="178" t="s">
        <v>41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136</v>
      </c>
      <c r="AT147" s="181" t="s">
        <v>132</v>
      </c>
      <c r="AU147" s="181" t="s">
        <v>86</v>
      </c>
      <c r="AY147" s="15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84</v>
      </c>
      <c r="BK147" s="182">
        <f>ROUND(I147*H147,1)</f>
        <v>0</v>
      </c>
      <c r="BL147" s="15" t="s">
        <v>136</v>
      </c>
      <c r="BM147" s="181" t="s">
        <v>1180</v>
      </c>
    </row>
    <row r="148" s="2" customFormat="1" ht="16.5" customHeight="1">
      <c r="A148" s="34"/>
      <c r="B148" s="168"/>
      <c r="C148" s="169" t="s">
        <v>217</v>
      </c>
      <c r="D148" s="169" t="s">
        <v>132</v>
      </c>
      <c r="E148" s="170" t="s">
        <v>1181</v>
      </c>
      <c r="F148" s="171" t="s">
        <v>1182</v>
      </c>
      <c r="G148" s="172" t="s">
        <v>353</v>
      </c>
      <c r="H148" s="173">
        <v>1</v>
      </c>
      <c r="I148" s="174"/>
      <c r="J148" s="175">
        <f>ROUND(I148*H148,1)</f>
        <v>0</v>
      </c>
      <c r="K148" s="176"/>
      <c r="L148" s="35"/>
      <c r="M148" s="177" t="s">
        <v>1</v>
      </c>
      <c r="N148" s="178" t="s">
        <v>41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136</v>
      </c>
      <c r="AT148" s="181" t="s">
        <v>132</v>
      </c>
      <c r="AU148" s="181" t="s">
        <v>86</v>
      </c>
      <c r="AY148" s="15" t="s">
        <v>129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84</v>
      </c>
      <c r="BK148" s="182">
        <f>ROUND(I148*H148,1)</f>
        <v>0</v>
      </c>
      <c r="BL148" s="15" t="s">
        <v>136</v>
      </c>
      <c r="BM148" s="181" t="s">
        <v>1183</v>
      </c>
    </row>
    <row r="149" s="2" customFormat="1" ht="16.5" customHeight="1">
      <c r="A149" s="34"/>
      <c r="B149" s="168"/>
      <c r="C149" s="169" t="s">
        <v>7</v>
      </c>
      <c r="D149" s="169" t="s">
        <v>132</v>
      </c>
      <c r="E149" s="170" t="s">
        <v>1184</v>
      </c>
      <c r="F149" s="171" t="s">
        <v>1106</v>
      </c>
      <c r="G149" s="172" t="s">
        <v>353</v>
      </c>
      <c r="H149" s="173">
        <v>1</v>
      </c>
      <c r="I149" s="174"/>
      <c r="J149" s="175">
        <f>ROUND(I149*H149,1)</f>
        <v>0</v>
      </c>
      <c r="K149" s="176"/>
      <c r="L149" s="35"/>
      <c r="M149" s="177" t="s">
        <v>1</v>
      </c>
      <c r="N149" s="178" t="s">
        <v>41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136</v>
      </c>
      <c r="AT149" s="181" t="s">
        <v>132</v>
      </c>
      <c r="AU149" s="181" t="s">
        <v>86</v>
      </c>
      <c r="AY149" s="15" t="s">
        <v>129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84</v>
      </c>
      <c r="BK149" s="182">
        <f>ROUND(I149*H149,1)</f>
        <v>0</v>
      </c>
      <c r="BL149" s="15" t="s">
        <v>136</v>
      </c>
      <c r="BM149" s="181" t="s">
        <v>1185</v>
      </c>
    </row>
    <row r="150" s="2" customFormat="1" ht="16.5" customHeight="1">
      <c r="A150" s="34"/>
      <c r="B150" s="168"/>
      <c r="C150" s="169" t="s">
        <v>224</v>
      </c>
      <c r="D150" s="169" t="s">
        <v>132</v>
      </c>
      <c r="E150" s="170" t="s">
        <v>1186</v>
      </c>
      <c r="F150" s="171" t="s">
        <v>1114</v>
      </c>
      <c r="G150" s="172" t="s">
        <v>353</v>
      </c>
      <c r="H150" s="173">
        <v>1</v>
      </c>
      <c r="I150" s="174"/>
      <c r="J150" s="175">
        <f>ROUND(I150*H150,1)</f>
        <v>0</v>
      </c>
      <c r="K150" s="176"/>
      <c r="L150" s="35"/>
      <c r="M150" s="177" t="s">
        <v>1</v>
      </c>
      <c r="N150" s="178" t="s">
        <v>41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136</v>
      </c>
      <c r="AT150" s="181" t="s">
        <v>132</v>
      </c>
      <c r="AU150" s="181" t="s">
        <v>86</v>
      </c>
      <c r="AY150" s="15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84</v>
      </c>
      <c r="BK150" s="182">
        <f>ROUND(I150*H150,1)</f>
        <v>0</v>
      </c>
      <c r="BL150" s="15" t="s">
        <v>136</v>
      </c>
      <c r="BM150" s="181" t="s">
        <v>1187</v>
      </c>
    </row>
    <row r="151" s="2" customFormat="1" ht="16.5" customHeight="1">
      <c r="A151" s="34"/>
      <c r="B151" s="168"/>
      <c r="C151" s="169" t="s">
        <v>228</v>
      </c>
      <c r="D151" s="169" t="s">
        <v>132</v>
      </c>
      <c r="E151" s="170" t="s">
        <v>1188</v>
      </c>
      <c r="F151" s="171" t="s">
        <v>1118</v>
      </c>
      <c r="G151" s="172" t="s">
        <v>353</v>
      </c>
      <c r="H151" s="173">
        <v>1</v>
      </c>
      <c r="I151" s="174"/>
      <c r="J151" s="175">
        <f>ROUND(I151*H151,1)</f>
        <v>0</v>
      </c>
      <c r="K151" s="176"/>
      <c r="L151" s="35"/>
      <c r="M151" s="184" t="s">
        <v>1</v>
      </c>
      <c r="N151" s="185" t="s">
        <v>41</v>
      </c>
      <c r="O151" s="186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136</v>
      </c>
      <c r="AT151" s="181" t="s">
        <v>132</v>
      </c>
      <c r="AU151" s="181" t="s">
        <v>86</v>
      </c>
      <c r="AY151" s="15" t="s">
        <v>129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84</v>
      </c>
      <c r="BK151" s="182">
        <f>ROUND(I151*H151,1)</f>
        <v>0</v>
      </c>
      <c r="BL151" s="15" t="s">
        <v>136</v>
      </c>
      <c r="BM151" s="181" t="s">
        <v>1189</v>
      </c>
    </row>
    <row r="152" s="2" customFormat="1" ht="6.96" customHeight="1">
      <c r="A152" s="34"/>
      <c r="B152" s="56"/>
      <c r="C152" s="57"/>
      <c r="D152" s="57"/>
      <c r="E152" s="57"/>
      <c r="F152" s="57"/>
      <c r="G152" s="57"/>
      <c r="H152" s="57"/>
      <c r="I152" s="57"/>
      <c r="J152" s="57"/>
      <c r="K152" s="57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21:K1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="1" customFormat="1" ht="24.96" customHeight="1">
      <c r="B4" s="18"/>
      <c r="D4" s="19" t="s">
        <v>99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26.25" customHeight="1">
      <c r="B7" s="18"/>
      <c r="E7" s="117" t="str">
        <f>'Rekapitulace stavby'!K6</f>
        <v>Výměna zdroje vytápění a MaR kotelny CZT, Horažďovice - etapa 1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1190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36</v>
      </c>
      <c r="E30" s="34"/>
      <c r="F30" s="34"/>
      <c r="G30" s="34"/>
      <c r="H30" s="34"/>
      <c r="I30" s="34"/>
      <c r="J30" s="92">
        <f>ROUNDUP(J122,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40</v>
      </c>
      <c r="E33" s="28" t="s">
        <v>41</v>
      </c>
      <c r="F33" s="123">
        <f>ROUNDUP((SUM(BE122:BE155)),  1)</f>
        <v>0</v>
      </c>
      <c r="G33" s="34"/>
      <c r="H33" s="34"/>
      <c r="I33" s="124">
        <v>0.20999999999999999</v>
      </c>
      <c r="J33" s="123">
        <f>ROUNDUP(((SUM(BE122:BE155))*I33),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42</v>
      </c>
      <c r="F34" s="123">
        <f>ROUNDUP((SUM(BF122:BF155)),  1)</f>
        <v>0</v>
      </c>
      <c r="G34" s="34"/>
      <c r="H34" s="34"/>
      <c r="I34" s="124">
        <v>0.12</v>
      </c>
      <c r="J34" s="123">
        <f>ROUNDUP(((SUM(BF122:BF155))*I34),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3">
        <f>ROUNDUP((SUM(BG122:BG155)),  1)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3">
        <f>ROUNDUP((SUM(BH122:BH155)),  1)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45</v>
      </c>
      <c r="F37" s="123">
        <f>ROUNDUP((SUM(BI122:BI155)),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46</v>
      </c>
      <c r="E39" s="77"/>
      <c r="F39" s="77"/>
      <c r="G39" s="127" t="s">
        <v>47</v>
      </c>
      <c r="H39" s="128" t="s">
        <v>48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31" t="s">
        <v>52</v>
      </c>
      <c r="G61" s="54" t="s">
        <v>51</v>
      </c>
      <c r="H61" s="37"/>
      <c r="I61" s="37"/>
      <c r="J61" s="132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31" t="s">
        <v>52</v>
      </c>
      <c r="G76" s="54" t="s">
        <v>51</v>
      </c>
      <c r="H76" s="37"/>
      <c r="I76" s="37"/>
      <c r="J76" s="132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17" t="str">
        <f>E7</f>
        <v>Výměna zdroje vytápění a MaR kotelny CZT, Horažďovice - etapa 1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24-214-05 - SO 102 Úpravy MaR v ZŠB 539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13. 5. 2024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Václav Krejčí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>Tomáš Ševčík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105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106</v>
      </c>
    </row>
    <row r="97" hidden="1" s="9" customFormat="1" ht="24.96" customHeight="1">
      <c r="A97" s="9"/>
      <c r="B97" s="136"/>
      <c r="C97" s="9"/>
      <c r="D97" s="137" t="s">
        <v>686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1121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1122</v>
      </c>
      <c r="E99" s="142"/>
      <c r="F99" s="142"/>
      <c r="G99" s="142"/>
      <c r="H99" s="142"/>
      <c r="I99" s="142"/>
      <c r="J99" s="143">
        <f>J135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1123</v>
      </c>
      <c r="E100" s="142"/>
      <c r="F100" s="142"/>
      <c r="G100" s="142"/>
      <c r="H100" s="142"/>
      <c r="I100" s="142"/>
      <c r="J100" s="143">
        <f>J138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1124</v>
      </c>
      <c r="E101" s="142"/>
      <c r="F101" s="142"/>
      <c r="G101" s="142"/>
      <c r="H101" s="142"/>
      <c r="I101" s="142"/>
      <c r="J101" s="143">
        <f>J143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1125</v>
      </c>
      <c r="E102" s="142"/>
      <c r="F102" s="142"/>
      <c r="G102" s="142"/>
      <c r="H102" s="142"/>
      <c r="I102" s="142"/>
      <c r="J102" s="143">
        <f>J146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114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17" t="str">
        <f>E7</f>
        <v>Výměna zdroje vytápění a MaR kotelny CZT, Horažďovice - etapa 1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100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24-214-05 - SO 102 Úpravy MaR v ZŠB 539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13. 5. 2024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 xml:space="preserve"> </v>
      </c>
      <c r="G118" s="34"/>
      <c r="H118" s="34"/>
      <c r="I118" s="28" t="s">
        <v>29</v>
      </c>
      <c r="J118" s="32" t="str">
        <f>E21</f>
        <v>Václav Krejčí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31</v>
      </c>
      <c r="J119" s="32" t="str">
        <f>E24</f>
        <v>Tomáš Ševčík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115</v>
      </c>
      <c r="D121" s="147" t="s">
        <v>61</v>
      </c>
      <c r="E121" s="147" t="s">
        <v>57</v>
      </c>
      <c r="F121" s="147" t="s">
        <v>58</v>
      </c>
      <c r="G121" s="147" t="s">
        <v>116</v>
      </c>
      <c r="H121" s="147" t="s">
        <v>117</v>
      </c>
      <c r="I121" s="147" t="s">
        <v>118</v>
      </c>
      <c r="J121" s="148" t="s">
        <v>104</v>
      </c>
      <c r="K121" s="149" t="s">
        <v>119</v>
      </c>
      <c r="L121" s="150"/>
      <c r="M121" s="82" t="s">
        <v>1</v>
      </c>
      <c r="N121" s="83" t="s">
        <v>40</v>
      </c>
      <c r="O121" s="83" t="s">
        <v>120</v>
      </c>
      <c r="P121" s="83" t="s">
        <v>121</v>
      </c>
      <c r="Q121" s="83" t="s">
        <v>122</v>
      </c>
      <c r="R121" s="83" t="s">
        <v>123</v>
      </c>
      <c r="S121" s="83" t="s">
        <v>124</v>
      </c>
      <c r="T121" s="84" t="s">
        <v>125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126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</f>
        <v>0</v>
      </c>
      <c r="Q122" s="86"/>
      <c r="R122" s="152">
        <f>R123</f>
        <v>0</v>
      </c>
      <c r="S122" s="86"/>
      <c r="T122" s="15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75</v>
      </c>
      <c r="AU122" s="15" t="s">
        <v>106</v>
      </c>
      <c r="BK122" s="154">
        <f>BK123</f>
        <v>0</v>
      </c>
    </row>
    <row r="123" s="12" customFormat="1" ht="25.92" customHeight="1">
      <c r="A123" s="12"/>
      <c r="B123" s="155"/>
      <c r="C123" s="12"/>
      <c r="D123" s="156" t="s">
        <v>75</v>
      </c>
      <c r="E123" s="157" t="s">
        <v>127</v>
      </c>
      <c r="F123" s="157" t="s">
        <v>127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P124+P135+P138+P143+P146</f>
        <v>0</v>
      </c>
      <c r="Q123" s="161"/>
      <c r="R123" s="162">
        <f>R124+R135+R138+R143+R146</f>
        <v>0</v>
      </c>
      <c r="S123" s="161"/>
      <c r="T123" s="163">
        <f>T124+T135+T138+T143+T146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86</v>
      </c>
      <c r="AT123" s="164" t="s">
        <v>75</v>
      </c>
      <c r="AU123" s="164" t="s">
        <v>76</v>
      </c>
      <c r="AY123" s="156" t="s">
        <v>129</v>
      </c>
      <c r="BK123" s="165">
        <f>BK124+BK135+BK138+BK143+BK146</f>
        <v>0</v>
      </c>
    </row>
    <row r="124" s="12" customFormat="1" ht="22.8" customHeight="1">
      <c r="A124" s="12"/>
      <c r="B124" s="155"/>
      <c r="C124" s="12"/>
      <c r="D124" s="156" t="s">
        <v>75</v>
      </c>
      <c r="E124" s="166" t="s">
        <v>697</v>
      </c>
      <c r="F124" s="166" t="s">
        <v>1126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SUM(P125:P134)</f>
        <v>0</v>
      </c>
      <c r="Q124" s="161"/>
      <c r="R124" s="162">
        <f>SUM(R125:R134)</f>
        <v>0</v>
      </c>
      <c r="S124" s="161"/>
      <c r="T124" s="163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86</v>
      </c>
      <c r="AT124" s="164" t="s">
        <v>75</v>
      </c>
      <c r="AU124" s="164" t="s">
        <v>84</v>
      </c>
      <c r="AY124" s="156" t="s">
        <v>129</v>
      </c>
      <c r="BK124" s="165">
        <f>SUM(BK125:BK134)</f>
        <v>0</v>
      </c>
    </row>
    <row r="125" s="2" customFormat="1" ht="33" customHeight="1">
      <c r="A125" s="34"/>
      <c r="B125" s="168"/>
      <c r="C125" s="189" t="s">
        <v>84</v>
      </c>
      <c r="D125" s="189" t="s">
        <v>251</v>
      </c>
      <c r="E125" s="190" t="s">
        <v>1191</v>
      </c>
      <c r="F125" s="191" t="s">
        <v>1128</v>
      </c>
      <c r="G125" s="192" t="s">
        <v>701</v>
      </c>
      <c r="H125" s="193">
        <v>1</v>
      </c>
      <c r="I125" s="194"/>
      <c r="J125" s="195">
        <f>ROUND(I125*H125,1)</f>
        <v>0</v>
      </c>
      <c r="K125" s="196"/>
      <c r="L125" s="197"/>
      <c r="M125" s="198" t="s">
        <v>1</v>
      </c>
      <c r="N125" s="199" t="s">
        <v>41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254</v>
      </c>
      <c r="AT125" s="181" t="s">
        <v>251</v>
      </c>
      <c r="AU125" s="181" t="s">
        <v>86</v>
      </c>
      <c r="AY125" s="15" t="s">
        <v>129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84</v>
      </c>
      <c r="BK125" s="182">
        <f>ROUND(I125*H125,1)</f>
        <v>0</v>
      </c>
      <c r="BL125" s="15" t="s">
        <v>136</v>
      </c>
      <c r="BM125" s="181" t="s">
        <v>1192</v>
      </c>
    </row>
    <row r="126" s="2" customFormat="1" ht="37.8" customHeight="1">
      <c r="A126" s="34"/>
      <c r="B126" s="168"/>
      <c r="C126" s="169" t="s">
        <v>86</v>
      </c>
      <c r="D126" s="169" t="s">
        <v>132</v>
      </c>
      <c r="E126" s="170" t="s">
        <v>1193</v>
      </c>
      <c r="F126" s="171" t="s">
        <v>1131</v>
      </c>
      <c r="G126" s="172" t="s">
        <v>701</v>
      </c>
      <c r="H126" s="173">
        <v>1</v>
      </c>
      <c r="I126" s="174"/>
      <c r="J126" s="175">
        <f>ROUND(I126*H126,1)</f>
        <v>0</v>
      </c>
      <c r="K126" s="176"/>
      <c r="L126" s="35"/>
      <c r="M126" s="177" t="s">
        <v>1</v>
      </c>
      <c r="N126" s="178" t="s">
        <v>41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136</v>
      </c>
      <c r="AT126" s="181" t="s">
        <v>132</v>
      </c>
      <c r="AU126" s="181" t="s">
        <v>86</v>
      </c>
      <c r="AY126" s="15" t="s">
        <v>129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84</v>
      </c>
      <c r="BK126" s="182">
        <f>ROUND(I126*H126,1)</f>
        <v>0</v>
      </c>
      <c r="BL126" s="15" t="s">
        <v>136</v>
      </c>
      <c r="BM126" s="181" t="s">
        <v>1194</v>
      </c>
    </row>
    <row r="127" s="2" customFormat="1" ht="24.15" customHeight="1">
      <c r="A127" s="34"/>
      <c r="B127" s="168"/>
      <c r="C127" s="189" t="s">
        <v>144</v>
      </c>
      <c r="D127" s="189" t="s">
        <v>251</v>
      </c>
      <c r="E127" s="190" t="s">
        <v>1195</v>
      </c>
      <c r="F127" s="191" t="s">
        <v>1134</v>
      </c>
      <c r="G127" s="192" t="s">
        <v>701</v>
      </c>
      <c r="H127" s="193">
        <v>2</v>
      </c>
      <c r="I127" s="194"/>
      <c r="J127" s="195">
        <f>ROUND(I127*H127,1)</f>
        <v>0</v>
      </c>
      <c r="K127" s="196"/>
      <c r="L127" s="197"/>
      <c r="M127" s="198" t="s">
        <v>1</v>
      </c>
      <c r="N127" s="199" t="s">
        <v>41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254</v>
      </c>
      <c r="AT127" s="181" t="s">
        <v>251</v>
      </c>
      <c r="AU127" s="181" t="s">
        <v>86</v>
      </c>
      <c r="AY127" s="15" t="s">
        <v>129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84</v>
      </c>
      <c r="BK127" s="182">
        <f>ROUND(I127*H127,1)</f>
        <v>0</v>
      </c>
      <c r="BL127" s="15" t="s">
        <v>136</v>
      </c>
      <c r="BM127" s="181" t="s">
        <v>1196</v>
      </c>
    </row>
    <row r="128" s="2" customFormat="1" ht="24.15" customHeight="1">
      <c r="A128" s="34"/>
      <c r="B128" s="168"/>
      <c r="C128" s="169" t="s">
        <v>148</v>
      </c>
      <c r="D128" s="169" t="s">
        <v>132</v>
      </c>
      <c r="E128" s="170" t="s">
        <v>1197</v>
      </c>
      <c r="F128" s="171" t="s">
        <v>1137</v>
      </c>
      <c r="G128" s="172" t="s">
        <v>701</v>
      </c>
      <c r="H128" s="173">
        <v>2</v>
      </c>
      <c r="I128" s="174"/>
      <c r="J128" s="175">
        <f>ROUND(I128*H128,1)</f>
        <v>0</v>
      </c>
      <c r="K128" s="176"/>
      <c r="L128" s="35"/>
      <c r="M128" s="177" t="s">
        <v>1</v>
      </c>
      <c r="N128" s="178" t="s">
        <v>41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136</v>
      </c>
      <c r="AT128" s="181" t="s">
        <v>132</v>
      </c>
      <c r="AU128" s="181" t="s">
        <v>86</v>
      </c>
      <c r="AY128" s="15" t="s">
        <v>129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84</v>
      </c>
      <c r="BK128" s="182">
        <f>ROUND(I128*H128,1)</f>
        <v>0</v>
      </c>
      <c r="BL128" s="15" t="s">
        <v>136</v>
      </c>
      <c r="BM128" s="181" t="s">
        <v>1198</v>
      </c>
    </row>
    <row r="129" s="2" customFormat="1" ht="16.5" customHeight="1">
      <c r="A129" s="34"/>
      <c r="B129" s="168"/>
      <c r="C129" s="189" t="s">
        <v>152</v>
      </c>
      <c r="D129" s="189" t="s">
        <v>251</v>
      </c>
      <c r="E129" s="190" t="s">
        <v>1199</v>
      </c>
      <c r="F129" s="191" t="s">
        <v>719</v>
      </c>
      <c r="G129" s="192" t="s">
        <v>701</v>
      </c>
      <c r="H129" s="193">
        <v>1</v>
      </c>
      <c r="I129" s="194"/>
      <c r="J129" s="195">
        <f>ROUND(I129*H129,1)</f>
        <v>0</v>
      </c>
      <c r="K129" s="196"/>
      <c r="L129" s="197"/>
      <c r="M129" s="198" t="s">
        <v>1</v>
      </c>
      <c r="N129" s="199" t="s">
        <v>41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254</v>
      </c>
      <c r="AT129" s="181" t="s">
        <v>251</v>
      </c>
      <c r="AU129" s="181" t="s">
        <v>86</v>
      </c>
      <c r="AY129" s="15" t="s">
        <v>129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84</v>
      </c>
      <c r="BK129" s="182">
        <f>ROUND(I129*H129,1)</f>
        <v>0</v>
      </c>
      <c r="BL129" s="15" t="s">
        <v>136</v>
      </c>
      <c r="BM129" s="181" t="s">
        <v>1200</v>
      </c>
    </row>
    <row r="130" s="2" customFormat="1" ht="21.75" customHeight="1">
      <c r="A130" s="34"/>
      <c r="B130" s="168"/>
      <c r="C130" s="169" t="s">
        <v>156</v>
      </c>
      <c r="D130" s="169" t="s">
        <v>132</v>
      </c>
      <c r="E130" s="170" t="s">
        <v>1201</v>
      </c>
      <c r="F130" s="171" t="s">
        <v>722</v>
      </c>
      <c r="G130" s="172" t="s">
        <v>701</v>
      </c>
      <c r="H130" s="173">
        <v>1</v>
      </c>
      <c r="I130" s="174"/>
      <c r="J130" s="175">
        <f>ROUND(I130*H130,1)</f>
        <v>0</v>
      </c>
      <c r="K130" s="176"/>
      <c r="L130" s="35"/>
      <c r="M130" s="177" t="s">
        <v>1</v>
      </c>
      <c r="N130" s="178" t="s">
        <v>41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136</v>
      </c>
      <c r="AT130" s="181" t="s">
        <v>132</v>
      </c>
      <c r="AU130" s="181" t="s">
        <v>86</v>
      </c>
      <c r="AY130" s="15" t="s">
        <v>129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84</v>
      </c>
      <c r="BK130" s="182">
        <f>ROUND(I130*H130,1)</f>
        <v>0</v>
      </c>
      <c r="BL130" s="15" t="s">
        <v>136</v>
      </c>
      <c r="BM130" s="181" t="s">
        <v>1202</v>
      </c>
    </row>
    <row r="131" s="2" customFormat="1" ht="24.15" customHeight="1">
      <c r="A131" s="34"/>
      <c r="B131" s="168"/>
      <c r="C131" s="189" t="s">
        <v>160</v>
      </c>
      <c r="D131" s="189" t="s">
        <v>251</v>
      </c>
      <c r="E131" s="190" t="s">
        <v>1203</v>
      </c>
      <c r="F131" s="191" t="s">
        <v>725</v>
      </c>
      <c r="G131" s="192" t="s">
        <v>701</v>
      </c>
      <c r="H131" s="193">
        <v>1</v>
      </c>
      <c r="I131" s="194"/>
      <c r="J131" s="195">
        <f>ROUND(I131*H131,1)</f>
        <v>0</v>
      </c>
      <c r="K131" s="196"/>
      <c r="L131" s="197"/>
      <c r="M131" s="198" t="s">
        <v>1</v>
      </c>
      <c r="N131" s="199" t="s">
        <v>41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254</v>
      </c>
      <c r="AT131" s="181" t="s">
        <v>251</v>
      </c>
      <c r="AU131" s="181" t="s">
        <v>86</v>
      </c>
      <c r="AY131" s="15" t="s">
        <v>129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84</v>
      </c>
      <c r="BK131" s="182">
        <f>ROUND(I131*H131,1)</f>
        <v>0</v>
      </c>
      <c r="BL131" s="15" t="s">
        <v>136</v>
      </c>
      <c r="BM131" s="181" t="s">
        <v>1204</v>
      </c>
    </row>
    <row r="132" s="2" customFormat="1" ht="24.15" customHeight="1">
      <c r="A132" s="34"/>
      <c r="B132" s="168"/>
      <c r="C132" s="169" t="s">
        <v>164</v>
      </c>
      <c r="D132" s="169" t="s">
        <v>132</v>
      </c>
      <c r="E132" s="170" t="s">
        <v>1205</v>
      </c>
      <c r="F132" s="171" t="s">
        <v>728</v>
      </c>
      <c r="G132" s="172" t="s">
        <v>701</v>
      </c>
      <c r="H132" s="173">
        <v>1</v>
      </c>
      <c r="I132" s="174"/>
      <c r="J132" s="175">
        <f>ROUND(I132*H132,1)</f>
        <v>0</v>
      </c>
      <c r="K132" s="176"/>
      <c r="L132" s="35"/>
      <c r="M132" s="177" t="s">
        <v>1</v>
      </c>
      <c r="N132" s="178" t="s">
        <v>41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136</v>
      </c>
      <c r="AT132" s="181" t="s">
        <v>132</v>
      </c>
      <c r="AU132" s="181" t="s">
        <v>86</v>
      </c>
      <c r="AY132" s="15" t="s">
        <v>129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84</v>
      </c>
      <c r="BK132" s="182">
        <f>ROUND(I132*H132,1)</f>
        <v>0</v>
      </c>
      <c r="BL132" s="15" t="s">
        <v>136</v>
      </c>
      <c r="BM132" s="181" t="s">
        <v>1206</v>
      </c>
    </row>
    <row r="133" s="2" customFormat="1" ht="16.5" customHeight="1">
      <c r="A133" s="34"/>
      <c r="B133" s="168"/>
      <c r="C133" s="189" t="s">
        <v>171</v>
      </c>
      <c r="D133" s="189" t="s">
        <v>251</v>
      </c>
      <c r="E133" s="190" t="s">
        <v>1207</v>
      </c>
      <c r="F133" s="191" t="s">
        <v>1140</v>
      </c>
      <c r="G133" s="192" t="s">
        <v>701</v>
      </c>
      <c r="H133" s="193">
        <v>1</v>
      </c>
      <c r="I133" s="194"/>
      <c r="J133" s="195">
        <f>ROUND(I133*H133,1)</f>
        <v>0</v>
      </c>
      <c r="K133" s="196"/>
      <c r="L133" s="197"/>
      <c r="M133" s="198" t="s">
        <v>1</v>
      </c>
      <c r="N133" s="199" t="s">
        <v>41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254</v>
      </c>
      <c r="AT133" s="181" t="s">
        <v>251</v>
      </c>
      <c r="AU133" s="181" t="s">
        <v>86</v>
      </c>
      <c r="AY133" s="15" t="s">
        <v>129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84</v>
      </c>
      <c r="BK133" s="182">
        <f>ROUND(I133*H133,1)</f>
        <v>0</v>
      </c>
      <c r="BL133" s="15" t="s">
        <v>136</v>
      </c>
      <c r="BM133" s="181" t="s">
        <v>1208</v>
      </c>
    </row>
    <row r="134" s="2" customFormat="1" ht="16.5" customHeight="1">
      <c r="A134" s="34"/>
      <c r="B134" s="168"/>
      <c r="C134" s="169" t="s">
        <v>175</v>
      </c>
      <c r="D134" s="169" t="s">
        <v>132</v>
      </c>
      <c r="E134" s="170" t="s">
        <v>1209</v>
      </c>
      <c r="F134" s="171" t="s">
        <v>1143</v>
      </c>
      <c r="G134" s="172" t="s">
        <v>701</v>
      </c>
      <c r="H134" s="173">
        <v>1</v>
      </c>
      <c r="I134" s="174"/>
      <c r="J134" s="175">
        <f>ROUND(I134*H134,1)</f>
        <v>0</v>
      </c>
      <c r="K134" s="176"/>
      <c r="L134" s="35"/>
      <c r="M134" s="177" t="s">
        <v>1</v>
      </c>
      <c r="N134" s="178" t="s">
        <v>41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136</v>
      </c>
      <c r="AT134" s="181" t="s">
        <v>132</v>
      </c>
      <c r="AU134" s="181" t="s">
        <v>86</v>
      </c>
      <c r="AY134" s="15" t="s">
        <v>129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84</v>
      </c>
      <c r="BK134" s="182">
        <f>ROUND(I134*H134,1)</f>
        <v>0</v>
      </c>
      <c r="BL134" s="15" t="s">
        <v>136</v>
      </c>
      <c r="BM134" s="181" t="s">
        <v>1210</v>
      </c>
    </row>
    <row r="135" s="12" customFormat="1" ht="22.8" customHeight="1">
      <c r="A135" s="12"/>
      <c r="B135" s="155"/>
      <c r="C135" s="12"/>
      <c r="D135" s="156" t="s">
        <v>75</v>
      </c>
      <c r="E135" s="166" t="s">
        <v>754</v>
      </c>
      <c r="F135" s="166" t="s">
        <v>1145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SUM(P136:P137)</f>
        <v>0</v>
      </c>
      <c r="Q135" s="161"/>
      <c r="R135" s="162">
        <f>SUM(R136:R137)</f>
        <v>0</v>
      </c>
      <c r="S135" s="161"/>
      <c r="T135" s="16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86</v>
      </c>
      <c r="AT135" s="164" t="s">
        <v>75</v>
      </c>
      <c r="AU135" s="164" t="s">
        <v>84</v>
      </c>
      <c r="AY135" s="156" t="s">
        <v>129</v>
      </c>
      <c r="BK135" s="165">
        <f>SUM(BK136:BK137)</f>
        <v>0</v>
      </c>
    </row>
    <row r="136" s="2" customFormat="1" ht="24.15" customHeight="1">
      <c r="A136" s="34"/>
      <c r="B136" s="168"/>
      <c r="C136" s="189" t="s">
        <v>179</v>
      </c>
      <c r="D136" s="189" t="s">
        <v>251</v>
      </c>
      <c r="E136" s="190" t="s">
        <v>1211</v>
      </c>
      <c r="F136" s="191" t="s">
        <v>1147</v>
      </c>
      <c r="G136" s="192" t="s">
        <v>701</v>
      </c>
      <c r="H136" s="193">
        <v>1</v>
      </c>
      <c r="I136" s="194"/>
      <c r="J136" s="195">
        <f>ROUND(I136*H136,1)</f>
        <v>0</v>
      </c>
      <c r="K136" s="196"/>
      <c r="L136" s="197"/>
      <c r="M136" s="198" t="s">
        <v>1</v>
      </c>
      <c r="N136" s="199" t="s">
        <v>41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254</v>
      </c>
      <c r="AT136" s="181" t="s">
        <v>251</v>
      </c>
      <c r="AU136" s="181" t="s">
        <v>86</v>
      </c>
      <c r="AY136" s="15" t="s">
        <v>129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84</v>
      </c>
      <c r="BK136" s="182">
        <f>ROUND(I136*H136,1)</f>
        <v>0</v>
      </c>
      <c r="BL136" s="15" t="s">
        <v>136</v>
      </c>
      <c r="BM136" s="181" t="s">
        <v>1212</v>
      </c>
    </row>
    <row r="137" s="2" customFormat="1" ht="16.5" customHeight="1">
      <c r="A137" s="34"/>
      <c r="B137" s="168"/>
      <c r="C137" s="169" t="s">
        <v>8</v>
      </c>
      <c r="D137" s="169" t="s">
        <v>132</v>
      </c>
      <c r="E137" s="170" t="s">
        <v>1213</v>
      </c>
      <c r="F137" s="171" t="s">
        <v>1150</v>
      </c>
      <c r="G137" s="172" t="s">
        <v>701</v>
      </c>
      <c r="H137" s="173">
        <v>1</v>
      </c>
      <c r="I137" s="174"/>
      <c r="J137" s="175">
        <f>ROUND(I137*H137,1)</f>
        <v>0</v>
      </c>
      <c r="K137" s="176"/>
      <c r="L137" s="35"/>
      <c r="M137" s="177" t="s">
        <v>1</v>
      </c>
      <c r="N137" s="178" t="s">
        <v>41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136</v>
      </c>
      <c r="AT137" s="181" t="s">
        <v>132</v>
      </c>
      <c r="AU137" s="181" t="s">
        <v>86</v>
      </c>
      <c r="AY137" s="15" t="s">
        <v>129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84</v>
      </c>
      <c r="BK137" s="182">
        <f>ROUND(I137*H137,1)</f>
        <v>0</v>
      </c>
      <c r="BL137" s="15" t="s">
        <v>136</v>
      </c>
      <c r="BM137" s="181" t="s">
        <v>1214</v>
      </c>
    </row>
    <row r="138" s="12" customFormat="1" ht="22.8" customHeight="1">
      <c r="A138" s="12"/>
      <c r="B138" s="155"/>
      <c r="C138" s="12"/>
      <c r="D138" s="156" t="s">
        <v>75</v>
      </c>
      <c r="E138" s="166" t="s">
        <v>784</v>
      </c>
      <c r="F138" s="166" t="s">
        <v>830</v>
      </c>
      <c r="G138" s="12"/>
      <c r="H138" s="12"/>
      <c r="I138" s="158"/>
      <c r="J138" s="167">
        <f>BK138</f>
        <v>0</v>
      </c>
      <c r="K138" s="12"/>
      <c r="L138" s="155"/>
      <c r="M138" s="160"/>
      <c r="N138" s="161"/>
      <c r="O138" s="161"/>
      <c r="P138" s="162">
        <f>SUM(P139:P142)</f>
        <v>0</v>
      </c>
      <c r="Q138" s="161"/>
      <c r="R138" s="162">
        <f>SUM(R139:R142)</f>
        <v>0</v>
      </c>
      <c r="S138" s="161"/>
      <c r="T138" s="16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6" t="s">
        <v>86</v>
      </c>
      <c r="AT138" s="164" t="s">
        <v>75</v>
      </c>
      <c r="AU138" s="164" t="s">
        <v>84</v>
      </c>
      <c r="AY138" s="156" t="s">
        <v>129</v>
      </c>
      <c r="BK138" s="165">
        <f>SUM(BK139:BK142)</f>
        <v>0</v>
      </c>
    </row>
    <row r="139" s="2" customFormat="1" ht="21.75" customHeight="1">
      <c r="A139" s="34"/>
      <c r="B139" s="168"/>
      <c r="C139" s="189" t="s">
        <v>186</v>
      </c>
      <c r="D139" s="189" t="s">
        <v>251</v>
      </c>
      <c r="E139" s="190" t="s">
        <v>1215</v>
      </c>
      <c r="F139" s="191" t="s">
        <v>832</v>
      </c>
      <c r="G139" s="192" t="s">
        <v>701</v>
      </c>
      <c r="H139" s="193">
        <v>1</v>
      </c>
      <c r="I139" s="194"/>
      <c r="J139" s="195">
        <f>ROUND(I139*H139,1)</f>
        <v>0</v>
      </c>
      <c r="K139" s="196"/>
      <c r="L139" s="197"/>
      <c r="M139" s="198" t="s">
        <v>1</v>
      </c>
      <c r="N139" s="199" t="s">
        <v>41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254</v>
      </c>
      <c r="AT139" s="181" t="s">
        <v>251</v>
      </c>
      <c r="AU139" s="181" t="s">
        <v>86</v>
      </c>
      <c r="AY139" s="15" t="s">
        <v>129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84</v>
      </c>
      <c r="BK139" s="182">
        <f>ROUND(I139*H139,1)</f>
        <v>0</v>
      </c>
      <c r="BL139" s="15" t="s">
        <v>136</v>
      </c>
      <c r="BM139" s="181" t="s">
        <v>1216</v>
      </c>
    </row>
    <row r="140" s="2" customFormat="1" ht="21.75" customHeight="1">
      <c r="A140" s="34"/>
      <c r="B140" s="168"/>
      <c r="C140" s="169" t="s">
        <v>192</v>
      </c>
      <c r="D140" s="169" t="s">
        <v>132</v>
      </c>
      <c r="E140" s="170" t="s">
        <v>1217</v>
      </c>
      <c r="F140" s="171" t="s">
        <v>832</v>
      </c>
      <c r="G140" s="172" t="s">
        <v>701</v>
      </c>
      <c r="H140" s="173">
        <v>1</v>
      </c>
      <c r="I140" s="174"/>
      <c r="J140" s="175">
        <f>ROUND(I140*H140,1)</f>
        <v>0</v>
      </c>
      <c r="K140" s="176"/>
      <c r="L140" s="35"/>
      <c r="M140" s="177" t="s">
        <v>1</v>
      </c>
      <c r="N140" s="178" t="s">
        <v>41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136</v>
      </c>
      <c r="AT140" s="181" t="s">
        <v>132</v>
      </c>
      <c r="AU140" s="181" t="s">
        <v>86</v>
      </c>
      <c r="AY140" s="15" t="s">
        <v>129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84</v>
      </c>
      <c r="BK140" s="182">
        <f>ROUND(I140*H140,1)</f>
        <v>0</v>
      </c>
      <c r="BL140" s="15" t="s">
        <v>136</v>
      </c>
      <c r="BM140" s="181" t="s">
        <v>1218</v>
      </c>
    </row>
    <row r="141" s="2" customFormat="1" ht="21.75" customHeight="1">
      <c r="A141" s="34"/>
      <c r="B141" s="168"/>
      <c r="C141" s="189" t="s">
        <v>196</v>
      </c>
      <c r="D141" s="189" t="s">
        <v>251</v>
      </c>
      <c r="E141" s="190" t="s">
        <v>1219</v>
      </c>
      <c r="F141" s="191" t="s">
        <v>1157</v>
      </c>
      <c r="G141" s="192" t="s">
        <v>701</v>
      </c>
      <c r="H141" s="193">
        <v>14</v>
      </c>
      <c r="I141" s="194"/>
      <c r="J141" s="195">
        <f>ROUND(I141*H141,1)</f>
        <v>0</v>
      </c>
      <c r="K141" s="196"/>
      <c r="L141" s="197"/>
      <c r="M141" s="198" t="s">
        <v>1</v>
      </c>
      <c r="N141" s="199" t="s">
        <v>41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254</v>
      </c>
      <c r="AT141" s="181" t="s">
        <v>251</v>
      </c>
      <c r="AU141" s="181" t="s">
        <v>86</v>
      </c>
      <c r="AY141" s="15" t="s">
        <v>129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84</v>
      </c>
      <c r="BK141" s="182">
        <f>ROUND(I141*H141,1)</f>
        <v>0</v>
      </c>
      <c r="BL141" s="15" t="s">
        <v>136</v>
      </c>
      <c r="BM141" s="181" t="s">
        <v>1220</v>
      </c>
    </row>
    <row r="142" s="2" customFormat="1" ht="21.75" customHeight="1">
      <c r="A142" s="34"/>
      <c r="B142" s="168"/>
      <c r="C142" s="169" t="s">
        <v>136</v>
      </c>
      <c r="D142" s="169" t="s">
        <v>132</v>
      </c>
      <c r="E142" s="170" t="s">
        <v>1221</v>
      </c>
      <c r="F142" s="171" t="s">
        <v>1157</v>
      </c>
      <c r="G142" s="172" t="s">
        <v>701</v>
      </c>
      <c r="H142" s="173">
        <v>14</v>
      </c>
      <c r="I142" s="174"/>
      <c r="J142" s="175">
        <f>ROUND(I142*H142,1)</f>
        <v>0</v>
      </c>
      <c r="K142" s="176"/>
      <c r="L142" s="35"/>
      <c r="M142" s="177" t="s">
        <v>1</v>
      </c>
      <c r="N142" s="178" t="s">
        <v>41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136</v>
      </c>
      <c r="AT142" s="181" t="s">
        <v>132</v>
      </c>
      <c r="AU142" s="181" t="s">
        <v>86</v>
      </c>
      <c r="AY142" s="15" t="s">
        <v>129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84</v>
      </c>
      <c r="BK142" s="182">
        <f>ROUND(I142*H142,1)</f>
        <v>0</v>
      </c>
      <c r="BL142" s="15" t="s">
        <v>136</v>
      </c>
      <c r="BM142" s="181" t="s">
        <v>1222</v>
      </c>
    </row>
    <row r="143" s="12" customFormat="1" ht="22.8" customHeight="1">
      <c r="A143" s="12"/>
      <c r="B143" s="155"/>
      <c r="C143" s="12"/>
      <c r="D143" s="156" t="s">
        <v>75</v>
      </c>
      <c r="E143" s="166" t="s">
        <v>804</v>
      </c>
      <c r="F143" s="166" t="s">
        <v>868</v>
      </c>
      <c r="G143" s="12"/>
      <c r="H143" s="12"/>
      <c r="I143" s="158"/>
      <c r="J143" s="167">
        <f>BK143</f>
        <v>0</v>
      </c>
      <c r="K143" s="12"/>
      <c r="L143" s="155"/>
      <c r="M143" s="160"/>
      <c r="N143" s="161"/>
      <c r="O143" s="161"/>
      <c r="P143" s="162">
        <f>SUM(P144:P145)</f>
        <v>0</v>
      </c>
      <c r="Q143" s="161"/>
      <c r="R143" s="162">
        <f>SUM(R144:R145)</f>
        <v>0</v>
      </c>
      <c r="S143" s="161"/>
      <c r="T143" s="16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6" t="s">
        <v>86</v>
      </c>
      <c r="AT143" s="164" t="s">
        <v>75</v>
      </c>
      <c r="AU143" s="164" t="s">
        <v>84</v>
      </c>
      <c r="AY143" s="156" t="s">
        <v>129</v>
      </c>
      <c r="BK143" s="165">
        <f>SUM(BK144:BK145)</f>
        <v>0</v>
      </c>
    </row>
    <row r="144" s="2" customFormat="1" ht="21.75" customHeight="1">
      <c r="A144" s="34"/>
      <c r="B144" s="168"/>
      <c r="C144" s="189" t="s">
        <v>205</v>
      </c>
      <c r="D144" s="189" t="s">
        <v>251</v>
      </c>
      <c r="E144" s="190" t="s">
        <v>1223</v>
      </c>
      <c r="F144" s="191" t="s">
        <v>1163</v>
      </c>
      <c r="G144" s="192" t="s">
        <v>353</v>
      </c>
      <c r="H144" s="193">
        <v>1</v>
      </c>
      <c r="I144" s="194"/>
      <c r="J144" s="195">
        <f>ROUND(I144*H144,1)</f>
        <v>0</v>
      </c>
      <c r="K144" s="196"/>
      <c r="L144" s="197"/>
      <c r="M144" s="198" t="s">
        <v>1</v>
      </c>
      <c r="N144" s="199" t="s">
        <v>41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254</v>
      </c>
      <c r="AT144" s="181" t="s">
        <v>251</v>
      </c>
      <c r="AU144" s="181" t="s">
        <v>86</v>
      </c>
      <c r="AY144" s="15" t="s">
        <v>129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84</v>
      </c>
      <c r="BK144" s="182">
        <f>ROUND(I144*H144,1)</f>
        <v>0</v>
      </c>
      <c r="BL144" s="15" t="s">
        <v>136</v>
      </c>
      <c r="BM144" s="181" t="s">
        <v>1224</v>
      </c>
    </row>
    <row r="145" s="2" customFormat="1" ht="24.15" customHeight="1">
      <c r="A145" s="34"/>
      <c r="B145" s="168"/>
      <c r="C145" s="169" t="s">
        <v>209</v>
      </c>
      <c r="D145" s="169" t="s">
        <v>132</v>
      </c>
      <c r="E145" s="170" t="s">
        <v>1225</v>
      </c>
      <c r="F145" s="171" t="s">
        <v>1166</v>
      </c>
      <c r="G145" s="172" t="s">
        <v>353</v>
      </c>
      <c r="H145" s="173">
        <v>1</v>
      </c>
      <c r="I145" s="174"/>
      <c r="J145" s="175">
        <f>ROUND(I145*H145,1)</f>
        <v>0</v>
      </c>
      <c r="K145" s="176"/>
      <c r="L145" s="35"/>
      <c r="M145" s="177" t="s">
        <v>1</v>
      </c>
      <c r="N145" s="178" t="s">
        <v>41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136</v>
      </c>
      <c r="AT145" s="181" t="s">
        <v>132</v>
      </c>
      <c r="AU145" s="181" t="s">
        <v>86</v>
      </c>
      <c r="AY145" s="15" t="s">
        <v>129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84</v>
      </c>
      <c r="BK145" s="182">
        <f>ROUND(I145*H145,1)</f>
        <v>0</v>
      </c>
      <c r="BL145" s="15" t="s">
        <v>136</v>
      </c>
      <c r="BM145" s="181" t="s">
        <v>1226</v>
      </c>
    </row>
    <row r="146" s="12" customFormat="1" ht="22.8" customHeight="1">
      <c r="A146" s="12"/>
      <c r="B146" s="155"/>
      <c r="C146" s="12"/>
      <c r="D146" s="156" t="s">
        <v>75</v>
      </c>
      <c r="E146" s="166" t="s">
        <v>818</v>
      </c>
      <c r="F146" s="166" t="s">
        <v>1053</v>
      </c>
      <c r="G146" s="12"/>
      <c r="H146" s="12"/>
      <c r="I146" s="158"/>
      <c r="J146" s="167">
        <f>BK146</f>
        <v>0</v>
      </c>
      <c r="K146" s="12"/>
      <c r="L146" s="155"/>
      <c r="M146" s="160"/>
      <c r="N146" s="161"/>
      <c r="O146" s="161"/>
      <c r="P146" s="162">
        <f>SUM(P147:P155)</f>
        <v>0</v>
      </c>
      <c r="Q146" s="161"/>
      <c r="R146" s="162">
        <f>SUM(R147:R155)</f>
        <v>0</v>
      </c>
      <c r="S146" s="161"/>
      <c r="T146" s="163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6" t="s">
        <v>86</v>
      </c>
      <c r="AT146" s="164" t="s">
        <v>75</v>
      </c>
      <c r="AU146" s="164" t="s">
        <v>84</v>
      </c>
      <c r="AY146" s="156" t="s">
        <v>129</v>
      </c>
      <c r="BK146" s="165">
        <f>SUM(BK147:BK155)</f>
        <v>0</v>
      </c>
    </row>
    <row r="147" s="2" customFormat="1" ht="16.5" customHeight="1">
      <c r="A147" s="34"/>
      <c r="B147" s="168"/>
      <c r="C147" s="169" t="s">
        <v>213</v>
      </c>
      <c r="D147" s="169" t="s">
        <v>132</v>
      </c>
      <c r="E147" s="170" t="s">
        <v>1227</v>
      </c>
      <c r="F147" s="171" t="s">
        <v>1169</v>
      </c>
      <c r="G147" s="172" t="s">
        <v>1057</v>
      </c>
      <c r="H147" s="173">
        <v>65</v>
      </c>
      <c r="I147" s="174"/>
      <c r="J147" s="175">
        <f>ROUND(I147*H147,1)</f>
        <v>0</v>
      </c>
      <c r="K147" s="176"/>
      <c r="L147" s="35"/>
      <c r="M147" s="177" t="s">
        <v>1</v>
      </c>
      <c r="N147" s="178" t="s">
        <v>41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136</v>
      </c>
      <c r="AT147" s="181" t="s">
        <v>132</v>
      </c>
      <c r="AU147" s="181" t="s">
        <v>86</v>
      </c>
      <c r="AY147" s="15" t="s">
        <v>129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84</v>
      </c>
      <c r="BK147" s="182">
        <f>ROUND(I147*H147,1)</f>
        <v>0</v>
      </c>
      <c r="BL147" s="15" t="s">
        <v>136</v>
      </c>
      <c r="BM147" s="181" t="s">
        <v>1228</v>
      </c>
    </row>
    <row r="148" s="2" customFormat="1" ht="16.5" customHeight="1">
      <c r="A148" s="34"/>
      <c r="B148" s="168"/>
      <c r="C148" s="169" t="s">
        <v>217</v>
      </c>
      <c r="D148" s="169" t="s">
        <v>132</v>
      </c>
      <c r="E148" s="170" t="s">
        <v>1229</v>
      </c>
      <c r="F148" s="171" t="s">
        <v>1172</v>
      </c>
      <c r="G148" s="172" t="s">
        <v>1057</v>
      </c>
      <c r="H148" s="173">
        <v>65</v>
      </c>
      <c r="I148" s="174"/>
      <c r="J148" s="175">
        <f>ROUND(I148*H148,1)</f>
        <v>0</v>
      </c>
      <c r="K148" s="176"/>
      <c r="L148" s="35"/>
      <c r="M148" s="177" t="s">
        <v>1</v>
      </c>
      <c r="N148" s="178" t="s">
        <v>41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136</v>
      </c>
      <c r="AT148" s="181" t="s">
        <v>132</v>
      </c>
      <c r="AU148" s="181" t="s">
        <v>86</v>
      </c>
      <c r="AY148" s="15" t="s">
        <v>129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84</v>
      </c>
      <c r="BK148" s="182">
        <f>ROUND(I148*H148,1)</f>
        <v>0</v>
      </c>
      <c r="BL148" s="15" t="s">
        <v>136</v>
      </c>
      <c r="BM148" s="181" t="s">
        <v>1230</v>
      </c>
    </row>
    <row r="149" s="2" customFormat="1" ht="16.5" customHeight="1">
      <c r="A149" s="34"/>
      <c r="B149" s="168"/>
      <c r="C149" s="169" t="s">
        <v>7</v>
      </c>
      <c r="D149" s="169" t="s">
        <v>132</v>
      </c>
      <c r="E149" s="170" t="s">
        <v>1231</v>
      </c>
      <c r="F149" s="171" t="s">
        <v>1065</v>
      </c>
      <c r="G149" s="172" t="s">
        <v>1057</v>
      </c>
      <c r="H149" s="173">
        <v>65</v>
      </c>
      <c r="I149" s="174"/>
      <c r="J149" s="175">
        <f>ROUND(I149*H149,1)</f>
        <v>0</v>
      </c>
      <c r="K149" s="176"/>
      <c r="L149" s="35"/>
      <c r="M149" s="177" t="s">
        <v>1</v>
      </c>
      <c r="N149" s="178" t="s">
        <v>41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136</v>
      </c>
      <c r="AT149" s="181" t="s">
        <v>132</v>
      </c>
      <c r="AU149" s="181" t="s">
        <v>86</v>
      </c>
      <c r="AY149" s="15" t="s">
        <v>129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84</v>
      </c>
      <c r="BK149" s="182">
        <f>ROUND(I149*H149,1)</f>
        <v>0</v>
      </c>
      <c r="BL149" s="15" t="s">
        <v>136</v>
      </c>
      <c r="BM149" s="181" t="s">
        <v>1232</v>
      </c>
    </row>
    <row r="150" s="2" customFormat="1" ht="16.5" customHeight="1">
      <c r="A150" s="34"/>
      <c r="B150" s="168"/>
      <c r="C150" s="169" t="s">
        <v>224</v>
      </c>
      <c r="D150" s="169" t="s">
        <v>132</v>
      </c>
      <c r="E150" s="170" t="s">
        <v>1233</v>
      </c>
      <c r="F150" s="171" t="s">
        <v>1177</v>
      </c>
      <c r="G150" s="172" t="s">
        <v>1057</v>
      </c>
      <c r="H150" s="173">
        <v>65</v>
      </c>
      <c r="I150" s="174"/>
      <c r="J150" s="175">
        <f>ROUND(I150*H150,1)</f>
        <v>0</v>
      </c>
      <c r="K150" s="176"/>
      <c r="L150" s="35"/>
      <c r="M150" s="177" t="s">
        <v>1</v>
      </c>
      <c r="N150" s="178" t="s">
        <v>41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136</v>
      </c>
      <c r="AT150" s="181" t="s">
        <v>132</v>
      </c>
      <c r="AU150" s="181" t="s">
        <v>86</v>
      </c>
      <c r="AY150" s="15" t="s">
        <v>129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84</v>
      </c>
      <c r="BK150" s="182">
        <f>ROUND(I150*H150,1)</f>
        <v>0</v>
      </c>
      <c r="BL150" s="15" t="s">
        <v>136</v>
      </c>
      <c r="BM150" s="181" t="s">
        <v>1234</v>
      </c>
    </row>
    <row r="151" s="2" customFormat="1" ht="16.5" customHeight="1">
      <c r="A151" s="34"/>
      <c r="B151" s="168"/>
      <c r="C151" s="169" t="s">
        <v>228</v>
      </c>
      <c r="D151" s="169" t="s">
        <v>132</v>
      </c>
      <c r="E151" s="170" t="s">
        <v>1235</v>
      </c>
      <c r="F151" s="171" t="s">
        <v>1102</v>
      </c>
      <c r="G151" s="172" t="s">
        <v>1070</v>
      </c>
      <c r="H151" s="173">
        <v>8</v>
      </c>
      <c r="I151" s="174"/>
      <c r="J151" s="175">
        <f>ROUND(I151*H151,1)</f>
        <v>0</v>
      </c>
      <c r="K151" s="176"/>
      <c r="L151" s="35"/>
      <c r="M151" s="177" t="s">
        <v>1</v>
      </c>
      <c r="N151" s="178" t="s">
        <v>41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136</v>
      </c>
      <c r="AT151" s="181" t="s">
        <v>132</v>
      </c>
      <c r="AU151" s="181" t="s">
        <v>86</v>
      </c>
      <c r="AY151" s="15" t="s">
        <v>129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84</v>
      </c>
      <c r="BK151" s="182">
        <f>ROUND(I151*H151,1)</f>
        <v>0</v>
      </c>
      <c r="BL151" s="15" t="s">
        <v>136</v>
      </c>
      <c r="BM151" s="181" t="s">
        <v>1236</v>
      </c>
    </row>
    <row r="152" s="2" customFormat="1" ht="16.5" customHeight="1">
      <c r="A152" s="34"/>
      <c r="B152" s="168"/>
      <c r="C152" s="169" t="s">
        <v>232</v>
      </c>
      <c r="D152" s="169" t="s">
        <v>132</v>
      </c>
      <c r="E152" s="170" t="s">
        <v>1237</v>
      </c>
      <c r="F152" s="171" t="s">
        <v>1182</v>
      </c>
      <c r="G152" s="172" t="s">
        <v>353</v>
      </c>
      <c r="H152" s="173">
        <v>1</v>
      </c>
      <c r="I152" s="174"/>
      <c r="J152" s="175">
        <f>ROUND(I152*H152,1)</f>
        <v>0</v>
      </c>
      <c r="K152" s="176"/>
      <c r="L152" s="35"/>
      <c r="M152" s="177" t="s">
        <v>1</v>
      </c>
      <c r="N152" s="178" t="s">
        <v>41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136</v>
      </c>
      <c r="AT152" s="181" t="s">
        <v>132</v>
      </c>
      <c r="AU152" s="181" t="s">
        <v>86</v>
      </c>
      <c r="AY152" s="15" t="s">
        <v>129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84</v>
      </c>
      <c r="BK152" s="182">
        <f>ROUND(I152*H152,1)</f>
        <v>0</v>
      </c>
      <c r="BL152" s="15" t="s">
        <v>136</v>
      </c>
      <c r="BM152" s="181" t="s">
        <v>1238</v>
      </c>
    </row>
    <row r="153" s="2" customFormat="1" ht="16.5" customHeight="1">
      <c r="A153" s="34"/>
      <c r="B153" s="168"/>
      <c r="C153" s="169" t="s">
        <v>238</v>
      </c>
      <c r="D153" s="169" t="s">
        <v>132</v>
      </c>
      <c r="E153" s="170" t="s">
        <v>1239</v>
      </c>
      <c r="F153" s="171" t="s">
        <v>1106</v>
      </c>
      <c r="G153" s="172" t="s">
        <v>353</v>
      </c>
      <c r="H153" s="173">
        <v>1</v>
      </c>
      <c r="I153" s="174"/>
      <c r="J153" s="175">
        <f>ROUND(I153*H153,1)</f>
        <v>0</v>
      </c>
      <c r="K153" s="176"/>
      <c r="L153" s="35"/>
      <c r="M153" s="177" t="s">
        <v>1</v>
      </c>
      <c r="N153" s="178" t="s">
        <v>41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136</v>
      </c>
      <c r="AT153" s="181" t="s">
        <v>132</v>
      </c>
      <c r="AU153" s="181" t="s">
        <v>86</v>
      </c>
      <c r="AY153" s="15" t="s">
        <v>129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84</v>
      </c>
      <c r="BK153" s="182">
        <f>ROUND(I153*H153,1)</f>
        <v>0</v>
      </c>
      <c r="BL153" s="15" t="s">
        <v>136</v>
      </c>
      <c r="BM153" s="181" t="s">
        <v>1240</v>
      </c>
    </row>
    <row r="154" s="2" customFormat="1" ht="16.5" customHeight="1">
      <c r="A154" s="34"/>
      <c r="B154" s="168"/>
      <c r="C154" s="169" t="s">
        <v>330</v>
      </c>
      <c r="D154" s="169" t="s">
        <v>132</v>
      </c>
      <c r="E154" s="170" t="s">
        <v>1241</v>
      </c>
      <c r="F154" s="171" t="s">
        <v>1114</v>
      </c>
      <c r="G154" s="172" t="s">
        <v>353</v>
      </c>
      <c r="H154" s="173">
        <v>1</v>
      </c>
      <c r="I154" s="174"/>
      <c r="J154" s="175">
        <f>ROUND(I154*H154,1)</f>
        <v>0</v>
      </c>
      <c r="K154" s="176"/>
      <c r="L154" s="35"/>
      <c r="M154" s="177" t="s">
        <v>1</v>
      </c>
      <c r="N154" s="178" t="s">
        <v>41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136</v>
      </c>
      <c r="AT154" s="181" t="s">
        <v>132</v>
      </c>
      <c r="AU154" s="181" t="s">
        <v>86</v>
      </c>
      <c r="AY154" s="15" t="s">
        <v>129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84</v>
      </c>
      <c r="BK154" s="182">
        <f>ROUND(I154*H154,1)</f>
        <v>0</v>
      </c>
      <c r="BL154" s="15" t="s">
        <v>136</v>
      </c>
      <c r="BM154" s="181" t="s">
        <v>1242</v>
      </c>
    </row>
    <row r="155" s="2" customFormat="1" ht="16.5" customHeight="1">
      <c r="A155" s="34"/>
      <c r="B155" s="168"/>
      <c r="C155" s="169" t="s">
        <v>334</v>
      </c>
      <c r="D155" s="169" t="s">
        <v>132</v>
      </c>
      <c r="E155" s="170" t="s">
        <v>1243</v>
      </c>
      <c r="F155" s="171" t="s">
        <v>1118</v>
      </c>
      <c r="G155" s="172" t="s">
        <v>353</v>
      </c>
      <c r="H155" s="173">
        <v>1</v>
      </c>
      <c r="I155" s="174"/>
      <c r="J155" s="175">
        <f>ROUND(I155*H155,1)</f>
        <v>0</v>
      </c>
      <c r="K155" s="176"/>
      <c r="L155" s="35"/>
      <c r="M155" s="184" t="s">
        <v>1</v>
      </c>
      <c r="N155" s="185" t="s">
        <v>41</v>
      </c>
      <c r="O155" s="186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136</v>
      </c>
      <c r="AT155" s="181" t="s">
        <v>132</v>
      </c>
      <c r="AU155" s="181" t="s">
        <v>86</v>
      </c>
      <c r="AY155" s="15" t="s">
        <v>129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84</v>
      </c>
      <c r="BK155" s="182">
        <f>ROUND(I155*H155,1)</f>
        <v>0</v>
      </c>
      <c r="BL155" s="15" t="s">
        <v>136</v>
      </c>
      <c r="BM155" s="181" t="s">
        <v>1244</v>
      </c>
    </row>
    <row r="156" s="2" customFormat="1" ht="6.96" customHeight="1">
      <c r="A156" s="34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35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autoFilter ref="C121:K15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Ševčík</dc:creator>
  <cp:lastModifiedBy>Tomáš Ševčík</cp:lastModifiedBy>
  <dcterms:created xsi:type="dcterms:W3CDTF">2024-05-30T13:29:50Z</dcterms:created>
  <dcterms:modified xsi:type="dcterms:W3CDTF">2024-05-30T13:29:53Z</dcterms:modified>
</cp:coreProperties>
</file>