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0122a - Rekonstrukce m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'250122a - Rekonstrukce mo...'!$C$126:$K$554</definedName>
    <definedName name="_xlnm.Print_Area" localSheetId="1">'250122a - Rekonstrukce mo...'!$C$4:$J$76,'250122a - Rekonstrukce mo...'!$C$116:$J$554</definedName>
    <definedName name="_xlnm.Print_Titles" localSheetId="1">'250122a - Rekonstrukce mo...'!$126:$126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54"/>
  <c r="BH554"/>
  <c r="BG554"/>
  <c r="BF554"/>
  <c r="T554"/>
  <c r="R554"/>
  <c r="P554"/>
  <c r="BI553"/>
  <c r="BH553"/>
  <c r="BG553"/>
  <c r="BF553"/>
  <c r="T553"/>
  <c r="R553"/>
  <c r="P553"/>
  <c r="BI552"/>
  <c r="BH552"/>
  <c r="BG552"/>
  <c r="BF552"/>
  <c r="T552"/>
  <c r="R552"/>
  <c r="P552"/>
  <c r="BI551"/>
  <c r="BH551"/>
  <c r="BG551"/>
  <c r="BF551"/>
  <c r="T551"/>
  <c r="R551"/>
  <c r="P551"/>
  <c r="BI550"/>
  <c r="BH550"/>
  <c r="BG550"/>
  <c r="BF550"/>
  <c r="T550"/>
  <c r="R550"/>
  <c r="P550"/>
  <c r="BI549"/>
  <c r="BH549"/>
  <c r="BG549"/>
  <c r="BF549"/>
  <c r="T549"/>
  <c r="R549"/>
  <c r="P549"/>
  <c r="BI548"/>
  <c r="BH548"/>
  <c r="BG548"/>
  <c r="BF548"/>
  <c r="T548"/>
  <c r="R548"/>
  <c r="P548"/>
  <c r="BI547"/>
  <c r="BH547"/>
  <c r="BG547"/>
  <c r="BF547"/>
  <c r="T547"/>
  <c r="R547"/>
  <c r="P547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29"/>
  <c r="BH529"/>
  <c r="BG529"/>
  <c r="BF529"/>
  <c r="T529"/>
  <c r="R529"/>
  <c r="P529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6"/>
  <c r="BH516"/>
  <c r="BG516"/>
  <c r="BF516"/>
  <c r="T516"/>
  <c r="R516"/>
  <c r="P516"/>
  <c r="BI514"/>
  <c r="BH514"/>
  <c r="BG514"/>
  <c r="BF514"/>
  <c r="T514"/>
  <c r="R514"/>
  <c r="P514"/>
  <c r="BI510"/>
  <c r="BH510"/>
  <c r="BG510"/>
  <c r="BF510"/>
  <c r="T510"/>
  <c r="R510"/>
  <c r="P510"/>
  <c r="BI508"/>
  <c r="BH508"/>
  <c r="BG508"/>
  <c r="BF508"/>
  <c r="T508"/>
  <c r="R508"/>
  <c r="P508"/>
  <c r="BI504"/>
  <c r="BH504"/>
  <c r="BG504"/>
  <c r="BF504"/>
  <c r="T504"/>
  <c r="R504"/>
  <c r="P504"/>
  <c r="BI500"/>
  <c r="BH500"/>
  <c r="BG500"/>
  <c r="BF500"/>
  <c r="T500"/>
  <c r="R500"/>
  <c r="P500"/>
  <c r="BI498"/>
  <c r="BH498"/>
  <c r="BG498"/>
  <c r="BF498"/>
  <c r="T498"/>
  <c r="R498"/>
  <c r="P498"/>
  <c r="BI490"/>
  <c r="BH490"/>
  <c r="BG490"/>
  <c r="BF490"/>
  <c r="T490"/>
  <c r="R490"/>
  <c r="P490"/>
  <c r="BI488"/>
  <c r="BH488"/>
  <c r="BG488"/>
  <c r="BF488"/>
  <c r="T488"/>
  <c r="R488"/>
  <c r="P488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T475"/>
  <c r="R476"/>
  <c r="R475"/>
  <c r="P476"/>
  <c r="P475"/>
  <c r="BI473"/>
  <c r="BH473"/>
  <c r="BG473"/>
  <c r="BF473"/>
  <c r="T473"/>
  <c r="R473"/>
  <c r="P473"/>
  <c r="BI469"/>
  <c r="BH469"/>
  <c r="BG469"/>
  <c r="BF469"/>
  <c r="T469"/>
  <c r="R469"/>
  <c r="P469"/>
  <c r="BI467"/>
  <c r="BH467"/>
  <c r="BG467"/>
  <c r="BF467"/>
  <c r="T467"/>
  <c r="R467"/>
  <c r="P467"/>
  <c r="BI462"/>
  <c r="BH462"/>
  <c r="BG462"/>
  <c r="BF462"/>
  <c r="T462"/>
  <c r="R462"/>
  <c r="P462"/>
  <c r="BI458"/>
  <c r="BH458"/>
  <c r="BG458"/>
  <c r="BF458"/>
  <c r="T458"/>
  <c r="R458"/>
  <c r="P458"/>
  <c r="BI454"/>
  <c r="BH454"/>
  <c r="BG454"/>
  <c r="BF454"/>
  <c r="T454"/>
  <c r="R454"/>
  <c r="P454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0"/>
  <c r="BH390"/>
  <c r="BG390"/>
  <c r="BF390"/>
  <c r="T390"/>
  <c r="R390"/>
  <c r="P390"/>
  <c r="BI386"/>
  <c r="BH386"/>
  <c r="BG386"/>
  <c r="BF386"/>
  <c r="T386"/>
  <c r="R386"/>
  <c r="P386"/>
  <c r="BI375"/>
  <c r="BH375"/>
  <c r="BG375"/>
  <c r="BF375"/>
  <c r="T375"/>
  <c r="R375"/>
  <c r="P375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57"/>
  <c r="BH357"/>
  <c r="BG357"/>
  <c r="BF357"/>
  <c r="T357"/>
  <c r="R357"/>
  <c r="P357"/>
  <c r="BI350"/>
  <c r="BH350"/>
  <c r="BG350"/>
  <c r="BF350"/>
  <c r="T350"/>
  <c r="R350"/>
  <c r="P350"/>
  <c r="BI346"/>
  <c r="BH346"/>
  <c r="BG346"/>
  <c r="BF346"/>
  <c r="T346"/>
  <c r="R346"/>
  <c r="P346"/>
  <c r="BI341"/>
  <c r="BH341"/>
  <c r="BG341"/>
  <c r="BF341"/>
  <c r="T341"/>
  <c r="R341"/>
  <c r="P341"/>
  <c r="BI336"/>
  <c r="BH336"/>
  <c r="BG336"/>
  <c r="BF336"/>
  <c r="T336"/>
  <c r="R336"/>
  <c r="P336"/>
  <c r="BI331"/>
  <c r="BH331"/>
  <c r="BG331"/>
  <c r="BF331"/>
  <c r="T331"/>
  <c r="R331"/>
  <c r="P331"/>
  <c r="BI326"/>
  <c r="BH326"/>
  <c r="BG326"/>
  <c r="BF326"/>
  <c r="T326"/>
  <c r="R326"/>
  <c r="P326"/>
  <c r="BI321"/>
  <c r="BH321"/>
  <c r="BG321"/>
  <c r="BF321"/>
  <c r="T321"/>
  <c r="R321"/>
  <c r="P321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86"/>
  <c r="BH286"/>
  <c r="BG286"/>
  <c r="BF286"/>
  <c r="T286"/>
  <c r="R286"/>
  <c r="P286"/>
  <c r="BI281"/>
  <c r="BH281"/>
  <c r="BG281"/>
  <c r="BF281"/>
  <c r="T281"/>
  <c r="R281"/>
  <c r="P281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6"/>
  <c r="BH256"/>
  <c r="BG256"/>
  <c r="BF256"/>
  <c r="T256"/>
  <c r="R256"/>
  <c r="P256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2"/>
  <c r="BH232"/>
  <c r="BG232"/>
  <c r="BF232"/>
  <c r="T232"/>
  <c r="R232"/>
  <c r="P232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5"/>
  <c r="BH205"/>
  <c r="BG205"/>
  <c r="BF205"/>
  <c r="T205"/>
  <c r="R205"/>
  <c r="P205"/>
  <c r="BI194"/>
  <c r="BH194"/>
  <c r="BG194"/>
  <c r="BF194"/>
  <c r="T194"/>
  <c r="R194"/>
  <c r="P194"/>
  <c r="BI183"/>
  <c r="BH183"/>
  <c r="BG183"/>
  <c r="BF183"/>
  <c r="T183"/>
  <c r="R183"/>
  <c r="P183"/>
  <c r="BI176"/>
  <c r="BH176"/>
  <c r="BG176"/>
  <c r="BF176"/>
  <c r="T176"/>
  <c r="R176"/>
  <c r="P176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0"/>
  <c r="J89"/>
  <c r="F89"/>
  <c r="F87"/>
  <c r="E85"/>
  <c r="J16"/>
  <c r="E16"/>
  <c r="F90"/>
  <c r="J15"/>
  <c r="J10"/>
  <c r="J121"/>
  <c i="1" r="L90"/>
  <c r="AM90"/>
  <c r="AM89"/>
  <c r="L89"/>
  <c r="AM87"/>
  <c r="L87"/>
  <c r="L85"/>
  <c r="L84"/>
  <c i="2" r="J551"/>
  <c r="J540"/>
  <c r="BK552"/>
  <c r="J548"/>
  <c r="J550"/>
  <c r="BK540"/>
  <c r="J276"/>
  <c r="J244"/>
  <c r="BK163"/>
  <c r="BK553"/>
  <c r="BK544"/>
  <c r="BK550"/>
  <c r="J543"/>
  <c r="BK547"/>
  <c r="BK286"/>
  <c r="J183"/>
  <c r="J553"/>
  <c r="J552"/>
  <c r="BK546"/>
  <c r="J539"/>
  <c r="J549"/>
  <c r="BK545"/>
  <c r="BK549"/>
  <c r="BK305"/>
  <c r="J264"/>
  <c r="J240"/>
  <c r="J167"/>
  <c r="BK551"/>
  <c r="BK321"/>
  <c r="J331"/>
  <c r="J205"/>
  <c r="J554"/>
  <c r="BK548"/>
  <c r="J542"/>
  <c r="BK554"/>
  <c r="J546"/>
  <c r="BK536"/>
  <c r="J541"/>
  <c r="BK293"/>
  <c r="BK256"/>
  <c r="BK210"/>
  <c r="J545"/>
  <c r="J544"/>
  <c r="J538"/>
  <c r="BK535"/>
  <c r="J535"/>
  <c r="BK534"/>
  <c r="J534"/>
  <c r="BK533"/>
  <c r="J533"/>
  <c r="BK529"/>
  <c r="J529"/>
  <c r="BK524"/>
  <c r="BK522"/>
  <c r="BK520"/>
  <c r="J514"/>
  <c r="J508"/>
  <c r="BK504"/>
  <c r="J500"/>
  <c r="J498"/>
  <c r="J482"/>
  <c r="J479"/>
  <c r="BK476"/>
  <c r="J467"/>
  <c r="BK458"/>
  <c r="J442"/>
  <c r="J434"/>
  <c r="J426"/>
  <c r="BK412"/>
  <c r="BK408"/>
  <c r="J405"/>
  <c r="J400"/>
  <c r="J390"/>
  <c r="BK372"/>
  <c r="BK368"/>
  <c r="J364"/>
  <c r="J350"/>
  <c r="BK331"/>
  <c r="J326"/>
  <c r="J321"/>
  <c r="J317"/>
  <c r="J313"/>
  <c r="J305"/>
  <c r="BK300"/>
  <c r="BK296"/>
  <c r="J281"/>
  <c r="BK268"/>
  <c r="BK264"/>
  <c r="BK248"/>
  <c r="BK240"/>
  <c r="J232"/>
  <c r="J224"/>
  <c r="BK219"/>
  <c r="BK214"/>
  <c r="BK169"/>
  <c r="BK168"/>
  <c r="BK151"/>
  <c r="J146"/>
  <c r="J142"/>
  <c r="J138"/>
  <c r="J547"/>
  <c r="BK543"/>
  <c r="BK542"/>
  <c r="BK541"/>
  <c r="BK539"/>
  <c r="J536"/>
  <c r="BK462"/>
  <c r="BK390"/>
  <c r="J372"/>
  <c r="BK346"/>
  <c r="J341"/>
  <c r="BK281"/>
  <c r="J268"/>
  <c r="BK232"/>
  <c r="BK194"/>
  <c r="J168"/>
  <c r="J163"/>
  <c r="BK138"/>
  <c r="BK537"/>
  <c r="BK155"/>
  <c r="J516"/>
  <c r="BK416"/>
  <c r="J395"/>
  <c r="BK500"/>
  <c r="J490"/>
  <c r="BK438"/>
  <c r="BK420"/>
  <c r="BK375"/>
  <c r="J309"/>
  <c r="J248"/>
  <c r="J210"/>
  <c r="J510"/>
  <c r="J454"/>
  <c r="J412"/>
  <c r="BK386"/>
  <c r="BK498"/>
  <c r="BK469"/>
  <c r="J458"/>
  <c r="BK430"/>
  <c r="BK405"/>
  <c r="BK350"/>
  <c r="BK309"/>
  <c r="BK205"/>
  <c r="BK160"/>
  <c r="J357"/>
  <c r="BK326"/>
  <c r="BK206"/>
  <c r="J537"/>
  <c r="BK272"/>
  <c r="BK244"/>
  <c r="BK183"/>
  <c r="BK134"/>
  <c r="J256"/>
  <c r="BK130"/>
  <c r="BK400"/>
  <c r="BK510"/>
  <c r="J446"/>
  <c r="J346"/>
  <c r="J296"/>
  <c r="BK514"/>
  <c r="J430"/>
  <c r="J408"/>
  <c r="J504"/>
  <c r="J476"/>
  <c r="BK442"/>
  <c r="J403"/>
  <c r="J272"/>
  <c r="J194"/>
  <c r="J134"/>
  <c r="J214"/>
  <c i="1" r="AS94"/>
  <c i="2" r="BK336"/>
  <c r="J130"/>
  <c r="J206"/>
  <c r="J484"/>
  <c r="BK516"/>
  <c r="J450"/>
  <c r="BK395"/>
  <c r="BK299"/>
  <c r="J219"/>
  <c r="J160"/>
  <c r="BK482"/>
  <c r="BK446"/>
  <c r="BK490"/>
  <c r="BK467"/>
  <c r="BK450"/>
  <c r="J424"/>
  <c r="BK357"/>
  <c r="J176"/>
  <c r="J368"/>
  <c r="BK146"/>
  <c r="BK538"/>
  <c r="BK176"/>
  <c r="J520"/>
  <c r="BK479"/>
  <c r="J386"/>
  <c r="BK488"/>
  <c r="BK434"/>
  <c r="BK403"/>
  <c r="BK313"/>
  <c r="J286"/>
  <c r="BK167"/>
  <c r="J473"/>
  <c r="J425"/>
  <c r="J398"/>
  <c r="BK508"/>
  <c r="J488"/>
  <c r="J462"/>
  <c r="BK426"/>
  <c r="J420"/>
  <c r="BK398"/>
  <c r="BK317"/>
  <c r="BK224"/>
  <c r="J151"/>
  <c r="BK341"/>
  <c r="J293"/>
  <c r="BK142"/>
  <c r="J169"/>
  <c r="J438"/>
  <c r="J375"/>
  <c r="BK473"/>
  <c r="J416"/>
  <c r="J336"/>
  <c r="BK276"/>
  <c r="J524"/>
  <c r="J469"/>
  <c r="BK424"/>
  <c r="J522"/>
  <c r="BK484"/>
  <c r="BK454"/>
  <c r="BK425"/>
  <c r="BK364"/>
  <c r="J299"/>
  <c r="J300"/>
  <c r="J155"/>
  <c l="1" r="R129"/>
  <c r="BK129"/>
  <c r="BK166"/>
  <c r="J166"/>
  <c r="J98"/>
  <c r="T166"/>
  <c r="R285"/>
  <c r="BK325"/>
  <c r="J325"/>
  <c r="J100"/>
  <c r="R325"/>
  <c r="BK374"/>
  <c r="J374"/>
  <c r="J101"/>
  <c r="P374"/>
  <c r="T374"/>
  <c r="R394"/>
  <c r="T466"/>
  <c r="P478"/>
  <c r="P477"/>
  <c r="P523"/>
  <c r="T129"/>
  <c r="P159"/>
  <c r="T159"/>
  <c r="P166"/>
  <c r="BK285"/>
  <c r="J285"/>
  <c r="J99"/>
  <c r="T285"/>
  <c r="T325"/>
  <c r="BK394"/>
  <c r="J394"/>
  <c r="J102"/>
  <c r="P394"/>
  <c r="BK466"/>
  <c r="J466"/>
  <c r="J103"/>
  <c r="R466"/>
  <c r="R478"/>
  <c r="R477"/>
  <c r="BK523"/>
  <c r="J523"/>
  <c r="J107"/>
  <c r="R523"/>
  <c r="P129"/>
  <c r="BK159"/>
  <c r="J159"/>
  <c r="J97"/>
  <c r="R159"/>
  <c r="R166"/>
  <c r="P285"/>
  <c r="P325"/>
  <c r="R374"/>
  <c r="T394"/>
  <c r="P466"/>
  <c r="BK478"/>
  <c r="J478"/>
  <c r="J106"/>
  <c r="T478"/>
  <c r="T477"/>
  <c r="T523"/>
  <c r="BK532"/>
  <c r="J532"/>
  <c r="J109"/>
  <c r="P532"/>
  <c r="P531"/>
  <c r="R532"/>
  <c r="R531"/>
  <c r="T532"/>
  <c r="T531"/>
  <c r="BK475"/>
  <c r="J475"/>
  <c r="J104"/>
  <c r="BE151"/>
  <c r="BE160"/>
  <c r="BE163"/>
  <c r="BE168"/>
  <c r="BE183"/>
  <c r="BE364"/>
  <c r="BE390"/>
  <c r="J87"/>
  <c r="BE130"/>
  <c r="BE169"/>
  <c r="BE219"/>
  <c r="BE268"/>
  <c r="BE296"/>
  <c r="BE300"/>
  <c r="BE305"/>
  <c r="BE336"/>
  <c r="BE346"/>
  <c r="BE395"/>
  <c r="BE400"/>
  <c r="BE408"/>
  <c r="BE416"/>
  <c r="BE434"/>
  <c r="BE458"/>
  <c r="BE462"/>
  <c r="BE473"/>
  <c r="BE479"/>
  <c r="BE488"/>
  <c r="BE500"/>
  <c r="BE516"/>
  <c r="BE375"/>
  <c r="BE450"/>
  <c r="BE504"/>
  <c r="BE508"/>
  <c r="BE142"/>
  <c r="BE194"/>
  <c r="BE244"/>
  <c r="BE281"/>
  <c r="BE326"/>
  <c r="BE398"/>
  <c r="BE412"/>
  <c r="BE430"/>
  <c r="BE476"/>
  <c r="BE522"/>
  <c r="BE357"/>
  <c r="BE368"/>
  <c r="BE372"/>
  <c r="BE420"/>
  <c r="BE426"/>
  <c r="BE454"/>
  <c r="BE498"/>
  <c r="BE510"/>
  <c r="F124"/>
  <c r="BE214"/>
  <c r="BE224"/>
  <c r="BE232"/>
  <c r="BE176"/>
  <c r="BE206"/>
  <c r="BE210"/>
  <c r="BE240"/>
  <c r="BE248"/>
  <c r="BE264"/>
  <c r="BE276"/>
  <c r="BE309"/>
  <c r="BE321"/>
  <c r="BE331"/>
  <c r="BE386"/>
  <c r="BE536"/>
  <c r="BE544"/>
  <c r="BE548"/>
  <c r="BE134"/>
  <c r="BE138"/>
  <c r="BE167"/>
  <c r="BE256"/>
  <c r="BE272"/>
  <c r="BE286"/>
  <c r="BE293"/>
  <c r="BE299"/>
  <c r="BE313"/>
  <c r="BE317"/>
  <c r="BE341"/>
  <c r="BE350"/>
  <c r="BE403"/>
  <c r="BE405"/>
  <c r="BE424"/>
  <c r="BE425"/>
  <c r="BE438"/>
  <c r="BE442"/>
  <c r="BE446"/>
  <c r="BE467"/>
  <c r="BE469"/>
  <c r="BE482"/>
  <c r="BE484"/>
  <c r="BE490"/>
  <c r="BE514"/>
  <c r="BE520"/>
  <c r="BE524"/>
  <c r="BE529"/>
  <c r="BE533"/>
  <c r="BE534"/>
  <c r="BE535"/>
  <c r="BE537"/>
  <c r="BE541"/>
  <c r="BE542"/>
  <c r="BE543"/>
  <c r="BE545"/>
  <c r="BE546"/>
  <c r="BE155"/>
  <c r="BE205"/>
  <c r="BE538"/>
  <c r="BE539"/>
  <c r="BE551"/>
  <c r="BE540"/>
  <c r="BE549"/>
  <c r="BE550"/>
  <c r="BE553"/>
  <c r="BE146"/>
  <c r="BE547"/>
  <c r="BE552"/>
  <c r="BE554"/>
  <c r="F34"/>
  <c i="1" r="BC95"/>
  <c r="BC94"/>
  <c r="AY94"/>
  <c i="2" r="J32"/>
  <c i="1" r="AW95"/>
  <c i="2" r="F35"/>
  <c i="1" r="BD95"/>
  <c r="BD94"/>
  <c r="W33"/>
  <c i="2" r="F33"/>
  <c i="1" r="BB95"/>
  <c r="BB94"/>
  <c r="AX94"/>
  <c i="2" r="F32"/>
  <c i="1" r="BA95"/>
  <c r="BA94"/>
  <c r="W30"/>
  <c i="2" l="1" r="P128"/>
  <c r="P127"/>
  <c i="1" r="AU95"/>
  <c i="2" r="T128"/>
  <c r="T127"/>
  <c r="BK128"/>
  <c r="J128"/>
  <c r="J95"/>
  <c r="R128"/>
  <c r="R127"/>
  <c r="J129"/>
  <c r="J96"/>
  <c r="BK477"/>
  <c r="J477"/>
  <c r="J105"/>
  <c r="BK531"/>
  <c r="J531"/>
  <c r="J108"/>
  <c i="1" r="AU94"/>
  <c r="W31"/>
  <c r="AW94"/>
  <c r="AK30"/>
  <c r="W32"/>
  <c i="2" r="J31"/>
  <c i="1" r="AV95"/>
  <c r="AT95"/>
  <c i="2" r="F31"/>
  <c i="1" r="AZ95"/>
  <c r="AZ94"/>
  <c r="W29"/>
  <c i="2" l="1" r="BK127"/>
  <c r="J127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<sst xmlns="http://schemas.openxmlformats.org/spreadsheetml/2006/main">
  <si>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</si>
  <si>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</si>
  <si>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</si>
  <si>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</si>
  <si>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</si>
  <si>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{78e24dcb-357a-4fcd-b170-1b3e040791c2}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</si>
  <si>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</si>
  <si>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</si>
  <si>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</si>
  <si>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</si>
  <si>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</si>
  <si>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</si>
  <si>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</si>
  <si>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</si>
  <si>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250122a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</si>
  <si>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</si>
  <si>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</si>
  <si>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mostů Zářečí - SO 202 - Brabcův mlýn</t>
  </si>
  <si>
    <t>KSO:</t>
  </si>
  <si>
    <t>CC-CZ:</t>
  </si>
  <si>
    <t>Místo:</t>
  </si>
  <si>
    <t>Zářečí u Horažďovic</t>
  </si>
  <si>
    <t>Datum:</t>
  </si>
  <si>
    <t>23. 1. 2025</t>
  </si>
  <si>
    <t>Zadavatel:</t>
  </si>
  <si>
    <t>IČ:</t>
  </si>
  <si>
    <t>město Horažďovice</t>
  </si>
  <si>
    <t>DIČ:</t>
  </si>
  <si>
    <t>Uchazeč:</t>
  </si>
  <si>
    <t>Vyplň údaj</t>
  </si>
  <si>
    <t>Projektant:</t>
  </si>
  <si>
    <t>S-pro servis, s.r.o.</t>
  </si>
  <si>
    <t>True</t>
  </si>
  <si>
    <t>Zpracovatel:</t>
  </si>
  <si>
    <t>Pavel Matoušek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</si>
  <si>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</si>
  <si>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</si>
  <si>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</si>
  <si>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</si>
  <si>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</si>
  <si>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</si>
  <si>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</si>
  <si>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</si>
  <si>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</si>
  <si>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</si>
  <si>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</si>
  <si>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</si>
  <si>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</si>
  <si>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</si>
  <si>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</si>
  <si>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</si>
  <si>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</si>
  <si>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</si>
  <si>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</si>
  <si>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</si>
  <si>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</si>
  <si>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</si>
  <si>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</si>
  <si>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</si>
  <si>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</si>
  <si>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</si>
  <si>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</si>
  <si>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</si>
  <si>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</si>
  <si>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</si>
  <si>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</si>
  <si>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</si>
  <si>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</si>
  <si>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</si>
  <si>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</si>
  <si>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</si>
  <si>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</si>
  <si>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</si>
  <si>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</si>
  <si>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</si>
  <si>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</si>
  <si>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</si>
  <si>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</si>
  <si>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</si>
  <si>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</si>
  <si>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</si>
  <si>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</si>
  <si>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</si>
  <si>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</si>
  <si>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</si>
  <si>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</si>
  <si>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</si>
  <si>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</si>
  <si>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</si>
  <si>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</si>
  <si>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</si>
  <si>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</si>
  <si>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</si>
  <si>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</si>
  <si>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</si>
  <si>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</si>
  <si>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</si>
  <si>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</si>
  <si>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</si>
  <si>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</si>
  <si>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</si>
  <si>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</si>
  <si>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</si>
  <si>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</si>
  <si>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</si>
  <si>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</si>
  <si>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</si>
  <si>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</si>
  <si>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</si>
  <si>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</si>
  <si>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</si>
  <si>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</si>
  <si>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</si>
  <si>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</si>
  <si>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</si>
  <si>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</si>
  <si>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</si>
  <si>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</si>
  <si>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</si>
  <si>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</si>
  <si>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</si>
  <si>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</si>
  <si>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</si>
  <si>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</si>
  <si>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</si>
  <si>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</si>
  <si>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4</t>
  </si>
  <si>
    <t>1515782436</t>
  </si>
  <si>
    <t>VV</t>
  </si>
  <si>
    <t>Rozebrání stávajícího chodníku</t>
  </si>
  <si>
    <t>1,25*7*2</t>
  </si>
  <si>
    <t>Součet</t>
  </si>
  <si>
    <t>113107136</t>
  </si>
  <si>
    <t>Odstranění podkladů nebo krytů ručně s přemístěním hmot na skládku na vzdálenost do 3 m nebo s naložením na dopravní prostředek z betonu vyztuženého sítěmi, o tl. vrstvy přes 100 do 150 mm</t>
  </si>
  <si>
    <t>-334922830</t>
  </si>
  <si>
    <t>Odstranění nadbetonávky nosníků</t>
  </si>
  <si>
    <t>11*5</t>
  </si>
  <si>
    <t>3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</si>
  <si>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</si>
  <si>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</si>
  <si>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-2108528273</t>
  </si>
  <si>
    <t>Odstranění konstrukce vozovky na mostě a předpolích</t>
  </si>
  <si>
    <t>(10+5+5)*6,85</t>
  </si>
  <si>
    <t>113154528</t>
  </si>
  <si>
    <t>Frézování živičného podkladu nebo krytu s naložením hmot na dopravní prostředek plochy do 500 m2 pruhu šířky přes 0,5 m, tloušťky vrstvy 100 mm</t>
  </si>
  <si>
    <t>-1547009630</t>
  </si>
  <si>
    <t>Frézování stávajícího živičného povrchu</t>
  </si>
  <si>
    <t>(10+5+5)*4,5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</si>
  <si>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</si>
  <si>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</si>
  <si>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</si>
  <si>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</si>
  <si>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-1593203033</t>
  </si>
  <si>
    <t>Vytrhání stávajících obrub</t>
  </si>
  <si>
    <t>9,65+9,65</t>
  </si>
  <si>
    <t>3*8</t>
  </si>
  <si>
    <t>6</t>
  </si>
  <si>
    <t>115001106</t>
  </si>
  <si>
    <t>Převedení vody potrubím průměru DN přes 600 do 900</t>
  </si>
  <si>
    <t>-478439039</t>
  </si>
  <si>
    <t>Převedení vody 3x trouba DN800</t>
  </si>
  <si>
    <t>20*3</t>
  </si>
  <si>
    <t>7</t>
  </si>
  <si>
    <t>122251103</t>
  </si>
  <si>
    <t>Odkopávky a prokopávky nezapažené strojně v hornině třídy těžitelnosti I skupiny 3 přes 50 do 100 m3</t>
  </si>
  <si>
    <t>m3</t>
  </si>
  <si>
    <t>613125412</t>
  </si>
  <si>
    <t>Odkopávky pod uroveň úložného prahu a závěrné zídky</t>
  </si>
  <si>
    <t>(1,5*5*6,85)*2</t>
  </si>
  <si>
    <t>Zakládání</t>
  </si>
  <si>
    <t>8</t>
  </si>
  <si>
    <t>212341111</t>
  </si>
  <si>
    <t>Obetonování drenážních trub mezerovitým betonem</t>
  </si>
  <si>
    <t>1902210730</t>
  </si>
  <si>
    <t>8*2*0,3*0,3</t>
  </si>
  <si>
    <t>9</t>
  </si>
  <si>
    <t>212792311</t>
  </si>
  <si>
    <t>Odvodnění mostní opěry z plastových trub drenážní potrubí HDPE DN 100</t>
  </si>
  <si>
    <t>-321395268</t>
  </si>
  <si>
    <t>8*2</t>
  </si>
  <si>
    <t>Svislé a kompletní konstrukce</t>
  </si>
  <si>
    <t>10</t>
  </si>
  <si>
    <t>317171126</t>
  </si>
  <si>
    <t>Kotvení monolitického betonu římsy do mostovky kotvou do vývrtu</t>
  </si>
  <si>
    <t>kus</t>
  </si>
  <si>
    <t>-1966820212</t>
  </si>
  <si>
    <t>11</t>
  </si>
  <si>
    <t>M</t>
  </si>
  <si>
    <t>54879992</t>
  </si>
  <si>
    <t>kotva římsy M24 do vývrtu, NRk = 210 KN</t>
  </si>
  <si>
    <t>-1954821053</t>
  </si>
  <si>
    <t>317321118</t>
  </si>
  <si>
    <t>Římsy ze železového betonu C 30/37</t>
  </si>
  <si>
    <t>-473998954</t>
  </si>
  <si>
    <t>římsy</t>
  </si>
  <si>
    <t>0,44*12,2</t>
  </si>
  <si>
    <t>0,28*10,2</t>
  </si>
  <si>
    <t>0,1*4,25</t>
  </si>
  <si>
    <t>0,1*3,75</t>
  </si>
  <si>
    <t>13</t>
  </si>
  <si>
    <t>317321191</t>
  </si>
  <si>
    <t>Římsy ze železového betonu Příplatek k cenám za betonáž malého rozsahu do 25 m3</t>
  </si>
  <si>
    <t>-1322739277</t>
  </si>
  <si>
    <t>14</t>
  </si>
  <si>
    <t>317353121</t>
  </si>
  <si>
    <t>Bednění mostní římsy zřízení všech tvarů</t>
  </si>
  <si>
    <t>1946825407</t>
  </si>
  <si>
    <t>0,6*12,2</t>
  </si>
  <si>
    <t>0,2*12,2</t>
  </si>
  <si>
    <t>0,6*10,2</t>
  </si>
  <si>
    <t>0,2*10,2</t>
  </si>
  <si>
    <t>0,3*12,2</t>
  </si>
  <si>
    <t>0,3*10,2</t>
  </si>
  <si>
    <t>3,75*0,5*2</t>
  </si>
  <si>
    <t>4,25*0,5*2</t>
  </si>
  <si>
    <t>15</t>
  </si>
  <si>
    <t>317353221</t>
  </si>
  <si>
    <t>Bednění mostní římsy odstranění všech tvarů</t>
  </si>
  <si>
    <t>1201762624</t>
  </si>
  <si>
    <t>16</t>
  </si>
  <si>
    <t>317353311</t>
  </si>
  <si>
    <t>Bednění mostní římsy vložení matrice do bednění</t>
  </si>
  <si>
    <t>1275664743</t>
  </si>
  <si>
    <t>17</t>
  </si>
  <si>
    <t>317361116</t>
  </si>
  <si>
    <t>Výztuž mostních železobetonových říms z betonářské oceli 10 505 (R) nebo BSt 500</t>
  </si>
  <si>
    <t>t</t>
  </si>
  <si>
    <t>1204693468</t>
  </si>
  <si>
    <t>Výztuž říms</t>
  </si>
  <si>
    <t>1515,7/1000*1,1</t>
  </si>
  <si>
    <t>18</t>
  </si>
  <si>
    <t>334213111</t>
  </si>
  <si>
    <t>Zdivo pilířů, opěr a křídel mostů z lomového kamene štípaného nebo ručně vybíraného na maltu z nepravidelných kamenů objemu 1 kusu kamene do 0,02 m3</t>
  </si>
  <si>
    <t>-1622107346</t>
  </si>
  <si>
    <t>Oprava nábřežních zdí - předpoklad</t>
  </si>
  <si>
    <t>0,5*5*1,5*2</t>
  </si>
  <si>
    <t>19</t>
  </si>
  <si>
    <t>334323118</t>
  </si>
  <si>
    <t>Mostní opěry a úložné prahy z betonu železového C 30/37</t>
  </si>
  <si>
    <t>572893595</t>
  </si>
  <si>
    <t>Úložné prahy</t>
  </si>
  <si>
    <t>0,75*0,66*6,3</t>
  </si>
  <si>
    <t>0,75*0,58*6,3</t>
  </si>
  <si>
    <t>20</t>
  </si>
  <si>
    <t>334323191</t>
  </si>
  <si>
    <t>Mostní opěry a úložné prahy z betonu Příplatek k cenám za betonáž malého rozsahu do 25 m3</t>
  </si>
  <si>
    <t>-1721954735</t>
  </si>
  <si>
    <t>334323218</t>
  </si>
  <si>
    <t>Mostní křídla a závěrné zídky z betonu železového C 30/37</t>
  </si>
  <si>
    <t>-1002620986</t>
  </si>
  <si>
    <t>Křídla</t>
  </si>
  <si>
    <t>1,6*0,3*0,48</t>
  </si>
  <si>
    <t>0,6*0,3*0,18</t>
  </si>
  <si>
    <t>2*0,3*0,6</t>
  </si>
  <si>
    <t>2,7*0,5*1,35</t>
  </si>
  <si>
    <t>22</t>
  </si>
  <si>
    <t>334323291</t>
  </si>
  <si>
    <t>Mostní křídla a závěrné zídky z betonu Příplatek k cenám za práce malého rozsahu do 25 m3</t>
  </si>
  <si>
    <t>793452555</t>
  </si>
  <si>
    <t>23</t>
  </si>
  <si>
    <t>334351112</t>
  </si>
  <si>
    <t>Bednění mostních opěr a úložných prahů ze systémového bednění zřízení z překližek, pro železobeton</t>
  </si>
  <si>
    <t>-1214107485</t>
  </si>
  <si>
    <t>0,58*6,3*2</t>
  </si>
  <si>
    <t>0,66*6,3*2</t>
  </si>
  <si>
    <t>24</t>
  </si>
  <si>
    <t>334351211</t>
  </si>
  <si>
    <t>Bednění mostních opěr a úložných prahů ze systémového bednění odstranění z překližek</t>
  </si>
  <si>
    <t>1555013143</t>
  </si>
  <si>
    <t>25</t>
  </si>
  <si>
    <t>334352111</t>
  </si>
  <si>
    <t>Bednění mostních křídel a závěrných zídek ze systémového bednění zřízení z překližek</t>
  </si>
  <si>
    <t>-759593303</t>
  </si>
  <si>
    <t>křídla</t>
  </si>
  <si>
    <t>1,6*2</t>
  </si>
  <si>
    <t>0,6*2</t>
  </si>
  <si>
    <t>2*2</t>
  </si>
  <si>
    <t>2,7*2</t>
  </si>
  <si>
    <t>26</t>
  </si>
  <si>
    <t>334352211</t>
  </si>
  <si>
    <t>Bednění mostních křídel a závěrných zídek ze systémového bednění odstranění z překližek</t>
  </si>
  <si>
    <t>-1544820528</t>
  </si>
  <si>
    <t>27</t>
  </si>
  <si>
    <t>334361226</t>
  </si>
  <si>
    <t>Výztuž betonářská mostních konstrukcí opěr, úložných prahů, křídel, závěrných zídek, bloků ložisek, pilířů a sloupů z oceli 10 505 (R) nebo BSt 500 křídel, závěrných zdí</t>
  </si>
  <si>
    <t>1274595283</t>
  </si>
  <si>
    <t>Výztuž křídel</t>
  </si>
  <si>
    <t>(58,6+16+17,6+45,2+18,8+16+5,9+9,4+14,8+6,5+20,4+21,7+41,4+12+17,2+7,4)/1000*1,1</t>
  </si>
  <si>
    <t>28</t>
  </si>
  <si>
    <t>334361266</t>
  </si>
  <si>
    <t>Výztuž betonářská mostních konstrukcí opěr, úložných prahů, křídel, závěrných zídek, bloků ložisek, pilířů a sloupů z oceli 10 505 (R) nebo BSt 500 úložných prahů ložisek</t>
  </si>
  <si>
    <t>1609838691</t>
  </si>
  <si>
    <t>Výztuž úložných prahů - viz. tabulka výztuže</t>
  </si>
  <si>
    <t>(82+108+120+288+74)/1000*1,1</t>
  </si>
  <si>
    <t>29</t>
  </si>
  <si>
    <t>348171112R</t>
  </si>
  <si>
    <t>Osazení mostního ocelového zábradlí do bednění kapes říms</t>
  </si>
  <si>
    <t>-1089509881</t>
  </si>
  <si>
    <t>Mostní zábradlí se svislou výplní</t>
  </si>
  <si>
    <t>12,2+10,2+4,8+5,3+4</t>
  </si>
  <si>
    <t>30</t>
  </si>
  <si>
    <t>55391537R</t>
  </si>
  <si>
    <t>Mostní zábradlí se svislou výplní zádržnost H2 - dle samostatného výkresu investora</t>
  </si>
  <si>
    <t>487681717</t>
  </si>
  <si>
    <t>P</t>
  </si>
  <si>
    <t>Poznámka k položce:_x000d_
Dle výběru zhotovtele, upřesněno v RDS</t>
  </si>
  <si>
    <t>31</t>
  </si>
  <si>
    <t>388995212</t>
  </si>
  <si>
    <t>Chránička kabelů v římse z trub HDPE přes DN 80 do DN 110</t>
  </si>
  <si>
    <t>1685166342</t>
  </si>
  <si>
    <t>chránička v římse</t>
  </si>
  <si>
    <t>2*15</t>
  </si>
  <si>
    <t>Vodorovné konstrukce</t>
  </si>
  <si>
    <t>32</t>
  </si>
  <si>
    <t>421321128</t>
  </si>
  <si>
    <t>Mostní železobetonové nosné konstrukce deskové nebo klenbové deskové, z betonu C 30/37</t>
  </si>
  <si>
    <t>-1028850927</t>
  </si>
  <si>
    <t>Nosná konstrukce</t>
  </si>
  <si>
    <t>3,55*10,2</t>
  </si>
  <si>
    <t>části za ruby ul. prahů</t>
  </si>
  <si>
    <t>0,3*0,6*5,65</t>
  </si>
  <si>
    <t>0,3*0,7*5,65</t>
  </si>
  <si>
    <t>33</t>
  </si>
  <si>
    <t>421361226</t>
  </si>
  <si>
    <t>Výztuž deskových konstrukcí z betonářské oceli 10 505 (R) nebo BSt 500 deskového mostu</t>
  </si>
  <si>
    <t>-1783105308</t>
  </si>
  <si>
    <t>5344,2/1000*1,1</t>
  </si>
  <si>
    <t>34</t>
  </si>
  <si>
    <t>421955112</t>
  </si>
  <si>
    <t>Bednění na mostní skruži zřízení bednění z překližek</t>
  </si>
  <si>
    <t>1859182965</t>
  </si>
  <si>
    <t>6,3*10,2</t>
  </si>
  <si>
    <t>35</t>
  </si>
  <si>
    <t>421955212</t>
  </si>
  <si>
    <t>Bednění na mostní skruži odstranění bednění z překližek</t>
  </si>
  <si>
    <t>-1720106834</t>
  </si>
  <si>
    <t>36</t>
  </si>
  <si>
    <t>451315134</t>
  </si>
  <si>
    <t>Podkladní a výplňové vrstvy z betonu prostého tloušťky do 200 mm, z betonu C 12/15</t>
  </si>
  <si>
    <t>-953889044</t>
  </si>
  <si>
    <t>Podkladní beton C12/15-X0</t>
  </si>
  <si>
    <t>1*6,8</t>
  </si>
  <si>
    <t>0,8*6,8</t>
  </si>
  <si>
    <t>37</t>
  </si>
  <si>
    <t>451477121</t>
  </si>
  <si>
    <t>Podkladní vrstva plastbetonová drenážní, tloušťky do 20 mm první vrstva</t>
  </si>
  <si>
    <t>36389235</t>
  </si>
  <si>
    <t>Drenážní polymerbeton</t>
  </si>
  <si>
    <t>10,2*0,15</t>
  </si>
  <si>
    <t>38</t>
  </si>
  <si>
    <t>451477122</t>
  </si>
  <si>
    <t>Podkladní vrstva plastbetonová drenážní, tloušťky do 20 mm každá další vrstva</t>
  </si>
  <si>
    <t>-1260595080</t>
  </si>
  <si>
    <t>39</t>
  </si>
  <si>
    <t>458311131</t>
  </si>
  <si>
    <t>Výplňové klíny a filtrační vrstvy za opěrou z betonu hutněného po vrstvách filtračního drenážního</t>
  </si>
  <si>
    <t>-552115902</t>
  </si>
  <si>
    <t>Přechodový klín</t>
  </si>
  <si>
    <t>1,75*1*6,85*2</t>
  </si>
  <si>
    <t>40</t>
  </si>
  <si>
    <t>465513256</t>
  </si>
  <si>
    <t>Dlažba svahu u mostních opěr z upraveného lomového žulového kamene s vyspárováním maltou MC 25, šíře spáry 15 mm do betonového lože C 25/30 tloušťky 250 mm, plochy do 10 m2</t>
  </si>
  <si>
    <t>-81136573</t>
  </si>
  <si>
    <t>dlážděný svahový kužel, odláždění za římsou</t>
  </si>
  <si>
    <t>(1,9+4,5+2,9+1,5)*1,2</t>
  </si>
  <si>
    <t>41</t>
  </si>
  <si>
    <t>R002</t>
  </si>
  <si>
    <t>Elastomerové pásy v místě uložení NK</t>
  </si>
  <si>
    <t>1438445705</t>
  </si>
  <si>
    <t>Bezložiskové uložení na elastomerový pás - pás přilepený PU tmelem</t>
  </si>
  <si>
    <t>0,3*2*5,7</t>
  </si>
  <si>
    <t>Komunikace pozemní</t>
  </si>
  <si>
    <t>42</t>
  </si>
  <si>
    <t>564851111</t>
  </si>
  <si>
    <t>Podklad ze štěrkodrti ŠD s rozprostřením a zhutněním plochy přes 100 m2, po zhutnění tl. 150 mm</t>
  </si>
  <si>
    <t>897080420</t>
  </si>
  <si>
    <t>Mimo most</t>
  </si>
  <si>
    <t>93,5</t>
  </si>
  <si>
    <t>39,6</t>
  </si>
  <si>
    <t>43</t>
  </si>
  <si>
    <t>564931412</t>
  </si>
  <si>
    <t>Podklad nebo podsyp z asfaltového recyklátu s rozprostřením a zhutněním plochy přes 100 m2, po zhutnění tl. 100 mm</t>
  </si>
  <si>
    <t>2079610166</t>
  </si>
  <si>
    <t>Mimo most prvních 10 cm</t>
  </si>
  <si>
    <t>44</t>
  </si>
  <si>
    <t>686831997</t>
  </si>
  <si>
    <t>Mimo most druhá vrstva 10 cm</t>
  </si>
  <si>
    <t>48</t>
  </si>
  <si>
    <t>565165121</t>
  </si>
  <si>
    <t>Asfaltový beton vrstva podkladní ACP 16 (obalované kamenivo střednězrnné - OKS) s rozprostřením a zhutněním v pruhu šířky přes 3 m, po zhutnění tl. 80 mm</t>
  </si>
  <si>
    <t>-36850335</t>
  </si>
  <si>
    <t>45</t>
  </si>
  <si>
    <t>571901111</t>
  </si>
  <si>
    <t>Posyp podkladu nebo krytu s rozprostřením a zhutněním kamenivem drceným nebo těženým, v množství do 5 kg/m2</t>
  </si>
  <si>
    <t>585130955</t>
  </si>
  <si>
    <t>Posyp předobal. drtí 4/8</t>
  </si>
  <si>
    <t>45,9</t>
  </si>
  <si>
    <t>46</t>
  </si>
  <si>
    <t>573231107</t>
  </si>
  <si>
    <t>Postřik spojovací PS bez posypu kamenivem ze silniční emulze, v množství 0,40 kg/m2</t>
  </si>
  <si>
    <t>107690567</t>
  </si>
  <si>
    <t>Na mostě</t>
  </si>
  <si>
    <t>4,5*10,2</t>
  </si>
  <si>
    <t>47</t>
  </si>
  <si>
    <t>577134141</t>
  </si>
  <si>
    <t>Asfaltový beton vrstva obrusná ACO 11 (ABS) s rozprostřením a se zhutněním z modifikovaného asfaltu v pruhu šířky přes 3 m, po zhutnění tl. 40 mm</t>
  </si>
  <si>
    <t>943419216</t>
  </si>
  <si>
    <t>49</t>
  </si>
  <si>
    <t>578143233</t>
  </si>
  <si>
    <t>Litý asfalt MA 11 (LAS) s rozprostřením z modifikovaného asfaltu v pruhu šířky přes 3 m tl. 40 mm</t>
  </si>
  <si>
    <t>500334715</t>
  </si>
  <si>
    <t>Ochranná vrstva MA11</t>
  </si>
  <si>
    <t>50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</si>
  <si>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</si>
  <si>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</si>
  <si>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-612976300</t>
  </si>
  <si>
    <t>Chodník ze zámkové dlažby</t>
  </si>
  <si>
    <t>6,3+7,8+6,4</t>
  </si>
  <si>
    <t>51</t>
  </si>
  <si>
    <t>59245018</t>
  </si>
  <si>
    <t>dlažba skladebná betonová 200x100mm tl 60mm přírodní</t>
  </si>
  <si>
    <t>770282419</t>
  </si>
  <si>
    <t>20,5*1,03 "Přepočtené koeficientem množství</t>
  </si>
  <si>
    <t>Úpravy povrchů, podlahy a osazování výplní</t>
  </si>
  <si>
    <t>52</t>
  </si>
  <si>
    <t>628611131</t>
  </si>
  <si>
    <t>Nátěr mostních betonových konstrukcí akrylátový na siloxanové a plasticko-elastické bázi 2x ochranný pružný S4 (OS-C (OS 4))</t>
  </si>
  <si>
    <t>-1350761676</t>
  </si>
  <si>
    <t>Nátěr říms a boků NK</t>
  </si>
  <si>
    <t>53</t>
  </si>
  <si>
    <t>632664112</t>
  </si>
  <si>
    <t>Nátěr betonové podlahy mostu epoxidový 1x podkladní</t>
  </si>
  <si>
    <t>962897127</t>
  </si>
  <si>
    <t>Pečetící vrstva</t>
  </si>
  <si>
    <t>54</t>
  </si>
  <si>
    <t>632664113</t>
  </si>
  <si>
    <t>Nátěr betonové podlahy mostu epoxidový 1x ochranný protiskluzný</t>
  </si>
  <si>
    <t>684612842</t>
  </si>
  <si>
    <t>Ostatní konstrukce a práce, bourání</t>
  </si>
  <si>
    <t>55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</si>
  <si>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</si>
  <si>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</si>
  <si>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1542628372</t>
  </si>
  <si>
    <t>12+12+8</t>
  </si>
  <si>
    <t>56</t>
  </si>
  <si>
    <t>59217026</t>
  </si>
  <si>
    <t>obrubník silniční betonový 500x150x250mm</t>
  </si>
  <si>
    <t>-566876612</t>
  </si>
  <si>
    <t>32*1,02 "Přepočtené koeficientem množství</t>
  </si>
  <si>
    <t>57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</si>
  <si>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</si>
  <si>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</si>
  <si>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1612254074</t>
  </si>
  <si>
    <t>12+8</t>
  </si>
  <si>
    <t>58</t>
  </si>
  <si>
    <t>59217024</t>
  </si>
  <si>
    <t>obrubník betonový chodníkový 500x100x250mm</t>
  </si>
  <si>
    <t>-199877067</t>
  </si>
  <si>
    <t>20*1,02 "Přepočtené koeficientem množství</t>
  </si>
  <si>
    <t>59</t>
  </si>
  <si>
    <t>916991121</t>
  </si>
  <si>
    <t>Lože pod obrubníky, krajníky nebo obruby z dlažebních kostek z betonu prostého</t>
  </si>
  <si>
    <t>676855570</t>
  </si>
  <si>
    <t>50*0,3*0,3</t>
  </si>
  <si>
    <t>60</t>
  </si>
  <si>
    <t>919112111</t>
  </si>
  <si>
    <t>Řezání dilatačních spár v živičném krytu příčných nebo podélných, šířky 4 mm, hloubky do 60 mm</t>
  </si>
  <si>
    <t>808297666</t>
  </si>
  <si>
    <t>řezání pro napojení živičného krytu</t>
  </si>
  <si>
    <t>25+14</t>
  </si>
  <si>
    <t>61</t>
  </si>
  <si>
    <t>919112233</t>
  </si>
  <si>
    <t>Řezání dilatačních spár v živičném krytu vytvoření komůrky pro těsnící zálivku šířky 20 mm, hloubky 40 mm</t>
  </si>
  <si>
    <t>526891341</t>
  </si>
  <si>
    <t>při římsách</t>
  </si>
  <si>
    <t>12,2+10,2</t>
  </si>
  <si>
    <t>62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</si>
  <si>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</si>
  <si>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</si>
  <si>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555883515</t>
  </si>
  <si>
    <t>63</t>
  </si>
  <si>
    <t>263412007</t>
  </si>
  <si>
    <t>64</t>
  </si>
  <si>
    <t>936941121</t>
  </si>
  <si>
    <t>Odvodňovač izolace mostovky osazení do plastbetonu, odvodňovače nerezového</t>
  </si>
  <si>
    <t>-1571139078</t>
  </si>
  <si>
    <t>65</t>
  </si>
  <si>
    <t>31633001</t>
  </si>
  <si>
    <t>odvodňovací trubička mostní izolace nerezová DN 50 délka 1m</t>
  </si>
  <si>
    <t>1215526283</t>
  </si>
  <si>
    <t>66</t>
  </si>
  <si>
    <t>941121111</t>
  </si>
  <si>
    <t>Lešení řadové trubkové těžké pracovní s podlahami z fošen nebo dílců min. tl. 38 mm, s provozním zatížením tř. 4 do 300 kg/m2 šířky tř. W15 od 1,5 do 1,8 m výšky do 10 m montáž</t>
  </si>
  <si>
    <t>1330343368</t>
  </si>
  <si>
    <t>Lešení umístěné v toku</t>
  </si>
  <si>
    <t>12*3*2</t>
  </si>
  <si>
    <t>67</t>
  </si>
  <si>
    <t>941121211</t>
  </si>
  <si>
    <t>Lešení řadové trubkové těžké pracovní s podlahami z fošen nebo dílců min. tl. 38 mm, s provozním zatížením tř. 4 do 300 kg/m2 šířky tř. W15 od 1,5 do 1,8 m výšky do 10 m příplatek za každý den použití</t>
  </si>
  <si>
    <t>-602462444</t>
  </si>
  <si>
    <t>12*3*2*60</t>
  </si>
  <si>
    <t>68</t>
  </si>
  <si>
    <t>941121811</t>
  </si>
  <si>
    <t>Lešení řadové trubkové těžké pracovní s podlahami z fošen nebo dílců min. tl. 38 mm, s provozním zatížením tř. 4 do 300 kg/m2 šířky tř. W15 od 1,5 do 1,8 m výšky do 10 m demontáž</t>
  </si>
  <si>
    <t>223368491</t>
  </si>
  <si>
    <t>69</t>
  </si>
  <si>
    <t>962051111</t>
  </si>
  <si>
    <t>Bourání mostních konstrukcí zdiva a pilířů ze železového betonu</t>
  </si>
  <si>
    <t>-1891791604</t>
  </si>
  <si>
    <t>Odbourání ŽB úložného prahu</t>
  </si>
  <si>
    <t>0,8*1,1*6,85*2</t>
  </si>
  <si>
    <t>70</t>
  </si>
  <si>
    <t>963051111</t>
  </si>
  <si>
    <t>Bourání mostních konstrukcí nosných konstrukcí ze železového betonu</t>
  </si>
  <si>
    <t>250634753</t>
  </si>
  <si>
    <t>Bourání ŽB prefa nosníků ŽMP 62</t>
  </si>
  <si>
    <t>0,5*9*6,4</t>
  </si>
  <si>
    <t>71</t>
  </si>
  <si>
    <t>966075141</t>
  </si>
  <si>
    <t>Odstranění různých konstrukcí na mostech kovového zábradlí vcelku</t>
  </si>
  <si>
    <t>682950439</t>
  </si>
  <si>
    <t>Demontáž stávajícího zábradlí</t>
  </si>
  <si>
    <t>72</t>
  </si>
  <si>
    <t>967041111</t>
  </si>
  <si>
    <t>Úprava úložné spáry pod úložný práh nebo závěrnou zídku odsekáním jakéhokoliv zdiva vrstvy tl.do 100 mm</t>
  </si>
  <si>
    <t>-2126257280</t>
  </si>
  <si>
    <t>0,75*6,3</t>
  </si>
  <si>
    <t>73</t>
  </si>
  <si>
    <t>985121101</t>
  </si>
  <si>
    <t>Tryskání degradovaného betonu stěn, rubu kleneb a podlah křemičitým pískem sušeným</t>
  </si>
  <si>
    <t>-471606642</t>
  </si>
  <si>
    <t>Otryskání mostovky před provedením izolace</t>
  </si>
  <si>
    <t>74</t>
  </si>
  <si>
    <t>985331215</t>
  </si>
  <si>
    <t>Dodatečné vlepování betonářské výztuže včetně vyvrtání a vyčištění otvoru chemickou maltou průměr výztuže 16 mm</t>
  </si>
  <si>
    <t>-1826082567</t>
  </si>
  <si>
    <t>Kotvení úložných prahů</t>
  </si>
  <si>
    <t>82*0,35*4</t>
  </si>
  <si>
    <t>75</t>
  </si>
  <si>
    <t>13021012</t>
  </si>
  <si>
    <t>tyč ocelová kruhová žebírková DIN 488 jakost B500B (10 505) výztuž do betonu D 10mm</t>
  </si>
  <si>
    <t>610961879</t>
  </si>
  <si>
    <t>Výztuž průměr 16 mm</t>
  </si>
  <si>
    <t>0,082</t>
  </si>
  <si>
    <t>997</t>
  </si>
  <si>
    <t>Přesun sutě</t>
  </si>
  <si>
    <t>77</t>
  </si>
  <si>
    <t>997221571</t>
  </si>
  <si>
    <t>Vodorovná doprava vybouraných hmot bez naložení, ale se složením a s hrubým urovnáním na vzdálenost do 1 km</t>
  </si>
  <si>
    <t>-1210971218</t>
  </si>
  <si>
    <t>218,86+0,384</t>
  </si>
  <si>
    <t>135</t>
  </si>
  <si>
    <t>997221579</t>
  </si>
  <si>
    <t>Vodorovná doprava vybouraných hmot bez naložení, ale se složením a s hrubým urovnáním na vzdálenost Příplatek k ceně za každý další započatý 1 km přes 1 km</t>
  </si>
  <si>
    <t>-1993416071</t>
  </si>
  <si>
    <t>218,86 "veškeré odpady budou uloženy na skládce města vyjma oddílu 711"</t>
  </si>
  <si>
    <t>0,384*44</t>
  </si>
  <si>
    <t>Mezisoučet</t>
  </si>
  <si>
    <t>92</t>
  </si>
  <si>
    <t>997221665</t>
  </si>
  <si>
    <t>Poplatek za uložení stavebního odpadu na skládce (skládkovné) asfaltového s dehtem zatříděného do Katalogu odpadů pod kódem 17 03 01</t>
  </si>
  <si>
    <t>-438729721</t>
  </si>
  <si>
    <t>0,384</t>
  </si>
  <si>
    <t>998</t>
  </si>
  <si>
    <t>Přesun hmot</t>
  </si>
  <si>
    <t>78</t>
  </si>
  <si>
    <t>998212111</t>
  </si>
  <si>
    <t>Přesun hmot pro mosty zděné, betonové monolitické, spřažené ocelobetonové nebo kovové vodorovná dopravní vzdálenost do 100 m výška mostu do 20 m</t>
  </si>
  <si>
    <t>1147196151</t>
  </si>
  <si>
    <t>PSV</t>
  </si>
  <si>
    <t>Práce a dodávky PSV</t>
  </si>
  <si>
    <t>711</t>
  </si>
  <si>
    <t>Izolace proti vodě, vlhkosti a plynům</t>
  </si>
  <si>
    <t>79</t>
  </si>
  <si>
    <t>711111002</t>
  </si>
  <si>
    <t>Provedení izolace proti zemní vlhkosti natěradly a tmely za studena na ploše vodorovné V nátěrem lakem asfaltovým</t>
  </si>
  <si>
    <t>-1222525177</t>
  </si>
  <si>
    <t>Izolace</t>
  </si>
  <si>
    <t>10,2*6,85</t>
  </si>
  <si>
    <t>80</t>
  </si>
  <si>
    <t>11163152</t>
  </si>
  <si>
    <t>lak hydroizolační asfaltový</t>
  </si>
  <si>
    <t>-2020999571</t>
  </si>
  <si>
    <t>69,87*0,00039 "Přepočtené koeficientem množství</t>
  </si>
  <si>
    <t>81</t>
  </si>
  <si>
    <t>711112002</t>
  </si>
  <si>
    <t>Provedení izolace proti zemní vlhkosti natěradly a tmely za studena na ploše svislé S nátěrem lakem asfaltovým</t>
  </si>
  <si>
    <t>-956345523</t>
  </si>
  <si>
    <t>Izolace svislá</t>
  </si>
  <si>
    <t>1,5*2*6,85</t>
  </si>
  <si>
    <t>82</t>
  </si>
  <si>
    <t>-839079208</t>
  </si>
  <si>
    <t>20,55*0,00041 "Přepočtené koeficientem množství</t>
  </si>
  <si>
    <t>83</t>
  </si>
  <si>
    <t>711141559</t>
  </si>
  <si>
    <t>Provedení izolace proti zemní vlhkosti pásy přitavením NAIP na ploše vodorovné V</t>
  </si>
  <si>
    <t>1515573774</t>
  </si>
  <si>
    <t>Ochrana izolace pod římsami</t>
  </si>
  <si>
    <t>1,55*12,2</t>
  </si>
  <si>
    <t>0,8*10,2</t>
  </si>
  <si>
    <t>Izolace mostovky</t>
  </si>
  <si>
    <t>84</t>
  </si>
  <si>
    <t>DEK.1010151600</t>
  </si>
  <si>
    <t>ELASTEK 50 SPECIAL MINERAL (role/7,5m2)</t>
  </si>
  <si>
    <t>1421403903</t>
  </si>
  <si>
    <t>96,94*1,1655 "Přepočtené koeficientem množství</t>
  </si>
  <si>
    <t>85</t>
  </si>
  <si>
    <t>711141811</t>
  </si>
  <si>
    <t>Odstranění izolace proti vodě, vlhkosti a plynům z přitavených pásů NAIP z plochy vodorovné V jednovrstvé</t>
  </si>
  <si>
    <t>1273954867</t>
  </si>
  <si>
    <t>Odstranění stávající izolace mostu</t>
  </si>
  <si>
    <t>86</t>
  </si>
  <si>
    <t>711142559</t>
  </si>
  <si>
    <t>Provedení izolace proti zemní vlhkosti pásy přitavením NAIP na ploše svislé S</t>
  </si>
  <si>
    <t>1892949346</t>
  </si>
  <si>
    <t>Svislá izolace</t>
  </si>
  <si>
    <t>87</t>
  </si>
  <si>
    <t>409729039</t>
  </si>
  <si>
    <t>20,55*1,1655 "Přepočtené koeficientem množství</t>
  </si>
  <si>
    <t>88</t>
  </si>
  <si>
    <t>711491172</t>
  </si>
  <si>
    <t>Provedení doplňků izolace proti vodě textilií na ploše vodorovné V vrstva ochranná</t>
  </si>
  <si>
    <t>-1443831554</t>
  </si>
  <si>
    <t>(10,2*6,85)*2</t>
  </si>
  <si>
    <t>89</t>
  </si>
  <si>
    <t>69311033</t>
  </si>
  <si>
    <t>geotextilie tkaná separační, filtrační, výztužná PP pevnost v tahu 20kN/m</t>
  </si>
  <si>
    <t>833245118</t>
  </si>
  <si>
    <t>139,74*1,05 "Přepočtené koeficientem množství</t>
  </si>
  <si>
    <t>90</t>
  </si>
  <si>
    <t>711491272</t>
  </si>
  <si>
    <t>Provedení doplňků izolace proti vodě textilií na ploše svislé S vrstva ochranná</t>
  </si>
  <si>
    <t>-1704231843</t>
  </si>
  <si>
    <t>(1,5*2*6,85)*2</t>
  </si>
  <si>
    <t>91</t>
  </si>
  <si>
    <t>342594468</t>
  </si>
  <si>
    <t>41,1*1,05 "Přepočtené koeficientem množství</t>
  </si>
  <si>
    <t>93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</si>
  <si>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</si>
  <si>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</si>
  <si>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-1649048159</t>
  </si>
  <si>
    <t>713</t>
  </si>
  <si>
    <t>Izolace tepelné</t>
  </si>
  <si>
    <t>94</t>
  </si>
  <si>
    <t>713123212</t>
  </si>
  <si>
    <t>Montáž tepelně izolačního systému základové desky z XPS desek na svislé ploše přilepených nízkoexpanzní (PUR) pěnou jednovrstvého tloušťky izolace přes 100 do 200 mm</t>
  </si>
  <si>
    <t>-32075644</t>
  </si>
  <si>
    <t>Separační XPS v místě říms</t>
  </si>
  <si>
    <t>1,55*2*0,25</t>
  </si>
  <si>
    <t>0,8*2*0,25</t>
  </si>
  <si>
    <t>95</t>
  </si>
  <si>
    <t>28376449</t>
  </si>
  <si>
    <t>deska XPS hrana rovná a strukturovaný povrch 300kPA λ=0,035 tl 200mm</t>
  </si>
  <si>
    <t>-1560419672</t>
  </si>
  <si>
    <t>1,175*1,08 "Přepočtené koeficientem množství</t>
  </si>
  <si>
    <t>VRN</t>
  </si>
  <si>
    <t>Vedlejší rozpočtové náklady</t>
  </si>
  <si>
    <t>VRN9</t>
  </si>
  <si>
    <t>Ostatní náklady</t>
  </si>
  <si>
    <t>110</t>
  </si>
  <si>
    <t>R094103100</t>
  </si>
  <si>
    <t>Zajištění a provedení všech prací a dodávek nezbytných k provedení díla, tj. prací a dodávek které nejsou přímo určeny rozsahem stavby, avšak jejich provedení je pro zhotovení stavby nezbytné (např. VRN/NUS vč. zařízení staveniště)</t>
  </si>
  <si>
    <t>kpl</t>
  </si>
  <si>
    <t>1024</t>
  </si>
  <si>
    <t>239904774</t>
  </si>
  <si>
    <t>111</t>
  </si>
  <si>
    <t>R094103101</t>
  </si>
  <si>
    <t xml:space="preserve">VN - Vytýčení a ochrana stávajících inženýrských sítí - prověření existence stávajících podzemních i vzdušných vedení a zařízení, zajištění vytýčení  a provedení opatření pro jejich zajištění a ochranu po dobu výstavby</t>
  </si>
  <si>
    <t>15215036</t>
  </si>
  <si>
    <t>112</t>
  </si>
  <si>
    <t>R094103102</t>
  </si>
  <si>
    <t xml:space="preserve">VN - Dopravní opatření po dobu stavby -  vybavení povolení zvláštního užívání, návrh DIO a zajištění dopravních opatření po dobu stavby včetně průběžné kontroly a udržování</t>
  </si>
  <si>
    <t>-1439111336</t>
  </si>
  <si>
    <t>113</t>
  </si>
  <si>
    <t>R094103103</t>
  </si>
  <si>
    <t>VN - Zajištění vstupu, vjezdu a bezpečnosti k sousedním nemovitostem</t>
  </si>
  <si>
    <t>730430755</t>
  </si>
  <si>
    <t>114</t>
  </si>
  <si>
    <t>R094103104</t>
  </si>
  <si>
    <t>VN - Opatření pro zajištění bezpečnosti, ochrany zdraví a požární bezpečnosti</t>
  </si>
  <si>
    <t>-286520227</t>
  </si>
  <si>
    <t>117</t>
  </si>
  <si>
    <t>R094103107</t>
  </si>
  <si>
    <t>VN - Provedení zkoušek materiálů, zařízení a hutnění, komplexní vyzkoušení a zaškolení obsluhy v minimálním rozsahu daným ČSN i nezávislouo zkušebnou</t>
  </si>
  <si>
    <t>1308724057</t>
  </si>
  <si>
    <t>119</t>
  </si>
  <si>
    <t>R094103109</t>
  </si>
  <si>
    <t xml:space="preserve">VN - Náklady spojené s provizorním zprovozněním části veřejného osvětlení (Otavská ulice) po dobu přerušení kabelu a přeložením lamp </t>
  </si>
  <si>
    <t>-1019715341</t>
  </si>
  <si>
    <t>124</t>
  </si>
  <si>
    <t>R094103148</t>
  </si>
  <si>
    <t>ON - Zpracování havarijního plánu a jeho projednání s Povodím a vodohospodářkým správním orgánem</t>
  </si>
  <si>
    <t>821698458</t>
  </si>
  <si>
    <t>125</t>
  </si>
  <si>
    <t>R094103149</t>
  </si>
  <si>
    <t>ON - Zpracování povodňového plánu a jeho projednání s Povodím a vodohospodářkým správním orgánem</t>
  </si>
  <si>
    <t>-564091945</t>
  </si>
  <si>
    <t>126</t>
  </si>
  <si>
    <t>R094103150</t>
  </si>
  <si>
    <t xml:space="preserve">ON - Zpracování plánu bezpečnosti a ochrany zdraví při práci na staveništi dle § 15 zák. č. 309/2006 Sb. v platném znění. a určit osobu zodpovědnou ze bezpečnost a ochranu zdraví na staveništi. </t>
  </si>
  <si>
    <t>-961547003</t>
  </si>
  <si>
    <t>128</t>
  </si>
  <si>
    <t>R094103152</t>
  </si>
  <si>
    <t>ON - Pořízení výrobní a dílenské dokumentace stavby</t>
  </si>
  <si>
    <t>-971681714</t>
  </si>
  <si>
    <t>129</t>
  </si>
  <si>
    <t>R094103153</t>
  </si>
  <si>
    <t>ON - Zpracování pasportizace sousedních nemovitostí</t>
  </si>
  <si>
    <t>-817429494</t>
  </si>
  <si>
    <t>130</t>
  </si>
  <si>
    <t>R094103154</t>
  </si>
  <si>
    <t>ON - Technicko zkušební plán pro stavbu schválení a jeho schválení správcem silnice I/22 a správcem místních komunikací a ploch</t>
  </si>
  <si>
    <t>1454441921</t>
  </si>
  <si>
    <t>131</t>
  </si>
  <si>
    <t>R094103155</t>
  </si>
  <si>
    <t>ON - Pořízení kompletní dokladové části stavby dle podmínek smlouvy o dílo (zejména kontroly, zkoušky, revize, atesty, prohlášení atd. )</t>
  </si>
  <si>
    <t>-695415592</t>
  </si>
  <si>
    <t>132</t>
  </si>
  <si>
    <t>R094103156</t>
  </si>
  <si>
    <t>ON - Pořízení projektové dokumentace skutečného provedení stavby DSPS v digitální podobě + 3 paré v tištěné podobě</t>
  </si>
  <si>
    <t>-1255091184</t>
  </si>
  <si>
    <t>133</t>
  </si>
  <si>
    <t>R094103157</t>
  </si>
  <si>
    <t>ON - Geodetické práce – vytýčení stavby, hranic pozemku</t>
  </si>
  <si>
    <t>1660392292</t>
  </si>
  <si>
    <t>134</t>
  </si>
  <si>
    <t>R094103158</t>
  </si>
  <si>
    <t>ON - Geodetické práce – zaměření skutečného stavu</t>
  </si>
  <si>
    <t>-398852073</t>
  </si>
  <si>
    <t>107</t>
  </si>
  <si>
    <t>R001</t>
  </si>
  <si>
    <t>Provizorní zajištění, vyvěšení inženýrských sítí, ocelová podpora pro inženýrské sítě</t>
  </si>
  <si>
    <t>1739304660</t>
  </si>
  <si>
    <t>108</t>
  </si>
  <si>
    <t>R003</t>
  </si>
  <si>
    <t>Vyvěšení stávajícího VO a zpětné uložení do chráničky v římse</t>
  </si>
  <si>
    <t>-166761032</t>
  </si>
  <si>
    <t>109</t>
  </si>
  <si>
    <t>R004</t>
  </si>
  <si>
    <t>Demontáž a zpětná montáž stávající lampy VO</t>
  </si>
  <si>
    <t>-1588220940</t>
  </si>
  <si>
    <t>100</t>
  </si>
  <si>
    <t>R005</t>
  </si>
  <si>
    <t>Ostatní posudky - hlavní mostní prohlídka</t>
  </si>
  <si>
    <t>Kč</t>
  </si>
  <si>
    <t>-1550379503</t>
  </si>
  <si>
    <t>101</t>
  </si>
  <si>
    <t>R006</t>
  </si>
  <si>
    <t>Mostní list</t>
  </si>
  <si>
    <t>503156439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</si>
</sst>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250122a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mostů Zářečí - SO 202 - Brabcův mlýn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Zářečí u Horažďovic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23. 1. 2025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Horažďovice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S-pro servis, s.r.o.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Pavel Matoušek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75</v>
      </c>
      <c r="BT94" s="118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24.75" customHeight="1">
      <c r="A95" s="119" t="s">
        <v>79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'250122a - Rekonstrukce mo...'!J28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'250122a - Rekonstrukce mo...'!P127</f>
        <v>0</v>
      </c>
      <c r="AV95" s="128">
        <f>'250122a - Rekonstrukce mo...'!J31</f>
        <v>0</v>
      </c>
      <c r="AW95" s="128">
        <f>'250122a - Rekonstrukce mo...'!J32</f>
        <v>0</v>
      </c>
      <c r="AX95" s="128">
        <f>'250122a - Rekonstrukce mo...'!J33</f>
        <v>0</v>
      </c>
      <c r="AY95" s="128">
        <f>'250122a - Rekonstrukce mo...'!J34</f>
        <v>0</v>
      </c>
      <c r="AZ95" s="128">
        <f>'250122a - Rekonstrukce mo...'!F31</f>
        <v>0</v>
      </c>
      <c r="BA95" s="128">
        <f>'250122a - Rekonstrukce mo...'!F32</f>
        <v>0</v>
      </c>
      <c r="BB95" s="128">
        <f>'250122a - Rekonstrukce mo...'!F33</f>
        <v>0</v>
      </c>
      <c r="BC95" s="128">
        <f>'250122a - Rekonstrukce mo...'!F34</f>
        <v>0</v>
      </c>
      <c r="BD95" s="130">
        <f>'250122a - Rekonstrukce mo...'!F35</f>
        <v>0</v>
      </c>
      <c r="BE95" s="7"/>
      <c r="BT95" s="131" t="s">
        <v>81</v>
      </c>
      <c r="BU95" s="131" t="s">
        <v>82</v>
      </c>
      <c r="BV95" s="131" t="s">
        <v>77</v>
      </c>
      <c r="BW95" s="131" t="s">
        <v>5</v>
      </c>
      <c r="BX95" s="131" t="s">
        <v>78</v>
      </c>
      <c r="CL95" s="131" t="s">
        <v>1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UXl1tLVwqpDH+Ml2Pz6j6Al95VM41dDM63HDAz2InOjduZaE/Sc3cN+rcav/wSPjh243ooyWfcSAOcrNkn7+Nw==" hashValue="hBfBX+OIYy01yHXc+5LK53urDnAv4T1SoHHfFx9TM9UZfASIV1Y/DITTM8S6zYjZ97+5ZucEQ32BJlkUs1ADQ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0122a - Rekonstrukce m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84</v>
      </c>
      <c r="L4" s="21"/>
      <c r="M4" s="135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36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7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36" t="s">
        <v>18</v>
      </c>
      <c r="E9" s="39"/>
      <c r="F9" s="138" t="s">
        <v>1</v>
      </c>
      <c r="G9" s="39"/>
      <c r="H9" s="39"/>
      <c r="I9" s="136" t="s">
        <v>19</v>
      </c>
      <c r="J9" s="138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6" t="s">
        <v>20</v>
      </c>
      <c r="E10" s="39"/>
      <c r="F10" s="138" t="s">
        <v>21</v>
      </c>
      <c r="G10" s="39"/>
      <c r="H10" s="39"/>
      <c r="I10" s="136" t="s">
        <v>22</v>
      </c>
      <c r="J10" s="139" t="str">
        <f>'Rekapitulace stavby'!AN8</f>
        <v>23. 1. 2025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6" t="s">
        <v>24</v>
      </c>
      <c r="E12" s="39"/>
      <c r="F12" s="39"/>
      <c r="G12" s="39"/>
      <c r="H12" s="39"/>
      <c r="I12" s="136" t="s">
        <v>25</v>
      </c>
      <c r="J12" s="138" t="s">
        <v>1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8" t="s">
        <v>26</v>
      </c>
      <c r="F13" s="39"/>
      <c r="G13" s="39"/>
      <c r="H13" s="39"/>
      <c r="I13" s="136" t="s">
        <v>27</v>
      </c>
      <c r="J13" s="138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36" t="s">
        <v>28</v>
      </c>
      <c r="E15" s="39"/>
      <c r="F15" s="39"/>
      <c r="G15" s="39"/>
      <c r="H15" s="39"/>
      <c r="I15" s="136" t="s">
        <v>25</v>
      </c>
      <c r="J15" s="34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8"/>
      <c r="G16" s="138"/>
      <c r="H16" s="138"/>
      <c r="I16" s="136" t="s">
        <v>27</v>
      </c>
      <c r="J16" s="34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36" t="s">
        <v>30</v>
      </c>
      <c r="E18" s="39"/>
      <c r="F18" s="39"/>
      <c r="G18" s="39"/>
      <c r="H18" s="39"/>
      <c r="I18" s="136" t="s">
        <v>25</v>
      </c>
      <c r="J18" s="138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8" t="s">
        <v>31</v>
      </c>
      <c r="F19" s="39"/>
      <c r="G19" s="39"/>
      <c r="H19" s="39"/>
      <c r="I19" s="136" t="s">
        <v>27</v>
      </c>
      <c r="J19" s="138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36" t="s">
        <v>33</v>
      </c>
      <c r="E21" s="39"/>
      <c r="F21" s="39"/>
      <c r="G21" s="39"/>
      <c r="H21" s="39"/>
      <c r="I21" s="136" t="s">
        <v>25</v>
      </c>
      <c r="J21" s="138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8" t="s">
        <v>34</v>
      </c>
      <c r="F22" s="39"/>
      <c r="G22" s="39"/>
      <c r="H22" s="39"/>
      <c r="I22" s="136" t="s">
        <v>27</v>
      </c>
      <c r="J22" s="138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36" t="s">
        <v>35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4"/>
      <c r="E27" s="144"/>
      <c r="F27" s="144"/>
      <c r="G27" s="144"/>
      <c r="H27" s="144"/>
      <c r="I27" s="144"/>
      <c r="J27" s="144"/>
      <c r="K27" s="144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45" t="s">
        <v>36</v>
      </c>
      <c r="E28" s="39"/>
      <c r="F28" s="39"/>
      <c r="G28" s="39"/>
      <c r="H28" s="39"/>
      <c r="I28" s="39"/>
      <c r="J28" s="146">
        <f>ROUND(J127, 2)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7" t="s">
        <v>38</v>
      </c>
      <c r="G30" s="39"/>
      <c r="H30" s="39"/>
      <c r="I30" s="147" t="s">
        <v>37</v>
      </c>
      <c r="J30" s="147" t="s">
        <v>39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8" t="s">
        <v>40</v>
      </c>
      <c r="E31" s="136" t="s">
        <v>41</v>
      </c>
      <c r="F31" s="149">
        <f>ROUND((SUM(BE127:BE554)),  2)</f>
        <v>0</v>
      </c>
      <c r="G31" s="39"/>
      <c r="H31" s="39"/>
      <c r="I31" s="150">
        <v>0.20999999999999999</v>
      </c>
      <c r="J31" s="149">
        <f>ROUND(((SUM(BE127:BE554))*I31),  2)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36" t="s">
        <v>42</v>
      </c>
      <c r="F32" s="149">
        <f>ROUND((SUM(BF127:BF554)),  2)</f>
        <v>0</v>
      </c>
      <c r="G32" s="39"/>
      <c r="H32" s="39"/>
      <c r="I32" s="150">
        <v>0.12</v>
      </c>
      <c r="J32" s="149">
        <f>ROUND(((SUM(BF127:BF554))*I32), 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36" t="s">
        <v>43</v>
      </c>
      <c r="F33" s="149">
        <f>ROUND((SUM(BG127:BG554)),  2)</f>
        <v>0</v>
      </c>
      <c r="G33" s="39"/>
      <c r="H33" s="39"/>
      <c r="I33" s="150">
        <v>0.20999999999999999</v>
      </c>
      <c r="J33" s="149">
        <f>0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6" t="s">
        <v>44</v>
      </c>
      <c r="F34" s="149">
        <f>ROUND((SUM(BH127:BH554)),  2)</f>
        <v>0</v>
      </c>
      <c r="G34" s="39"/>
      <c r="H34" s="39"/>
      <c r="I34" s="150">
        <v>0.12</v>
      </c>
      <c r="J34" s="149">
        <f>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6" t="s">
        <v>45</v>
      </c>
      <c r="F35" s="149">
        <f>ROUND((SUM(BI127:BI554)),  2)</f>
        <v>0</v>
      </c>
      <c r="G35" s="39"/>
      <c r="H35" s="39"/>
      <c r="I35" s="150">
        <v>0</v>
      </c>
      <c r="J35" s="149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1"/>
      <c r="D37" s="152" t="s">
        <v>46</v>
      </c>
      <c r="E37" s="153"/>
      <c r="F37" s="153"/>
      <c r="G37" s="154" t="s">
        <v>47</v>
      </c>
      <c r="H37" s="155" t="s">
        <v>48</v>
      </c>
      <c r="I37" s="153"/>
      <c r="J37" s="156">
        <f>SUM(J28:J35)</f>
        <v>0</v>
      </c>
      <c r="K37" s="157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85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77" t="str">
        <f>E7</f>
        <v>Rekonstrukce mostů Zářečí - SO 202 - Brabcův mlýn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2" customHeight="1">
      <c r="A87" s="39"/>
      <c r="B87" s="40"/>
      <c r="C87" s="33" t="s">
        <v>20</v>
      </c>
      <c r="D87" s="41"/>
      <c r="E87" s="41"/>
      <c r="F87" s="28" t="str">
        <f>F10</f>
        <v>Zářečí u Horažďovic</v>
      </c>
      <c r="G87" s="41"/>
      <c r="H87" s="41"/>
      <c r="I87" s="33" t="s">
        <v>22</v>
      </c>
      <c r="J87" s="80" t="str">
        <f>IF(J10="","",J10)</f>
        <v>23. 1. 2025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5.15" customHeight="1">
      <c r="A89" s="39"/>
      <c r="B89" s="40"/>
      <c r="C89" s="33" t="s">
        <v>24</v>
      </c>
      <c r="D89" s="41"/>
      <c r="E89" s="41"/>
      <c r="F89" s="28" t="str">
        <f>E13</f>
        <v>město Horažďovice</v>
      </c>
      <c r="G89" s="41"/>
      <c r="H89" s="41"/>
      <c r="I89" s="33" t="s">
        <v>30</v>
      </c>
      <c r="J89" s="37" t="str">
        <f>E19</f>
        <v>S-pro servis, s.r.o.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5.15" customHeight="1">
      <c r="A90" s="39"/>
      <c r="B90" s="40"/>
      <c r="C90" s="33" t="s">
        <v>28</v>
      </c>
      <c r="D90" s="41"/>
      <c r="E90" s="41"/>
      <c r="F90" s="28" t="str">
        <f>IF(E16="","",E16)</f>
        <v>Vyplň údaj</v>
      </c>
      <c r="G90" s="41"/>
      <c r="H90" s="41"/>
      <c r="I90" s="33" t="s">
        <v>33</v>
      </c>
      <c r="J90" s="37" t="str">
        <f>E22</f>
        <v>Pavel Matoušek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29.28" customHeight="1">
      <c r="A92" s="39"/>
      <c r="B92" s="40"/>
      <c r="C92" s="169" t="s">
        <v>86</v>
      </c>
      <c r="D92" s="170"/>
      <c r="E92" s="170"/>
      <c r="F92" s="170"/>
      <c r="G92" s="170"/>
      <c r="H92" s="170"/>
      <c r="I92" s="170"/>
      <c r="J92" s="171" t="s">
        <v>87</v>
      </c>
      <c r="K92" s="170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2.8" customHeight="1">
      <c r="A94" s="39"/>
      <c r="B94" s="40"/>
      <c r="C94" s="172" t="s">
        <v>88</v>
      </c>
      <c r="D94" s="41"/>
      <c r="E94" s="41"/>
      <c r="F94" s="41"/>
      <c r="G94" s="41"/>
      <c r="H94" s="41"/>
      <c r="I94" s="41"/>
      <c r="J94" s="111">
        <f>J127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89</v>
      </c>
    </row>
    <row r="95" hidden="1" s="9" customFormat="1" ht="24.96" customHeight="1">
      <c r="A95" s="9"/>
      <c r="B95" s="173"/>
      <c r="C95" s="174"/>
      <c r="D95" s="175" t="s">
        <v>90</v>
      </c>
      <c r="E95" s="176"/>
      <c r="F95" s="176"/>
      <c r="G95" s="176"/>
      <c r="H95" s="176"/>
      <c r="I95" s="176"/>
      <c r="J95" s="177">
        <f>J128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9"/>
      <c r="C96" s="180"/>
      <c r="D96" s="181" t="s">
        <v>91</v>
      </c>
      <c r="E96" s="182"/>
      <c r="F96" s="182"/>
      <c r="G96" s="182"/>
      <c r="H96" s="182"/>
      <c r="I96" s="182"/>
      <c r="J96" s="183">
        <f>J129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9"/>
      <c r="C97" s="180"/>
      <c r="D97" s="181" t="s">
        <v>92</v>
      </c>
      <c r="E97" s="182"/>
      <c r="F97" s="182"/>
      <c r="G97" s="182"/>
      <c r="H97" s="182"/>
      <c r="I97" s="182"/>
      <c r="J97" s="183">
        <f>J159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9"/>
      <c r="C98" s="180"/>
      <c r="D98" s="181" t="s">
        <v>93</v>
      </c>
      <c r="E98" s="182"/>
      <c r="F98" s="182"/>
      <c r="G98" s="182"/>
      <c r="H98" s="182"/>
      <c r="I98" s="182"/>
      <c r="J98" s="183">
        <f>J166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9"/>
      <c r="C99" s="180"/>
      <c r="D99" s="181" t="s">
        <v>94</v>
      </c>
      <c r="E99" s="182"/>
      <c r="F99" s="182"/>
      <c r="G99" s="182"/>
      <c r="H99" s="182"/>
      <c r="I99" s="182"/>
      <c r="J99" s="183">
        <f>J285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9"/>
      <c r="C100" s="180"/>
      <c r="D100" s="181" t="s">
        <v>95</v>
      </c>
      <c r="E100" s="182"/>
      <c r="F100" s="182"/>
      <c r="G100" s="182"/>
      <c r="H100" s="182"/>
      <c r="I100" s="182"/>
      <c r="J100" s="183">
        <f>J325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9"/>
      <c r="C101" s="180"/>
      <c r="D101" s="181" t="s">
        <v>96</v>
      </c>
      <c r="E101" s="182"/>
      <c r="F101" s="182"/>
      <c r="G101" s="182"/>
      <c r="H101" s="182"/>
      <c r="I101" s="182"/>
      <c r="J101" s="183">
        <f>J374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9"/>
      <c r="C102" s="180"/>
      <c r="D102" s="181" t="s">
        <v>97</v>
      </c>
      <c r="E102" s="182"/>
      <c r="F102" s="182"/>
      <c r="G102" s="182"/>
      <c r="H102" s="182"/>
      <c r="I102" s="182"/>
      <c r="J102" s="183">
        <f>J394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9"/>
      <c r="C103" s="180"/>
      <c r="D103" s="181" t="s">
        <v>98</v>
      </c>
      <c r="E103" s="182"/>
      <c r="F103" s="182"/>
      <c r="G103" s="182"/>
      <c r="H103" s="182"/>
      <c r="I103" s="182"/>
      <c r="J103" s="183">
        <f>J466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9"/>
      <c r="C104" s="180"/>
      <c r="D104" s="181" t="s">
        <v>99</v>
      </c>
      <c r="E104" s="182"/>
      <c r="F104" s="182"/>
      <c r="G104" s="182"/>
      <c r="H104" s="182"/>
      <c r="I104" s="182"/>
      <c r="J104" s="183">
        <f>J475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3"/>
      <c r="C105" s="174"/>
      <c r="D105" s="175" t="s">
        <v>100</v>
      </c>
      <c r="E105" s="176"/>
      <c r="F105" s="176"/>
      <c r="G105" s="176"/>
      <c r="H105" s="176"/>
      <c r="I105" s="176"/>
      <c r="J105" s="177">
        <f>J477</f>
        <v>0</v>
      </c>
      <c r="K105" s="174"/>
      <c r="L105" s="17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79"/>
      <c r="C106" s="180"/>
      <c r="D106" s="181" t="s">
        <v>101</v>
      </c>
      <c r="E106" s="182"/>
      <c r="F106" s="182"/>
      <c r="G106" s="182"/>
      <c r="H106" s="182"/>
      <c r="I106" s="182"/>
      <c r="J106" s="183">
        <f>J478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9"/>
      <c r="C107" s="180"/>
      <c r="D107" s="181" t="s">
        <v>102</v>
      </c>
      <c r="E107" s="182"/>
      <c r="F107" s="182"/>
      <c r="G107" s="182"/>
      <c r="H107" s="182"/>
      <c r="I107" s="182"/>
      <c r="J107" s="183">
        <f>J523</f>
        <v>0</v>
      </c>
      <c r="K107" s="180"/>
      <c r="L107" s="18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73"/>
      <c r="C108" s="174"/>
      <c r="D108" s="175" t="s">
        <v>103</v>
      </c>
      <c r="E108" s="176"/>
      <c r="F108" s="176"/>
      <c r="G108" s="176"/>
      <c r="H108" s="176"/>
      <c r="I108" s="176"/>
      <c r="J108" s="177">
        <f>J531</f>
        <v>0</v>
      </c>
      <c r="K108" s="174"/>
      <c r="L108" s="178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179"/>
      <c r="C109" s="180"/>
      <c r="D109" s="181" t="s">
        <v>104</v>
      </c>
      <c r="E109" s="182"/>
      <c r="F109" s="182"/>
      <c r="G109" s="182"/>
      <c r="H109" s="182"/>
      <c r="I109" s="182"/>
      <c r="J109" s="183">
        <f>J532</f>
        <v>0</v>
      </c>
      <c r="K109" s="180"/>
      <c r="L109" s="18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/>
    <row r="113" hidden="1"/>
    <row r="114" hidden="1"/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105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E7</f>
        <v>Rekonstrukce mostů Zářečí - SO 202 - Brabcův mlýn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F10</f>
        <v>Zářečí u Horažďovic</v>
      </c>
      <c r="G121" s="41"/>
      <c r="H121" s="41"/>
      <c r="I121" s="33" t="s">
        <v>22</v>
      </c>
      <c r="J121" s="80" t="str">
        <f>IF(J10="","",J10)</f>
        <v>23. 1. 2025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E13</f>
        <v>město Horažďovice</v>
      </c>
      <c r="G123" s="41"/>
      <c r="H123" s="41"/>
      <c r="I123" s="33" t="s">
        <v>30</v>
      </c>
      <c r="J123" s="37" t="str">
        <f>E19</f>
        <v>S-pro servis,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IF(E16="","",E16)</f>
        <v>Vyplň údaj</v>
      </c>
      <c r="G124" s="41"/>
      <c r="H124" s="41"/>
      <c r="I124" s="33" t="s">
        <v>33</v>
      </c>
      <c r="J124" s="37" t="str">
        <f>E22</f>
        <v>Pavel Matoušek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85"/>
      <c r="B126" s="186"/>
      <c r="C126" s="187" t="s">
        <v>106</v>
      </c>
      <c r="D126" s="188" t="s">
        <v>61</v>
      </c>
      <c r="E126" s="188" t="s">
        <v>57</v>
      </c>
      <c r="F126" s="188" t="s">
        <v>58</v>
      </c>
      <c r="G126" s="188" t="s">
        <v>107</v>
      </c>
      <c r="H126" s="188" t="s">
        <v>108</v>
      </c>
      <c r="I126" s="188" t="s">
        <v>109</v>
      </c>
      <c r="J126" s="189" t="s">
        <v>87</v>
      </c>
      <c r="K126" s="190" t="s">
        <v>110</v>
      </c>
      <c r="L126" s="191"/>
      <c r="M126" s="101" t="s">
        <v>1</v>
      </c>
      <c r="N126" s="102" t="s">
        <v>40</v>
      </c>
      <c r="O126" s="102" t="s">
        <v>111</v>
      </c>
      <c r="P126" s="102" t="s">
        <v>112</v>
      </c>
      <c r="Q126" s="102" t="s">
        <v>113</v>
      </c>
      <c r="R126" s="102" t="s">
        <v>114</v>
      </c>
      <c r="S126" s="102" t="s">
        <v>115</v>
      </c>
      <c r="T126" s="103" t="s">
        <v>116</v>
      </c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</row>
    <row r="127" s="2" customFormat="1" ht="22.8" customHeight="1">
      <c r="A127" s="39"/>
      <c r="B127" s="40"/>
      <c r="C127" s="108" t="s">
        <v>117</v>
      </c>
      <c r="D127" s="41"/>
      <c r="E127" s="41"/>
      <c r="F127" s="41"/>
      <c r="G127" s="41"/>
      <c r="H127" s="41"/>
      <c r="I127" s="41"/>
      <c r="J127" s="192">
        <f>BK127</f>
        <v>0</v>
      </c>
      <c r="K127" s="41"/>
      <c r="L127" s="45"/>
      <c r="M127" s="104"/>
      <c r="N127" s="193"/>
      <c r="O127" s="105"/>
      <c r="P127" s="194">
        <f>P128+P477+P531</f>
        <v>0</v>
      </c>
      <c r="Q127" s="105"/>
      <c r="R127" s="194">
        <f>R128+R477+R531</f>
        <v>389.48682793000006</v>
      </c>
      <c r="S127" s="105"/>
      <c r="T127" s="195">
        <f>T128+T477+T531</f>
        <v>219.24418500000002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89</v>
      </c>
      <c r="BK127" s="196">
        <f>BK128+BK477+BK531</f>
        <v>0</v>
      </c>
    </row>
    <row r="128" s="12" customFormat="1" ht="25.92" customHeight="1">
      <c r="A128" s="12"/>
      <c r="B128" s="197"/>
      <c r="C128" s="198"/>
      <c r="D128" s="199" t="s">
        <v>75</v>
      </c>
      <c r="E128" s="200" t="s">
        <v>118</v>
      </c>
      <c r="F128" s="200" t="s">
        <v>119</v>
      </c>
      <c r="G128" s="198"/>
      <c r="H128" s="198"/>
      <c r="I128" s="201"/>
      <c r="J128" s="202">
        <f>BK128</f>
        <v>0</v>
      </c>
      <c r="K128" s="198"/>
      <c r="L128" s="203"/>
      <c r="M128" s="204"/>
      <c r="N128" s="205"/>
      <c r="O128" s="205"/>
      <c r="P128" s="206">
        <f>P129+P159+P166+P285+P325+P374+P394+P466+P475</f>
        <v>0</v>
      </c>
      <c r="Q128" s="205"/>
      <c r="R128" s="206">
        <f>R129+R159+R166+R285+R325+R374+R394+R466+R475</f>
        <v>388.49685192000004</v>
      </c>
      <c r="S128" s="205"/>
      <c r="T128" s="207">
        <f>T129+T159+T166+T285+T325+T374+T394+T466+T475</f>
        <v>218.85990000000001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81</v>
      </c>
      <c r="AT128" s="209" t="s">
        <v>75</v>
      </c>
      <c r="AU128" s="209" t="s">
        <v>76</v>
      </c>
      <c r="AY128" s="208" t="s">
        <v>120</v>
      </c>
      <c r="BK128" s="210">
        <f>BK129+BK159+BK166+BK285+BK325+BK374+BK394+BK466+BK475</f>
        <v>0</v>
      </c>
    </row>
    <row r="129" s="12" customFormat="1" ht="22.8" customHeight="1">
      <c r="A129" s="12"/>
      <c r="B129" s="197"/>
      <c r="C129" s="198"/>
      <c r="D129" s="199" t="s">
        <v>75</v>
      </c>
      <c r="E129" s="211" t="s">
        <v>81</v>
      </c>
      <c r="F129" s="211" t="s">
        <v>121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SUM(P130:P158)</f>
        <v>0</v>
      </c>
      <c r="Q129" s="205"/>
      <c r="R129" s="206">
        <f>SUM(R130:R158)</f>
        <v>1.6214999999999999</v>
      </c>
      <c r="S129" s="205"/>
      <c r="T129" s="207">
        <f>SUM(T130:T158)</f>
        <v>112.5565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81</v>
      </c>
      <c r="AT129" s="209" t="s">
        <v>75</v>
      </c>
      <c r="AU129" s="209" t="s">
        <v>81</v>
      </c>
      <c r="AY129" s="208" t="s">
        <v>120</v>
      </c>
      <c r="BK129" s="210">
        <f>SUM(BK130:BK158)</f>
        <v>0</v>
      </c>
    </row>
    <row r="130" s="2" customFormat="1" ht="62.7" customHeight="1">
      <c r="A130" s="39"/>
      <c r="B130" s="40"/>
      <c r="C130" s="213" t="s">
        <v>81</v>
      </c>
      <c r="D130" s="213" t="s">
        <v>122</v>
      </c>
      <c r="E130" s="214" t="s">
        <v>123</v>
      </c>
      <c r="F130" s="215" t="s">
        <v>124</v>
      </c>
      <c r="G130" s="216" t="s">
        <v>125</v>
      </c>
      <c r="H130" s="217">
        <v>17.5</v>
      </c>
      <c r="I130" s="218"/>
      <c r="J130" s="219">
        <f>ROUND(I130*H130,2)</f>
        <v>0</v>
      </c>
      <c r="K130" s="220"/>
      <c r="L130" s="45"/>
      <c r="M130" s="221" t="s">
        <v>1</v>
      </c>
      <c r="N130" s="222" t="s">
        <v>41</v>
      </c>
      <c r="O130" s="92"/>
      <c r="P130" s="223">
        <f>O130*H130</f>
        <v>0</v>
      </c>
      <c r="Q130" s="223">
        <v>0</v>
      </c>
      <c r="R130" s="223">
        <f>Q130*H130</f>
        <v>0</v>
      </c>
      <c r="S130" s="223">
        <v>0.26000000000000001</v>
      </c>
      <c r="T130" s="224">
        <f>S130*H130</f>
        <v>4.5499999999999998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126</v>
      </c>
      <c r="AT130" s="225" t="s">
        <v>122</v>
      </c>
      <c r="AU130" s="225" t="s">
        <v>83</v>
      </c>
      <c r="AY130" s="18" t="s">
        <v>120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81</v>
      </c>
      <c r="BK130" s="226">
        <f>ROUND(I130*H130,2)</f>
        <v>0</v>
      </c>
      <c r="BL130" s="18" t="s">
        <v>126</v>
      </c>
      <c r="BM130" s="225" t="s">
        <v>127</v>
      </c>
    </row>
    <row r="131" s="13" customFormat="1">
      <c r="A131" s="13"/>
      <c r="B131" s="227"/>
      <c r="C131" s="228"/>
      <c r="D131" s="229" t="s">
        <v>128</v>
      </c>
      <c r="E131" s="230" t="s">
        <v>1</v>
      </c>
      <c r="F131" s="231" t="s">
        <v>129</v>
      </c>
      <c r="G131" s="228"/>
      <c r="H131" s="230" t="s">
        <v>1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128</v>
      </c>
      <c r="AU131" s="237" t="s">
        <v>83</v>
      </c>
      <c r="AV131" s="13" t="s">
        <v>81</v>
      </c>
      <c r="AW131" s="13" t="s">
        <v>32</v>
      </c>
      <c r="AX131" s="13" t="s">
        <v>76</v>
      </c>
      <c r="AY131" s="237" t="s">
        <v>120</v>
      </c>
    </row>
    <row r="132" s="14" customFormat="1">
      <c r="A132" s="14"/>
      <c r="B132" s="238"/>
      <c r="C132" s="239"/>
      <c r="D132" s="229" t="s">
        <v>128</v>
      </c>
      <c r="E132" s="240" t="s">
        <v>1</v>
      </c>
      <c r="F132" s="241" t="s">
        <v>130</v>
      </c>
      <c r="G132" s="239"/>
      <c r="H132" s="242">
        <v>17.5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128</v>
      </c>
      <c r="AU132" s="248" t="s">
        <v>83</v>
      </c>
      <c r="AV132" s="14" t="s">
        <v>83</v>
      </c>
      <c r="AW132" s="14" t="s">
        <v>32</v>
      </c>
      <c r="AX132" s="14" t="s">
        <v>76</v>
      </c>
      <c r="AY132" s="248" t="s">
        <v>120</v>
      </c>
    </row>
    <row r="133" s="15" customFormat="1">
      <c r="A133" s="15"/>
      <c r="B133" s="249"/>
      <c r="C133" s="250"/>
      <c r="D133" s="229" t="s">
        <v>128</v>
      </c>
      <c r="E133" s="251" t="s">
        <v>1</v>
      </c>
      <c r="F133" s="252" t="s">
        <v>131</v>
      </c>
      <c r="G133" s="250"/>
      <c r="H133" s="253">
        <v>17.5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9" t="s">
        <v>128</v>
      </c>
      <c r="AU133" s="259" t="s">
        <v>83</v>
      </c>
      <c r="AV133" s="15" t="s">
        <v>126</v>
      </c>
      <c r="AW133" s="15" t="s">
        <v>32</v>
      </c>
      <c r="AX133" s="15" t="s">
        <v>81</v>
      </c>
      <c r="AY133" s="259" t="s">
        <v>120</v>
      </c>
    </row>
    <row r="134" s="2" customFormat="1" ht="55.5" customHeight="1">
      <c r="A134" s="39"/>
      <c r="B134" s="40"/>
      <c r="C134" s="213" t="s">
        <v>83</v>
      </c>
      <c r="D134" s="213" t="s">
        <v>122</v>
      </c>
      <c r="E134" s="214" t="s">
        <v>132</v>
      </c>
      <c r="F134" s="215" t="s">
        <v>133</v>
      </c>
      <c r="G134" s="216" t="s">
        <v>125</v>
      </c>
      <c r="H134" s="217">
        <v>55</v>
      </c>
      <c r="I134" s="218"/>
      <c r="J134" s="219">
        <f>ROUND(I134*H134,2)</f>
        <v>0</v>
      </c>
      <c r="K134" s="220"/>
      <c r="L134" s="45"/>
      <c r="M134" s="221" t="s">
        <v>1</v>
      </c>
      <c r="N134" s="222" t="s">
        <v>41</v>
      </c>
      <c r="O134" s="92"/>
      <c r="P134" s="223">
        <f>O134*H134</f>
        <v>0</v>
      </c>
      <c r="Q134" s="223">
        <v>0</v>
      </c>
      <c r="R134" s="223">
        <f>Q134*H134</f>
        <v>0</v>
      </c>
      <c r="S134" s="223">
        <v>0.33000000000000002</v>
      </c>
      <c r="T134" s="224">
        <f>S134*H134</f>
        <v>18.150000000000002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126</v>
      </c>
      <c r="AT134" s="225" t="s">
        <v>122</v>
      </c>
      <c r="AU134" s="225" t="s">
        <v>83</v>
      </c>
      <c r="AY134" s="18" t="s">
        <v>120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81</v>
      </c>
      <c r="BK134" s="226">
        <f>ROUND(I134*H134,2)</f>
        <v>0</v>
      </c>
      <c r="BL134" s="18" t="s">
        <v>126</v>
      </c>
      <c r="BM134" s="225" t="s">
        <v>134</v>
      </c>
    </row>
    <row r="135" s="13" customFormat="1">
      <c r="A135" s="13"/>
      <c r="B135" s="227"/>
      <c r="C135" s="228"/>
      <c r="D135" s="229" t="s">
        <v>128</v>
      </c>
      <c r="E135" s="230" t="s">
        <v>1</v>
      </c>
      <c r="F135" s="231" t="s">
        <v>135</v>
      </c>
      <c r="G135" s="228"/>
      <c r="H135" s="230" t="s">
        <v>1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128</v>
      </c>
      <c r="AU135" s="237" t="s">
        <v>83</v>
      </c>
      <c r="AV135" s="13" t="s">
        <v>81</v>
      </c>
      <c r="AW135" s="13" t="s">
        <v>32</v>
      </c>
      <c r="AX135" s="13" t="s">
        <v>76</v>
      </c>
      <c r="AY135" s="237" t="s">
        <v>120</v>
      </c>
    </row>
    <row r="136" s="14" customFormat="1">
      <c r="A136" s="14"/>
      <c r="B136" s="238"/>
      <c r="C136" s="239"/>
      <c r="D136" s="229" t="s">
        <v>128</v>
      </c>
      <c r="E136" s="240" t="s">
        <v>1</v>
      </c>
      <c r="F136" s="241" t="s">
        <v>136</v>
      </c>
      <c r="G136" s="239"/>
      <c r="H136" s="242">
        <v>55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128</v>
      </c>
      <c r="AU136" s="248" t="s">
        <v>83</v>
      </c>
      <c r="AV136" s="14" t="s">
        <v>83</v>
      </c>
      <c r="AW136" s="14" t="s">
        <v>32</v>
      </c>
      <c r="AX136" s="14" t="s">
        <v>76</v>
      </c>
      <c r="AY136" s="248" t="s">
        <v>120</v>
      </c>
    </row>
    <row r="137" s="15" customFormat="1">
      <c r="A137" s="15"/>
      <c r="B137" s="249"/>
      <c r="C137" s="250"/>
      <c r="D137" s="229" t="s">
        <v>128</v>
      </c>
      <c r="E137" s="251" t="s">
        <v>1</v>
      </c>
      <c r="F137" s="252" t="s">
        <v>131</v>
      </c>
      <c r="G137" s="250"/>
      <c r="H137" s="253">
        <v>55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9" t="s">
        <v>128</v>
      </c>
      <c r="AU137" s="259" t="s">
        <v>83</v>
      </c>
      <c r="AV137" s="15" t="s">
        <v>126</v>
      </c>
      <c r="AW137" s="15" t="s">
        <v>32</v>
      </c>
      <c r="AX137" s="15" t="s">
        <v>81</v>
      </c>
      <c r="AY137" s="259" t="s">
        <v>120</v>
      </c>
    </row>
    <row r="138" s="2" customFormat="1" ht="66.75" customHeight="1">
      <c r="A138" s="39"/>
      <c r="B138" s="40"/>
      <c r="C138" s="213" t="s">
        <v>137</v>
      </c>
      <c r="D138" s="213" t="s">
        <v>122</v>
      </c>
      <c r="E138" s="214" t="s">
        <v>138</v>
      </c>
      <c r="F138" s="215" t="s">
        <v>139</v>
      </c>
      <c r="G138" s="216" t="s">
        <v>125</v>
      </c>
      <c r="H138" s="217">
        <v>137</v>
      </c>
      <c r="I138" s="218"/>
      <c r="J138" s="219">
        <f>ROUND(I138*H138,2)</f>
        <v>0</v>
      </c>
      <c r="K138" s="220"/>
      <c r="L138" s="45"/>
      <c r="M138" s="221" t="s">
        <v>1</v>
      </c>
      <c r="N138" s="222" t="s">
        <v>41</v>
      </c>
      <c r="O138" s="92"/>
      <c r="P138" s="223">
        <f>O138*H138</f>
        <v>0</v>
      </c>
      <c r="Q138" s="223">
        <v>0</v>
      </c>
      <c r="R138" s="223">
        <f>Q138*H138</f>
        <v>0</v>
      </c>
      <c r="S138" s="223">
        <v>0.44</v>
      </c>
      <c r="T138" s="224">
        <f>S138*H138</f>
        <v>60.280000000000001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126</v>
      </c>
      <c r="AT138" s="225" t="s">
        <v>122</v>
      </c>
      <c r="AU138" s="225" t="s">
        <v>83</v>
      </c>
      <c r="AY138" s="18" t="s">
        <v>120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81</v>
      </c>
      <c r="BK138" s="226">
        <f>ROUND(I138*H138,2)</f>
        <v>0</v>
      </c>
      <c r="BL138" s="18" t="s">
        <v>126</v>
      </c>
      <c r="BM138" s="225" t="s">
        <v>140</v>
      </c>
    </row>
    <row r="139" s="13" customFormat="1">
      <c r="A139" s="13"/>
      <c r="B139" s="227"/>
      <c r="C139" s="228"/>
      <c r="D139" s="229" t="s">
        <v>128</v>
      </c>
      <c r="E139" s="230" t="s">
        <v>1</v>
      </c>
      <c r="F139" s="231" t="s">
        <v>141</v>
      </c>
      <c r="G139" s="228"/>
      <c r="H139" s="230" t="s">
        <v>1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128</v>
      </c>
      <c r="AU139" s="237" t="s">
        <v>83</v>
      </c>
      <c r="AV139" s="13" t="s">
        <v>81</v>
      </c>
      <c r="AW139" s="13" t="s">
        <v>32</v>
      </c>
      <c r="AX139" s="13" t="s">
        <v>76</v>
      </c>
      <c r="AY139" s="237" t="s">
        <v>120</v>
      </c>
    </row>
    <row r="140" s="14" customFormat="1">
      <c r="A140" s="14"/>
      <c r="B140" s="238"/>
      <c r="C140" s="239"/>
      <c r="D140" s="229" t="s">
        <v>128</v>
      </c>
      <c r="E140" s="240" t="s">
        <v>1</v>
      </c>
      <c r="F140" s="241" t="s">
        <v>142</v>
      </c>
      <c r="G140" s="239"/>
      <c r="H140" s="242">
        <v>137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128</v>
      </c>
      <c r="AU140" s="248" t="s">
        <v>83</v>
      </c>
      <c r="AV140" s="14" t="s">
        <v>83</v>
      </c>
      <c r="AW140" s="14" t="s">
        <v>32</v>
      </c>
      <c r="AX140" s="14" t="s">
        <v>76</v>
      </c>
      <c r="AY140" s="248" t="s">
        <v>120</v>
      </c>
    </row>
    <row r="141" s="15" customFormat="1">
      <c r="A141" s="15"/>
      <c r="B141" s="249"/>
      <c r="C141" s="250"/>
      <c r="D141" s="229" t="s">
        <v>128</v>
      </c>
      <c r="E141" s="251" t="s">
        <v>1</v>
      </c>
      <c r="F141" s="252" t="s">
        <v>131</v>
      </c>
      <c r="G141" s="250"/>
      <c r="H141" s="253">
        <v>137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9" t="s">
        <v>128</v>
      </c>
      <c r="AU141" s="259" t="s">
        <v>83</v>
      </c>
      <c r="AV141" s="15" t="s">
        <v>126</v>
      </c>
      <c r="AW141" s="15" t="s">
        <v>32</v>
      </c>
      <c r="AX141" s="15" t="s">
        <v>81</v>
      </c>
      <c r="AY141" s="259" t="s">
        <v>120</v>
      </c>
    </row>
    <row r="142" s="2" customFormat="1" ht="44.25" customHeight="1">
      <c r="A142" s="39"/>
      <c r="B142" s="40"/>
      <c r="C142" s="213" t="s">
        <v>126</v>
      </c>
      <c r="D142" s="213" t="s">
        <v>122</v>
      </c>
      <c r="E142" s="214" t="s">
        <v>143</v>
      </c>
      <c r="F142" s="215" t="s">
        <v>144</v>
      </c>
      <c r="G142" s="216" t="s">
        <v>125</v>
      </c>
      <c r="H142" s="217">
        <v>90</v>
      </c>
      <c r="I142" s="218"/>
      <c r="J142" s="219">
        <f>ROUND(I142*H142,2)</f>
        <v>0</v>
      </c>
      <c r="K142" s="220"/>
      <c r="L142" s="45"/>
      <c r="M142" s="221" t="s">
        <v>1</v>
      </c>
      <c r="N142" s="222" t="s">
        <v>41</v>
      </c>
      <c r="O142" s="92"/>
      <c r="P142" s="223">
        <f>O142*H142</f>
        <v>0</v>
      </c>
      <c r="Q142" s="223">
        <v>3.0000000000000001E-05</v>
      </c>
      <c r="R142" s="223">
        <f>Q142*H142</f>
        <v>0.0027000000000000001</v>
      </c>
      <c r="S142" s="223">
        <v>0.23000000000000001</v>
      </c>
      <c r="T142" s="224">
        <f>S142*H142</f>
        <v>20.699999999999999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126</v>
      </c>
      <c r="AT142" s="225" t="s">
        <v>122</v>
      </c>
      <c r="AU142" s="225" t="s">
        <v>83</v>
      </c>
      <c r="AY142" s="18" t="s">
        <v>120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81</v>
      </c>
      <c r="BK142" s="226">
        <f>ROUND(I142*H142,2)</f>
        <v>0</v>
      </c>
      <c r="BL142" s="18" t="s">
        <v>126</v>
      </c>
      <c r="BM142" s="225" t="s">
        <v>145</v>
      </c>
    </row>
    <row r="143" s="13" customFormat="1">
      <c r="A143" s="13"/>
      <c r="B143" s="227"/>
      <c r="C143" s="228"/>
      <c r="D143" s="229" t="s">
        <v>128</v>
      </c>
      <c r="E143" s="230" t="s">
        <v>1</v>
      </c>
      <c r="F143" s="231" t="s">
        <v>146</v>
      </c>
      <c r="G143" s="228"/>
      <c r="H143" s="230" t="s">
        <v>1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128</v>
      </c>
      <c r="AU143" s="237" t="s">
        <v>83</v>
      </c>
      <c r="AV143" s="13" t="s">
        <v>81</v>
      </c>
      <c r="AW143" s="13" t="s">
        <v>32</v>
      </c>
      <c r="AX143" s="13" t="s">
        <v>76</v>
      </c>
      <c r="AY143" s="237" t="s">
        <v>120</v>
      </c>
    </row>
    <row r="144" s="14" customFormat="1">
      <c r="A144" s="14"/>
      <c r="B144" s="238"/>
      <c r="C144" s="239"/>
      <c r="D144" s="229" t="s">
        <v>128</v>
      </c>
      <c r="E144" s="240" t="s">
        <v>1</v>
      </c>
      <c r="F144" s="241" t="s">
        <v>147</v>
      </c>
      <c r="G144" s="239"/>
      <c r="H144" s="242">
        <v>90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128</v>
      </c>
      <c r="AU144" s="248" t="s">
        <v>83</v>
      </c>
      <c r="AV144" s="14" t="s">
        <v>83</v>
      </c>
      <c r="AW144" s="14" t="s">
        <v>32</v>
      </c>
      <c r="AX144" s="14" t="s">
        <v>76</v>
      </c>
      <c r="AY144" s="248" t="s">
        <v>120</v>
      </c>
    </row>
    <row r="145" s="15" customFormat="1">
      <c r="A145" s="15"/>
      <c r="B145" s="249"/>
      <c r="C145" s="250"/>
      <c r="D145" s="229" t="s">
        <v>128</v>
      </c>
      <c r="E145" s="251" t="s">
        <v>1</v>
      </c>
      <c r="F145" s="252" t="s">
        <v>131</v>
      </c>
      <c r="G145" s="250"/>
      <c r="H145" s="253">
        <v>90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9" t="s">
        <v>128</v>
      </c>
      <c r="AU145" s="259" t="s">
        <v>83</v>
      </c>
      <c r="AV145" s="15" t="s">
        <v>126</v>
      </c>
      <c r="AW145" s="15" t="s">
        <v>32</v>
      </c>
      <c r="AX145" s="15" t="s">
        <v>81</v>
      </c>
      <c r="AY145" s="259" t="s">
        <v>120</v>
      </c>
    </row>
    <row r="146" s="2" customFormat="1" ht="49.05" customHeight="1">
      <c r="A146" s="39"/>
      <c r="B146" s="40"/>
      <c r="C146" s="213" t="s">
        <v>148</v>
      </c>
      <c r="D146" s="213" t="s">
        <v>122</v>
      </c>
      <c r="E146" s="214" t="s">
        <v>149</v>
      </c>
      <c r="F146" s="215" t="s">
        <v>150</v>
      </c>
      <c r="G146" s="216" t="s">
        <v>151</v>
      </c>
      <c r="H146" s="217">
        <v>43.299999999999997</v>
      </c>
      <c r="I146" s="218"/>
      <c r="J146" s="219">
        <f>ROUND(I146*H146,2)</f>
        <v>0</v>
      </c>
      <c r="K146" s="220"/>
      <c r="L146" s="45"/>
      <c r="M146" s="221" t="s">
        <v>1</v>
      </c>
      <c r="N146" s="222" t="s">
        <v>41</v>
      </c>
      <c r="O146" s="92"/>
      <c r="P146" s="223">
        <f>O146*H146</f>
        <v>0</v>
      </c>
      <c r="Q146" s="223">
        <v>0</v>
      </c>
      <c r="R146" s="223">
        <f>Q146*H146</f>
        <v>0</v>
      </c>
      <c r="S146" s="223">
        <v>0.20499999999999999</v>
      </c>
      <c r="T146" s="224">
        <f>S146*H146</f>
        <v>8.8764999999999983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126</v>
      </c>
      <c r="AT146" s="225" t="s">
        <v>122</v>
      </c>
      <c r="AU146" s="225" t="s">
        <v>83</v>
      </c>
      <c r="AY146" s="18" t="s">
        <v>120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81</v>
      </c>
      <c r="BK146" s="226">
        <f>ROUND(I146*H146,2)</f>
        <v>0</v>
      </c>
      <c r="BL146" s="18" t="s">
        <v>126</v>
      </c>
      <c r="BM146" s="225" t="s">
        <v>152</v>
      </c>
    </row>
    <row r="147" s="13" customFormat="1">
      <c r="A147" s="13"/>
      <c r="B147" s="227"/>
      <c r="C147" s="228"/>
      <c r="D147" s="229" t="s">
        <v>128</v>
      </c>
      <c r="E147" s="230" t="s">
        <v>1</v>
      </c>
      <c r="F147" s="231" t="s">
        <v>153</v>
      </c>
      <c r="G147" s="228"/>
      <c r="H147" s="230" t="s">
        <v>1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128</v>
      </c>
      <c r="AU147" s="237" t="s">
        <v>83</v>
      </c>
      <c r="AV147" s="13" t="s">
        <v>81</v>
      </c>
      <c r="AW147" s="13" t="s">
        <v>32</v>
      </c>
      <c r="AX147" s="13" t="s">
        <v>76</v>
      </c>
      <c r="AY147" s="237" t="s">
        <v>120</v>
      </c>
    </row>
    <row r="148" s="14" customFormat="1">
      <c r="A148" s="14"/>
      <c r="B148" s="238"/>
      <c r="C148" s="239"/>
      <c r="D148" s="229" t="s">
        <v>128</v>
      </c>
      <c r="E148" s="240" t="s">
        <v>1</v>
      </c>
      <c r="F148" s="241" t="s">
        <v>154</v>
      </c>
      <c r="G148" s="239"/>
      <c r="H148" s="242">
        <v>19.300000000000001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128</v>
      </c>
      <c r="AU148" s="248" t="s">
        <v>83</v>
      </c>
      <c r="AV148" s="14" t="s">
        <v>83</v>
      </c>
      <c r="AW148" s="14" t="s">
        <v>32</v>
      </c>
      <c r="AX148" s="14" t="s">
        <v>76</v>
      </c>
      <c r="AY148" s="248" t="s">
        <v>120</v>
      </c>
    </row>
    <row r="149" s="14" customFormat="1">
      <c r="A149" s="14"/>
      <c r="B149" s="238"/>
      <c r="C149" s="239"/>
      <c r="D149" s="229" t="s">
        <v>128</v>
      </c>
      <c r="E149" s="240" t="s">
        <v>1</v>
      </c>
      <c r="F149" s="241" t="s">
        <v>155</v>
      </c>
      <c r="G149" s="239"/>
      <c r="H149" s="242">
        <v>24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128</v>
      </c>
      <c r="AU149" s="248" t="s">
        <v>83</v>
      </c>
      <c r="AV149" s="14" t="s">
        <v>83</v>
      </c>
      <c r="AW149" s="14" t="s">
        <v>32</v>
      </c>
      <c r="AX149" s="14" t="s">
        <v>76</v>
      </c>
      <c r="AY149" s="248" t="s">
        <v>120</v>
      </c>
    </row>
    <row r="150" s="15" customFormat="1">
      <c r="A150" s="15"/>
      <c r="B150" s="249"/>
      <c r="C150" s="250"/>
      <c r="D150" s="229" t="s">
        <v>128</v>
      </c>
      <c r="E150" s="251" t="s">
        <v>1</v>
      </c>
      <c r="F150" s="252" t="s">
        <v>131</v>
      </c>
      <c r="G150" s="250"/>
      <c r="H150" s="253">
        <v>43.299999999999997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9" t="s">
        <v>128</v>
      </c>
      <c r="AU150" s="259" t="s">
        <v>83</v>
      </c>
      <c r="AV150" s="15" t="s">
        <v>126</v>
      </c>
      <c r="AW150" s="15" t="s">
        <v>32</v>
      </c>
      <c r="AX150" s="15" t="s">
        <v>81</v>
      </c>
      <c r="AY150" s="259" t="s">
        <v>120</v>
      </c>
    </row>
    <row r="151" s="2" customFormat="1" ht="21.75" customHeight="1">
      <c r="A151" s="39"/>
      <c r="B151" s="40"/>
      <c r="C151" s="213" t="s">
        <v>156</v>
      </c>
      <c r="D151" s="213" t="s">
        <v>122</v>
      </c>
      <c r="E151" s="214" t="s">
        <v>157</v>
      </c>
      <c r="F151" s="215" t="s">
        <v>158</v>
      </c>
      <c r="G151" s="216" t="s">
        <v>151</v>
      </c>
      <c r="H151" s="217">
        <v>60</v>
      </c>
      <c r="I151" s="218"/>
      <c r="J151" s="219">
        <f>ROUND(I151*H151,2)</f>
        <v>0</v>
      </c>
      <c r="K151" s="220"/>
      <c r="L151" s="45"/>
      <c r="M151" s="221" t="s">
        <v>1</v>
      </c>
      <c r="N151" s="222" t="s">
        <v>41</v>
      </c>
      <c r="O151" s="92"/>
      <c r="P151" s="223">
        <f>O151*H151</f>
        <v>0</v>
      </c>
      <c r="Q151" s="223">
        <v>0.026980000000000001</v>
      </c>
      <c r="R151" s="223">
        <f>Q151*H151</f>
        <v>1.6188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126</v>
      </c>
      <c r="AT151" s="225" t="s">
        <v>122</v>
      </c>
      <c r="AU151" s="225" t="s">
        <v>83</v>
      </c>
      <c r="AY151" s="18" t="s">
        <v>120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81</v>
      </c>
      <c r="BK151" s="226">
        <f>ROUND(I151*H151,2)</f>
        <v>0</v>
      </c>
      <c r="BL151" s="18" t="s">
        <v>126</v>
      </c>
      <c r="BM151" s="225" t="s">
        <v>159</v>
      </c>
    </row>
    <row r="152" s="13" customFormat="1">
      <c r="A152" s="13"/>
      <c r="B152" s="227"/>
      <c r="C152" s="228"/>
      <c r="D152" s="229" t="s">
        <v>128</v>
      </c>
      <c r="E152" s="230" t="s">
        <v>1</v>
      </c>
      <c r="F152" s="231" t="s">
        <v>160</v>
      </c>
      <c r="G152" s="228"/>
      <c r="H152" s="230" t="s">
        <v>1</v>
      </c>
      <c r="I152" s="232"/>
      <c r="J152" s="228"/>
      <c r="K152" s="228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128</v>
      </c>
      <c r="AU152" s="237" t="s">
        <v>83</v>
      </c>
      <c r="AV152" s="13" t="s">
        <v>81</v>
      </c>
      <c r="AW152" s="13" t="s">
        <v>32</v>
      </c>
      <c r="AX152" s="13" t="s">
        <v>76</v>
      </c>
      <c r="AY152" s="237" t="s">
        <v>120</v>
      </c>
    </row>
    <row r="153" s="14" customFormat="1">
      <c r="A153" s="14"/>
      <c r="B153" s="238"/>
      <c r="C153" s="239"/>
      <c r="D153" s="229" t="s">
        <v>128</v>
      </c>
      <c r="E153" s="240" t="s">
        <v>1</v>
      </c>
      <c r="F153" s="241" t="s">
        <v>161</v>
      </c>
      <c r="G153" s="239"/>
      <c r="H153" s="242">
        <v>60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128</v>
      </c>
      <c r="AU153" s="248" t="s">
        <v>83</v>
      </c>
      <c r="AV153" s="14" t="s">
        <v>83</v>
      </c>
      <c r="AW153" s="14" t="s">
        <v>32</v>
      </c>
      <c r="AX153" s="14" t="s">
        <v>76</v>
      </c>
      <c r="AY153" s="248" t="s">
        <v>120</v>
      </c>
    </row>
    <row r="154" s="15" customFormat="1">
      <c r="A154" s="15"/>
      <c r="B154" s="249"/>
      <c r="C154" s="250"/>
      <c r="D154" s="229" t="s">
        <v>128</v>
      </c>
      <c r="E154" s="251" t="s">
        <v>1</v>
      </c>
      <c r="F154" s="252" t="s">
        <v>131</v>
      </c>
      <c r="G154" s="250"/>
      <c r="H154" s="253">
        <v>60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9" t="s">
        <v>128</v>
      </c>
      <c r="AU154" s="259" t="s">
        <v>83</v>
      </c>
      <c r="AV154" s="15" t="s">
        <v>126</v>
      </c>
      <c r="AW154" s="15" t="s">
        <v>32</v>
      </c>
      <c r="AX154" s="15" t="s">
        <v>81</v>
      </c>
      <c r="AY154" s="259" t="s">
        <v>120</v>
      </c>
    </row>
    <row r="155" s="2" customFormat="1" ht="33" customHeight="1">
      <c r="A155" s="39"/>
      <c r="B155" s="40"/>
      <c r="C155" s="213" t="s">
        <v>162</v>
      </c>
      <c r="D155" s="213" t="s">
        <v>122</v>
      </c>
      <c r="E155" s="214" t="s">
        <v>163</v>
      </c>
      <c r="F155" s="215" t="s">
        <v>164</v>
      </c>
      <c r="G155" s="216" t="s">
        <v>165</v>
      </c>
      <c r="H155" s="217">
        <v>102.75</v>
      </c>
      <c r="I155" s="218"/>
      <c r="J155" s="219">
        <f>ROUND(I155*H155,2)</f>
        <v>0</v>
      </c>
      <c r="K155" s="220"/>
      <c r="L155" s="45"/>
      <c r="M155" s="221" t="s">
        <v>1</v>
      </c>
      <c r="N155" s="222" t="s">
        <v>41</v>
      </c>
      <c r="O155" s="92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126</v>
      </c>
      <c r="AT155" s="225" t="s">
        <v>122</v>
      </c>
      <c r="AU155" s="225" t="s">
        <v>83</v>
      </c>
      <c r="AY155" s="18" t="s">
        <v>120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81</v>
      </c>
      <c r="BK155" s="226">
        <f>ROUND(I155*H155,2)</f>
        <v>0</v>
      </c>
      <c r="BL155" s="18" t="s">
        <v>126</v>
      </c>
      <c r="BM155" s="225" t="s">
        <v>166</v>
      </c>
    </row>
    <row r="156" s="13" customFormat="1">
      <c r="A156" s="13"/>
      <c r="B156" s="227"/>
      <c r="C156" s="228"/>
      <c r="D156" s="229" t="s">
        <v>128</v>
      </c>
      <c r="E156" s="230" t="s">
        <v>1</v>
      </c>
      <c r="F156" s="231" t="s">
        <v>167</v>
      </c>
      <c r="G156" s="228"/>
      <c r="H156" s="230" t="s">
        <v>1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128</v>
      </c>
      <c r="AU156" s="237" t="s">
        <v>83</v>
      </c>
      <c r="AV156" s="13" t="s">
        <v>81</v>
      </c>
      <c r="AW156" s="13" t="s">
        <v>32</v>
      </c>
      <c r="AX156" s="13" t="s">
        <v>76</v>
      </c>
      <c r="AY156" s="237" t="s">
        <v>120</v>
      </c>
    </row>
    <row r="157" s="14" customFormat="1">
      <c r="A157" s="14"/>
      <c r="B157" s="238"/>
      <c r="C157" s="239"/>
      <c r="D157" s="229" t="s">
        <v>128</v>
      </c>
      <c r="E157" s="240" t="s">
        <v>1</v>
      </c>
      <c r="F157" s="241" t="s">
        <v>168</v>
      </c>
      <c r="G157" s="239"/>
      <c r="H157" s="242">
        <v>102.75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128</v>
      </c>
      <c r="AU157" s="248" t="s">
        <v>83</v>
      </c>
      <c r="AV157" s="14" t="s">
        <v>83</v>
      </c>
      <c r="AW157" s="14" t="s">
        <v>32</v>
      </c>
      <c r="AX157" s="14" t="s">
        <v>76</v>
      </c>
      <c r="AY157" s="248" t="s">
        <v>120</v>
      </c>
    </row>
    <row r="158" s="15" customFormat="1">
      <c r="A158" s="15"/>
      <c r="B158" s="249"/>
      <c r="C158" s="250"/>
      <c r="D158" s="229" t="s">
        <v>128</v>
      </c>
      <c r="E158" s="251" t="s">
        <v>1</v>
      </c>
      <c r="F158" s="252" t="s">
        <v>131</v>
      </c>
      <c r="G158" s="250"/>
      <c r="H158" s="253">
        <v>102.75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9" t="s">
        <v>128</v>
      </c>
      <c r="AU158" s="259" t="s">
        <v>83</v>
      </c>
      <c r="AV158" s="15" t="s">
        <v>126</v>
      </c>
      <c r="AW158" s="15" t="s">
        <v>32</v>
      </c>
      <c r="AX158" s="15" t="s">
        <v>81</v>
      </c>
      <c r="AY158" s="259" t="s">
        <v>120</v>
      </c>
    </row>
    <row r="159" s="12" customFormat="1" ht="22.8" customHeight="1">
      <c r="A159" s="12"/>
      <c r="B159" s="197"/>
      <c r="C159" s="198"/>
      <c r="D159" s="199" t="s">
        <v>75</v>
      </c>
      <c r="E159" s="211" t="s">
        <v>83</v>
      </c>
      <c r="F159" s="211" t="s">
        <v>169</v>
      </c>
      <c r="G159" s="198"/>
      <c r="H159" s="198"/>
      <c r="I159" s="201"/>
      <c r="J159" s="212">
        <f>BK159</f>
        <v>0</v>
      </c>
      <c r="K159" s="198"/>
      <c r="L159" s="203"/>
      <c r="M159" s="204"/>
      <c r="N159" s="205"/>
      <c r="O159" s="205"/>
      <c r="P159" s="206">
        <f>SUM(P160:P165)</f>
        <v>0</v>
      </c>
      <c r="Q159" s="205"/>
      <c r="R159" s="206">
        <f>SUM(R160:R165)</f>
        <v>2.8340320000000001</v>
      </c>
      <c r="S159" s="205"/>
      <c r="T159" s="207">
        <f>SUM(T160:T165)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8" t="s">
        <v>81</v>
      </c>
      <c r="AT159" s="209" t="s">
        <v>75</v>
      </c>
      <c r="AU159" s="209" t="s">
        <v>81</v>
      </c>
      <c r="AY159" s="208" t="s">
        <v>120</v>
      </c>
      <c r="BK159" s="210">
        <f>SUM(BK160:BK165)</f>
        <v>0</v>
      </c>
    </row>
    <row r="160" s="2" customFormat="1" ht="21.75" customHeight="1">
      <c r="A160" s="39"/>
      <c r="B160" s="40"/>
      <c r="C160" s="213" t="s">
        <v>170</v>
      </c>
      <c r="D160" s="213" t="s">
        <v>122</v>
      </c>
      <c r="E160" s="214" t="s">
        <v>171</v>
      </c>
      <c r="F160" s="215" t="s">
        <v>172</v>
      </c>
      <c r="G160" s="216" t="s">
        <v>165</v>
      </c>
      <c r="H160" s="217">
        <v>1.44</v>
      </c>
      <c r="I160" s="218"/>
      <c r="J160" s="219">
        <f>ROUND(I160*H160,2)</f>
        <v>0</v>
      </c>
      <c r="K160" s="220"/>
      <c r="L160" s="45"/>
      <c r="M160" s="221" t="s">
        <v>1</v>
      </c>
      <c r="N160" s="222" t="s">
        <v>41</v>
      </c>
      <c r="O160" s="92"/>
      <c r="P160" s="223">
        <f>O160*H160</f>
        <v>0</v>
      </c>
      <c r="Q160" s="223">
        <v>1.9593</v>
      </c>
      <c r="R160" s="223">
        <f>Q160*H160</f>
        <v>2.8213919999999999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126</v>
      </c>
      <c r="AT160" s="225" t="s">
        <v>122</v>
      </c>
      <c r="AU160" s="225" t="s">
        <v>83</v>
      </c>
      <c r="AY160" s="18" t="s">
        <v>120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81</v>
      </c>
      <c r="BK160" s="226">
        <f>ROUND(I160*H160,2)</f>
        <v>0</v>
      </c>
      <c r="BL160" s="18" t="s">
        <v>126</v>
      </c>
      <c r="BM160" s="225" t="s">
        <v>173</v>
      </c>
    </row>
    <row r="161" s="14" customFormat="1">
      <c r="A161" s="14"/>
      <c r="B161" s="238"/>
      <c r="C161" s="239"/>
      <c r="D161" s="229" t="s">
        <v>128</v>
      </c>
      <c r="E161" s="240" t="s">
        <v>1</v>
      </c>
      <c r="F161" s="241" t="s">
        <v>174</v>
      </c>
      <c r="G161" s="239"/>
      <c r="H161" s="242">
        <v>1.44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128</v>
      </c>
      <c r="AU161" s="248" t="s">
        <v>83</v>
      </c>
      <c r="AV161" s="14" t="s">
        <v>83</v>
      </c>
      <c r="AW161" s="14" t="s">
        <v>32</v>
      </c>
      <c r="AX161" s="14" t="s">
        <v>76</v>
      </c>
      <c r="AY161" s="248" t="s">
        <v>120</v>
      </c>
    </row>
    <row r="162" s="15" customFormat="1">
      <c r="A162" s="15"/>
      <c r="B162" s="249"/>
      <c r="C162" s="250"/>
      <c r="D162" s="229" t="s">
        <v>128</v>
      </c>
      <c r="E162" s="251" t="s">
        <v>1</v>
      </c>
      <c r="F162" s="252" t="s">
        <v>131</v>
      </c>
      <c r="G162" s="250"/>
      <c r="H162" s="253">
        <v>1.44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128</v>
      </c>
      <c r="AU162" s="259" t="s">
        <v>83</v>
      </c>
      <c r="AV162" s="15" t="s">
        <v>126</v>
      </c>
      <c r="AW162" s="15" t="s">
        <v>32</v>
      </c>
      <c r="AX162" s="15" t="s">
        <v>81</v>
      </c>
      <c r="AY162" s="259" t="s">
        <v>120</v>
      </c>
    </row>
    <row r="163" s="2" customFormat="1" ht="24.15" customHeight="1">
      <c r="A163" s="39"/>
      <c r="B163" s="40"/>
      <c r="C163" s="213" t="s">
        <v>175</v>
      </c>
      <c r="D163" s="213" t="s">
        <v>122</v>
      </c>
      <c r="E163" s="214" t="s">
        <v>176</v>
      </c>
      <c r="F163" s="215" t="s">
        <v>177</v>
      </c>
      <c r="G163" s="216" t="s">
        <v>151</v>
      </c>
      <c r="H163" s="217">
        <v>16</v>
      </c>
      <c r="I163" s="218"/>
      <c r="J163" s="219">
        <f>ROUND(I163*H163,2)</f>
        <v>0</v>
      </c>
      <c r="K163" s="220"/>
      <c r="L163" s="45"/>
      <c r="M163" s="221" t="s">
        <v>1</v>
      </c>
      <c r="N163" s="222" t="s">
        <v>41</v>
      </c>
      <c r="O163" s="92"/>
      <c r="P163" s="223">
        <f>O163*H163</f>
        <v>0</v>
      </c>
      <c r="Q163" s="223">
        <v>0.00079000000000000001</v>
      </c>
      <c r="R163" s="223">
        <f>Q163*H163</f>
        <v>0.01264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126</v>
      </c>
      <c r="AT163" s="225" t="s">
        <v>122</v>
      </c>
      <c r="AU163" s="225" t="s">
        <v>83</v>
      </c>
      <c r="AY163" s="18" t="s">
        <v>120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81</v>
      </c>
      <c r="BK163" s="226">
        <f>ROUND(I163*H163,2)</f>
        <v>0</v>
      </c>
      <c r="BL163" s="18" t="s">
        <v>126</v>
      </c>
      <c r="BM163" s="225" t="s">
        <v>178</v>
      </c>
    </row>
    <row r="164" s="14" customFormat="1">
      <c r="A164" s="14"/>
      <c r="B164" s="238"/>
      <c r="C164" s="239"/>
      <c r="D164" s="229" t="s">
        <v>128</v>
      </c>
      <c r="E164" s="240" t="s">
        <v>1</v>
      </c>
      <c r="F164" s="241" t="s">
        <v>179</v>
      </c>
      <c r="G164" s="239"/>
      <c r="H164" s="242">
        <v>16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128</v>
      </c>
      <c r="AU164" s="248" t="s">
        <v>83</v>
      </c>
      <c r="AV164" s="14" t="s">
        <v>83</v>
      </c>
      <c r="AW164" s="14" t="s">
        <v>32</v>
      </c>
      <c r="AX164" s="14" t="s">
        <v>76</v>
      </c>
      <c r="AY164" s="248" t="s">
        <v>120</v>
      </c>
    </row>
    <row r="165" s="15" customFormat="1">
      <c r="A165" s="15"/>
      <c r="B165" s="249"/>
      <c r="C165" s="250"/>
      <c r="D165" s="229" t="s">
        <v>128</v>
      </c>
      <c r="E165" s="251" t="s">
        <v>1</v>
      </c>
      <c r="F165" s="252" t="s">
        <v>131</v>
      </c>
      <c r="G165" s="250"/>
      <c r="H165" s="253">
        <v>16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9" t="s">
        <v>128</v>
      </c>
      <c r="AU165" s="259" t="s">
        <v>83</v>
      </c>
      <c r="AV165" s="15" t="s">
        <v>126</v>
      </c>
      <c r="AW165" s="15" t="s">
        <v>32</v>
      </c>
      <c r="AX165" s="15" t="s">
        <v>81</v>
      </c>
      <c r="AY165" s="259" t="s">
        <v>120</v>
      </c>
    </row>
    <row r="166" s="12" customFormat="1" ht="22.8" customHeight="1">
      <c r="A166" s="12"/>
      <c r="B166" s="197"/>
      <c r="C166" s="198"/>
      <c r="D166" s="199" t="s">
        <v>75</v>
      </c>
      <c r="E166" s="211" t="s">
        <v>137</v>
      </c>
      <c r="F166" s="211" t="s">
        <v>180</v>
      </c>
      <c r="G166" s="198"/>
      <c r="H166" s="198"/>
      <c r="I166" s="201"/>
      <c r="J166" s="212">
        <f>BK166</f>
        <v>0</v>
      </c>
      <c r="K166" s="198"/>
      <c r="L166" s="203"/>
      <c r="M166" s="204"/>
      <c r="N166" s="205"/>
      <c r="O166" s="205"/>
      <c r="P166" s="206">
        <f>SUM(P167:P284)</f>
        <v>0</v>
      </c>
      <c r="Q166" s="205"/>
      <c r="R166" s="206">
        <f>SUM(R167:R284)</f>
        <v>70.979077430000004</v>
      </c>
      <c r="S166" s="205"/>
      <c r="T166" s="207">
        <f>SUM(T167:T284)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8" t="s">
        <v>81</v>
      </c>
      <c r="AT166" s="209" t="s">
        <v>75</v>
      </c>
      <c r="AU166" s="209" t="s">
        <v>81</v>
      </c>
      <c r="AY166" s="208" t="s">
        <v>120</v>
      </c>
      <c r="BK166" s="210">
        <f>SUM(BK167:BK284)</f>
        <v>0</v>
      </c>
    </row>
    <row r="167" s="2" customFormat="1" ht="24.15" customHeight="1">
      <c r="A167" s="39"/>
      <c r="B167" s="40"/>
      <c r="C167" s="213" t="s">
        <v>181</v>
      </c>
      <c r="D167" s="213" t="s">
        <v>122</v>
      </c>
      <c r="E167" s="214" t="s">
        <v>182</v>
      </c>
      <c r="F167" s="215" t="s">
        <v>183</v>
      </c>
      <c r="G167" s="216" t="s">
        <v>184</v>
      </c>
      <c r="H167" s="217">
        <v>20</v>
      </c>
      <c r="I167" s="218"/>
      <c r="J167" s="219">
        <f>ROUND(I167*H167,2)</f>
        <v>0</v>
      </c>
      <c r="K167" s="220"/>
      <c r="L167" s="45"/>
      <c r="M167" s="221" t="s">
        <v>1</v>
      </c>
      <c r="N167" s="222" t="s">
        <v>41</v>
      </c>
      <c r="O167" s="92"/>
      <c r="P167" s="223">
        <f>O167*H167</f>
        <v>0</v>
      </c>
      <c r="Q167" s="223">
        <v>0.00033</v>
      </c>
      <c r="R167" s="223">
        <f>Q167*H167</f>
        <v>0.0066</v>
      </c>
      <c r="S167" s="223">
        <v>0</v>
      </c>
      <c r="T167" s="22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5" t="s">
        <v>126</v>
      </c>
      <c r="AT167" s="225" t="s">
        <v>122</v>
      </c>
      <c r="AU167" s="225" t="s">
        <v>83</v>
      </c>
      <c r="AY167" s="18" t="s">
        <v>120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8" t="s">
        <v>81</v>
      </c>
      <c r="BK167" s="226">
        <f>ROUND(I167*H167,2)</f>
        <v>0</v>
      </c>
      <c r="BL167" s="18" t="s">
        <v>126</v>
      </c>
      <c r="BM167" s="225" t="s">
        <v>185</v>
      </c>
    </row>
    <row r="168" s="2" customFormat="1" ht="16.5" customHeight="1">
      <c r="A168" s="39"/>
      <c r="B168" s="40"/>
      <c r="C168" s="260" t="s">
        <v>186</v>
      </c>
      <c r="D168" s="260" t="s">
        <v>187</v>
      </c>
      <c r="E168" s="261" t="s">
        <v>188</v>
      </c>
      <c r="F168" s="262" t="s">
        <v>189</v>
      </c>
      <c r="G168" s="263" t="s">
        <v>184</v>
      </c>
      <c r="H168" s="264">
        <v>20</v>
      </c>
      <c r="I168" s="265"/>
      <c r="J168" s="266">
        <f>ROUND(I168*H168,2)</f>
        <v>0</v>
      </c>
      <c r="K168" s="267"/>
      <c r="L168" s="268"/>
      <c r="M168" s="269" t="s">
        <v>1</v>
      </c>
      <c r="N168" s="270" t="s">
        <v>41</v>
      </c>
      <c r="O168" s="92"/>
      <c r="P168" s="223">
        <f>O168*H168</f>
        <v>0</v>
      </c>
      <c r="Q168" s="223">
        <v>0.0019</v>
      </c>
      <c r="R168" s="223">
        <f>Q168*H168</f>
        <v>0.037999999999999999</v>
      </c>
      <c r="S168" s="223">
        <v>0</v>
      </c>
      <c r="T168" s="22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5" t="s">
        <v>170</v>
      </c>
      <c r="AT168" s="225" t="s">
        <v>187</v>
      </c>
      <c r="AU168" s="225" t="s">
        <v>83</v>
      </c>
      <c r="AY168" s="18" t="s">
        <v>120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8" t="s">
        <v>81</v>
      </c>
      <c r="BK168" s="226">
        <f>ROUND(I168*H168,2)</f>
        <v>0</v>
      </c>
      <c r="BL168" s="18" t="s">
        <v>126</v>
      </c>
      <c r="BM168" s="225" t="s">
        <v>190</v>
      </c>
    </row>
    <row r="169" s="2" customFormat="1" ht="16.5" customHeight="1">
      <c r="A169" s="39"/>
      <c r="B169" s="40"/>
      <c r="C169" s="213" t="s">
        <v>8</v>
      </c>
      <c r="D169" s="213" t="s">
        <v>122</v>
      </c>
      <c r="E169" s="214" t="s">
        <v>191</v>
      </c>
      <c r="F169" s="215" t="s">
        <v>192</v>
      </c>
      <c r="G169" s="216" t="s">
        <v>165</v>
      </c>
      <c r="H169" s="217">
        <v>9.0239999999999991</v>
      </c>
      <c r="I169" s="218"/>
      <c r="J169" s="219">
        <f>ROUND(I169*H169,2)</f>
        <v>0</v>
      </c>
      <c r="K169" s="220"/>
      <c r="L169" s="45"/>
      <c r="M169" s="221" t="s">
        <v>1</v>
      </c>
      <c r="N169" s="222" t="s">
        <v>41</v>
      </c>
      <c r="O169" s="92"/>
      <c r="P169" s="223">
        <f>O169*H169</f>
        <v>0</v>
      </c>
      <c r="Q169" s="223">
        <v>2.5021499999999999</v>
      </c>
      <c r="R169" s="223">
        <f>Q169*H169</f>
        <v>22.579401599999997</v>
      </c>
      <c r="S169" s="223">
        <v>0</v>
      </c>
      <c r="T169" s="22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5" t="s">
        <v>126</v>
      </c>
      <c r="AT169" s="225" t="s">
        <v>122</v>
      </c>
      <c r="AU169" s="225" t="s">
        <v>83</v>
      </c>
      <c r="AY169" s="18" t="s">
        <v>120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8" t="s">
        <v>81</v>
      </c>
      <c r="BK169" s="226">
        <f>ROUND(I169*H169,2)</f>
        <v>0</v>
      </c>
      <c r="BL169" s="18" t="s">
        <v>126</v>
      </c>
      <c r="BM169" s="225" t="s">
        <v>193</v>
      </c>
    </row>
    <row r="170" s="13" customFormat="1">
      <c r="A170" s="13"/>
      <c r="B170" s="227"/>
      <c r="C170" s="228"/>
      <c r="D170" s="229" t="s">
        <v>128</v>
      </c>
      <c r="E170" s="230" t="s">
        <v>1</v>
      </c>
      <c r="F170" s="231" t="s">
        <v>194</v>
      </c>
      <c r="G170" s="228"/>
      <c r="H170" s="230" t="s">
        <v>1</v>
      </c>
      <c r="I170" s="232"/>
      <c r="J170" s="228"/>
      <c r="K170" s="228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128</v>
      </c>
      <c r="AU170" s="237" t="s">
        <v>83</v>
      </c>
      <c r="AV170" s="13" t="s">
        <v>81</v>
      </c>
      <c r="AW170" s="13" t="s">
        <v>32</v>
      </c>
      <c r="AX170" s="13" t="s">
        <v>76</v>
      </c>
      <c r="AY170" s="237" t="s">
        <v>120</v>
      </c>
    </row>
    <row r="171" s="14" customFormat="1">
      <c r="A171" s="14"/>
      <c r="B171" s="238"/>
      <c r="C171" s="239"/>
      <c r="D171" s="229" t="s">
        <v>128</v>
      </c>
      <c r="E171" s="240" t="s">
        <v>1</v>
      </c>
      <c r="F171" s="241" t="s">
        <v>195</v>
      </c>
      <c r="G171" s="239"/>
      <c r="H171" s="242">
        <v>5.3680000000000003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128</v>
      </c>
      <c r="AU171" s="248" t="s">
        <v>83</v>
      </c>
      <c r="AV171" s="14" t="s">
        <v>83</v>
      </c>
      <c r="AW171" s="14" t="s">
        <v>32</v>
      </c>
      <c r="AX171" s="14" t="s">
        <v>76</v>
      </c>
      <c r="AY171" s="248" t="s">
        <v>120</v>
      </c>
    </row>
    <row r="172" s="14" customFormat="1">
      <c r="A172" s="14"/>
      <c r="B172" s="238"/>
      <c r="C172" s="239"/>
      <c r="D172" s="229" t="s">
        <v>128</v>
      </c>
      <c r="E172" s="240" t="s">
        <v>1</v>
      </c>
      <c r="F172" s="241" t="s">
        <v>196</v>
      </c>
      <c r="G172" s="239"/>
      <c r="H172" s="242">
        <v>2.8559999999999999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128</v>
      </c>
      <c r="AU172" s="248" t="s">
        <v>83</v>
      </c>
      <c r="AV172" s="14" t="s">
        <v>83</v>
      </c>
      <c r="AW172" s="14" t="s">
        <v>32</v>
      </c>
      <c r="AX172" s="14" t="s">
        <v>76</v>
      </c>
      <c r="AY172" s="248" t="s">
        <v>120</v>
      </c>
    </row>
    <row r="173" s="14" customFormat="1">
      <c r="A173" s="14"/>
      <c r="B173" s="238"/>
      <c r="C173" s="239"/>
      <c r="D173" s="229" t="s">
        <v>128</v>
      </c>
      <c r="E173" s="240" t="s">
        <v>1</v>
      </c>
      <c r="F173" s="241" t="s">
        <v>197</v>
      </c>
      <c r="G173" s="239"/>
      <c r="H173" s="242">
        <v>0.42499999999999999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128</v>
      </c>
      <c r="AU173" s="248" t="s">
        <v>83</v>
      </c>
      <c r="AV173" s="14" t="s">
        <v>83</v>
      </c>
      <c r="AW173" s="14" t="s">
        <v>32</v>
      </c>
      <c r="AX173" s="14" t="s">
        <v>76</v>
      </c>
      <c r="AY173" s="248" t="s">
        <v>120</v>
      </c>
    </row>
    <row r="174" s="14" customFormat="1">
      <c r="A174" s="14"/>
      <c r="B174" s="238"/>
      <c r="C174" s="239"/>
      <c r="D174" s="229" t="s">
        <v>128</v>
      </c>
      <c r="E174" s="240" t="s">
        <v>1</v>
      </c>
      <c r="F174" s="241" t="s">
        <v>198</v>
      </c>
      <c r="G174" s="239"/>
      <c r="H174" s="242">
        <v>0.375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128</v>
      </c>
      <c r="AU174" s="248" t="s">
        <v>83</v>
      </c>
      <c r="AV174" s="14" t="s">
        <v>83</v>
      </c>
      <c r="AW174" s="14" t="s">
        <v>32</v>
      </c>
      <c r="AX174" s="14" t="s">
        <v>76</v>
      </c>
      <c r="AY174" s="248" t="s">
        <v>120</v>
      </c>
    </row>
    <row r="175" s="15" customFormat="1">
      <c r="A175" s="15"/>
      <c r="B175" s="249"/>
      <c r="C175" s="250"/>
      <c r="D175" s="229" t="s">
        <v>128</v>
      </c>
      <c r="E175" s="251" t="s">
        <v>1</v>
      </c>
      <c r="F175" s="252" t="s">
        <v>131</v>
      </c>
      <c r="G175" s="250"/>
      <c r="H175" s="253">
        <v>9.0239999999999991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9" t="s">
        <v>128</v>
      </c>
      <c r="AU175" s="259" t="s">
        <v>83</v>
      </c>
      <c r="AV175" s="15" t="s">
        <v>126</v>
      </c>
      <c r="AW175" s="15" t="s">
        <v>32</v>
      </c>
      <c r="AX175" s="15" t="s">
        <v>81</v>
      </c>
      <c r="AY175" s="259" t="s">
        <v>120</v>
      </c>
    </row>
    <row r="176" s="2" customFormat="1" ht="24.15" customHeight="1">
      <c r="A176" s="39"/>
      <c r="B176" s="40"/>
      <c r="C176" s="213" t="s">
        <v>199</v>
      </c>
      <c r="D176" s="213" t="s">
        <v>122</v>
      </c>
      <c r="E176" s="214" t="s">
        <v>200</v>
      </c>
      <c r="F176" s="215" t="s">
        <v>201</v>
      </c>
      <c r="G176" s="216" t="s">
        <v>165</v>
      </c>
      <c r="H176" s="217">
        <v>9.0239999999999991</v>
      </c>
      <c r="I176" s="218"/>
      <c r="J176" s="219">
        <f>ROUND(I176*H176,2)</f>
        <v>0</v>
      </c>
      <c r="K176" s="220"/>
      <c r="L176" s="45"/>
      <c r="M176" s="221" t="s">
        <v>1</v>
      </c>
      <c r="N176" s="222" t="s">
        <v>41</v>
      </c>
      <c r="O176" s="92"/>
      <c r="P176" s="223">
        <f>O176*H176</f>
        <v>0</v>
      </c>
      <c r="Q176" s="223">
        <v>0.048579999999999998</v>
      </c>
      <c r="R176" s="223">
        <f>Q176*H176</f>
        <v>0.43838591999999993</v>
      </c>
      <c r="S176" s="223">
        <v>0</v>
      </c>
      <c r="T176" s="22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5" t="s">
        <v>126</v>
      </c>
      <c r="AT176" s="225" t="s">
        <v>122</v>
      </c>
      <c r="AU176" s="225" t="s">
        <v>83</v>
      </c>
      <c r="AY176" s="18" t="s">
        <v>120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8" t="s">
        <v>81</v>
      </c>
      <c r="BK176" s="226">
        <f>ROUND(I176*H176,2)</f>
        <v>0</v>
      </c>
      <c r="BL176" s="18" t="s">
        <v>126</v>
      </c>
      <c r="BM176" s="225" t="s">
        <v>202</v>
      </c>
    </row>
    <row r="177" s="13" customFormat="1">
      <c r="A177" s="13"/>
      <c r="B177" s="227"/>
      <c r="C177" s="228"/>
      <c r="D177" s="229" t="s">
        <v>128</v>
      </c>
      <c r="E177" s="230" t="s">
        <v>1</v>
      </c>
      <c r="F177" s="231" t="s">
        <v>194</v>
      </c>
      <c r="G177" s="228"/>
      <c r="H177" s="230" t="s">
        <v>1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128</v>
      </c>
      <c r="AU177" s="237" t="s">
        <v>83</v>
      </c>
      <c r="AV177" s="13" t="s">
        <v>81</v>
      </c>
      <c r="AW177" s="13" t="s">
        <v>32</v>
      </c>
      <c r="AX177" s="13" t="s">
        <v>76</v>
      </c>
      <c r="AY177" s="237" t="s">
        <v>120</v>
      </c>
    </row>
    <row r="178" s="14" customFormat="1">
      <c r="A178" s="14"/>
      <c r="B178" s="238"/>
      <c r="C178" s="239"/>
      <c r="D178" s="229" t="s">
        <v>128</v>
      </c>
      <c r="E178" s="240" t="s">
        <v>1</v>
      </c>
      <c r="F178" s="241" t="s">
        <v>195</v>
      </c>
      <c r="G178" s="239"/>
      <c r="H178" s="242">
        <v>5.3680000000000003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128</v>
      </c>
      <c r="AU178" s="248" t="s">
        <v>83</v>
      </c>
      <c r="AV178" s="14" t="s">
        <v>83</v>
      </c>
      <c r="AW178" s="14" t="s">
        <v>32</v>
      </c>
      <c r="AX178" s="14" t="s">
        <v>76</v>
      </c>
      <c r="AY178" s="248" t="s">
        <v>120</v>
      </c>
    </row>
    <row r="179" s="14" customFormat="1">
      <c r="A179" s="14"/>
      <c r="B179" s="238"/>
      <c r="C179" s="239"/>
      <c r="D179" s="229" t="s">
        <v>128</v>
      </c>
      <c r="E179" s="240" t="s">
        <v>1</v>
      </c>
      <c r="F179" s="241" t="s">
        <v>196</v>
      </c>
      <c r="G179" s="239"/>
      <c r="H179" s="242">
        <v>2.8559999999999999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128</v>
      </c>
      <c r="AU179" s="248" t="s">
        <v>83</v>
      </c>
      <c r="AV179" s="14" t="s">
        <v>83</v>
      </c>
      <c r="AW179" s="14" t="s">
        <v>32</v>
      </c>
      <c r="AX179" s="14" t="s">
        <v>76</v>
      </c>
      <c r="AY179" s="248" t="s">
        <v>120</v>
      </c>
    </row>
    <row r="180" s="14" customFormat="1">
      <c r="A180" s="14"/>
      <c r="B180" s="238"/>
      <c r="C180" s="239"/>
      <c r="D180" s="229" t="s">
        <v>128</v>
      </c>
      <c r="E180" s="240" t="s">
        <v>1</v>
      </c>
      <c r="F180" s="241" t="s">
        <v>197</v>
      </c>
      <c r="G180" s="239"/>
      <c r="H180" s="242">
        <v>0.42499999999999999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128</v>
      </c>
      <c r="AU180" s="248" t="s">
        <v>83</v>
      </c>
      <c r="AV180" s="14" t="s">
        <v>83</v>
      </c>
      <c r="AW180" s="14" t="s">
        <v>32</v>
      </c>
      <c r="AX180" s="14" t="s">
        <v>76</v>
      </c>
      <c r="AY180" s="248" t="s">
        <v>120</v>
      </c>
    </row>
    <row r="181" s="14" customFormat="1">
      <c r="A181" s="14"/>
      <c r="B181" s="238"/>
      <c r="C181" s="239"/>
      <c r="D181" s="229" t="s">
        <v>128</v>
      </c>
      <c r="E181" s="240" t="s">
        <v>1</v>
      </c>
      <c r="F181" s="241" t="s">
        <v>198</v>
      </c>
      <c r="G181" s="239"/>
      <c r="H181" s="242">
        <v>0.375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128</v>
      </c>
      <c r="AU181" s="248" t="s">
        <v>83</v>
      </c>
      <c r="AV181" s="14" t="s">
        <v>83</v>
      </c>
      <c r="AW181" s="14" t="s">
        <v>32</v>
      </c>
      <c r="AX181" s="14" t="s">
        <v>76</v>
      </c>
      <c r="AY181" s="248" t="s">
        <v>120</v>
      </c>
    </row>
    <row r="182" s="15" customFormat="1">
      <c r="A182" s="15"/>
      <c r="B182" s="249"/>
      <c r="C182" s="250"/>
      <c r="D182" s="229" t="s">
        <v>128</v>
      </c>
      <c r="E182" s="251" t="s">
        <v>1</v>
      </c>
      <c r="F182" s="252" t="s">
        <v>131</v>
      </c>
      <c r="G182" s="250"/>
      <c r="H182" s="253">
        <v>9.0239999999999991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9" t="s">
        <v>128</v>
      </c>
      <c r="AU182" s="259" t="s">
        <v>83</v>
      </c>
      <c r="AV182" s="15" t="s">
        <v>126</v>
      </c>
      <c r="AW182" s="15" t="s">
        <v>32</v>
      </c>
      <c r="AX182" s="15" t="s">
        <v>81</v>
      </c>
      <c r="AY182" s="259" t="s">
        <v>120</v>
      </c>
    </row>
    <row r="183" s="2" customFormat="1" ht="16.5" customHeight="1">
      <c r="A183" s="39"/>
      <c r="B183" s="40"/>
      <c r="C183" s="213" t="s">
        <v>203</v>
      </c>
      <c r="D183" s="213" t="s">
        <v>122</v>
      </c>
      <c r="E183" s="214" t="s">
        <v>204</v>
      </c>
      <c r="F183" s="215" t="s">
        <v>205</v>
      </c>
      <c r="G183" s="216" t="s">
        <v>125</v>
      </c>
      <c r="H183" s="217">
        <v>32.640000000000001</v>
      </c>
      <c r="I183" s="218"/>
      <c r="J183" s="219">
        <f>ROUND(I183*H183,2)</f>
        <v>0</v>
      </c>
      <c r="K183" s="220"/>
      <c r="L183" s="45"/>
      <c r="M183" s="221" t="s">
        <v>1</v>
      </c>
      <c r="N183" s="222" t="s">
        <v>41</v>
      </c>
      <c r="O183" s="92"/>
      <c r="P183" s="223">
        <f>O183*H183</f>
        <v>0</v>
      </c>
      <c r="Q183" s="223">
        <v>0.041259999999999998</v>
      </c>
      <c r="R183" s="223">
        <f>Q183*H183</f>
        <v>1.3467263999999999</v>
      </c>
      <c r="S183" s="223">
        <v>0</v>
      </c>
      <c r="T183" s="22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5" t="s">
        <v>126</v>
      </c>
      <c r="AT183" s="225" t="s">
        <v>122</v>
      </c>
      <c r="AU183" s="225" t="s">
        <v>83</v>
      </c>
      <c r="AY183" s="18" t="s">
        <v>120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8" t="s">
        <v>81</v>
      </c>
      <c r="BK183" s="226">
        <f>ROUND(I183*H183,2)</f>
        <v>0</v>
      </c>
      <c r="BL183" s="18" t="s">
        <v>126</v>
      </c>
      <c r="BM183" s="225" t="s">
        <v>206</v>
      </c>
    </row>
    <row r="184" s="13" customFormat="1">
      <c r="A184" s="13"/>
      <c r="B184" s="227"/>
      <c r="C184" s="228"/>
      <c r="D184" s="229" t="s">
        <v>128</v>
      </c>
      <c r="E184" s="230" t="s">
        <v>1</v>
      </c>
      <c r="F184" s="231" t="s">
        <v>194</v>
      </c>
      <c r="G184" s="228"/>
      <c r="H184" s="230" t="s">
        <v>1</v>
      </c>
      <c r="I184" s="232"/>
      <c r="J184" s="228"/>
      <c r="K184" s="228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128</v>
      </c>
      <c r="AU184" s="237" t="s">
        <v>83</v>
      </c>
      <c r="AV184" s="13" t="s">
        <v>81</v>
      </c>
      <c r="AW184" s="13" t="s">
        <v>32</v>
      </c>
      <c r="AX184" s="13" t="s">
        <v>76</v>
      </c>
      <c r="AY184" s="237" t="s">
        <v>120</v>
      </c>
    </row>
    <row r="185" s="14" customFormat="1">
      <c r="A185" s="14"/>
      <c r="B185" s="238"/>
      <c r="C185" s="239"/>
      <c r="D185" s="229" t="s">
        <v>128</v>
      </c>
      <c r="E185" s="240" t="s">
        <v>1</v>
      </c>
      <c r="F185" s="241" t="s">
        <v>207</v>
      </c>
      <c r="G185" s="239"/>
      <c r="H185" s="242">
        <v>7.3200000000000003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128</v>
      </c>
      <c r="AU185" s="248" t="s">
        <v>83</v>
      </c>
      <c r="AV185" s="14" t="s">
        <v>83</v>
      </c>
      <c r="AW185" s="14" t="s">
        <v>32</v>
      </c>
      <c r="AX185" s="14" t="s">
        <v>76</v>
      </c>
      <c r="AY185" s="248" t="s">
        <v>120</v>
      </c>
    </row>
    <row r="186" s="14" customFormat="1">
      <c r="A186" s="14"/>
      <c r="B186" s="238"/>
      <c r="C186" s="239"/>
      <c r="D186" s="229" t="s">
        <v>128</v>
      </c>
      <c r="E186" s="240" t="s">
        <v>1</v>
      </c>
      <c r="F186" s="241" t="s">
        <v>208</v>
      </c>
      <c r="G186" s="239"/>
      <c r="H186" s="242">
        <v>2.4399999999999999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128</v>
      </c>
      <c r="AU186" s="248" t="s">
        <v>83</v>
      </c>
      <c r="AV186" s="14" t="s">
        <v>83</v>
      </c>
      <c r="AW186" s="14" t="s">
        <v>32</v>
      </c>
      <c r="AX186" s="14" t="s">
        <v>76</v>
      </c>
      <c r="AY186" s="248" t="s">
        <v>120</v>
      </c>
    </row>
    <row r="187" s="14" customFormat="1">
      <c r="A187" s="14"/>
      <c r="B187" s="238"/>
      <c r="C187" s="239"/>
      <c r="D187" s="229" t="s">
        <v>128</v>
      </c>
      <c r="E187" s="240" t="s">
        <v>1</v>
      </c>
      <c r="F187" s="241" t="s">
        <v>209</v>
      </c>
      <c r="G187" s="239"/>
      <c r="H187" s="242">
        <v>6.1200000000000001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128</v>
      </c>
      <c r="AU187" s="248" t="s">
        <v>83</v>
      </c>
      <c r="AV187" s="14" t="s">
        <v>83</v>
      </c>
      <c r="AW187" s="14" t="s">
        <v>32</v>
      </c>
      <c r="AX187" s="14" t="s">
        <v>76</v>
      </c>
      <c r="AY187" s="248" t="s">
        <v>120</v>
      </c>
    </row>
    <row r="188" s="14" customFormat="1">
      <c r="A188" s="14"/>
      <c r="B188" s="238"/>
      <c r="C188" s="239"/>
      <c r="D188" s="229" t="s">
        <v>128</v>
      </c>
      <c r="E188" s="240" t="s">
        <v>1</v>
      </c>
      <c r="F188" s="241" t="s">
        <v>210</v>
      </c>
      <c r="G188" s="239"/>
      <c r="H188" s="242">
        <v>2.04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8" t="s">
        <v>128</v>
      </c>
      <c r="AU188" s="248" t="s">
        <v>83</v>
      </c>
      <c r="AV188" s="14" t="s">
        <v>83</v>
      </c>
      <c r="AW188" s="14" t="s">
        <v>32</v>
      </c>
      <c r="AX188" s="14" t="s">
        <v>76</v>
      </c>
      <c r="AY188" s="248" t="s">
        <v>120</v>
      </c>
    </row>
    <row r="189" s="14" customFormat="1">
      <c r="A189" s="14"/>
      <c r="B189" s="238"/>
      <c r="C189" s="239"/>
      <c r="D189" s="229" t="s">
        <v>128</v>
      </c>
      <c r="E189" s="240" t="s">
        <v>1</v>
      </c>
      <c r="F189" s="241" t="s">
        <v>211</v>
      </c>
      <c r="G189" s="239"/>
      <c r="H189" s="242">
        <v>3.6600000000000001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8" t="s">
        <v>128</v>
      </c>
      <c r="AU189" s="248" t="s">
        <v>83</v>
      </c>
      <c r="AV189" s="14" t="s">
        <v>83</v>
      </c>
      <c r="AW189" s="14" t="s">
        <v>32</v>
      </c>
      <c r="AX189" s="14" t="s">
        <v>76</v>
      </c>
      <c r="AY189" s="248" t="s">
        <v>120</v>
      </c>
    </row>
    <row r="190" s="14" customFormat="1">
      <c r="A190" s="14"/>
      <c r="B190" s="238"/>
      <c r="C190" s="239"/>
      <c r="D190" s="229" t="s">
        <v>128</v>
      </c>
      <c r="E190" s="240" t="s">
        <v>1</v>
      </c>
      <c r="F190" s="241" t="s">
        <v>212</v>
      </c>
      <c r="G190" s="239"/>
      <c r="H190" s="242">
        <v>3.0600000000000001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128</v>
      </c>
      <c r="AU190" s="248" t="s">
        <v>83</v>
      </c>
      <c r="AV190" s="14" t="s">
        <v>83</v>
      </c>
      <c r="AW190" s="14" t="s">
        <v>32</v>
      </c>
      <c r="AX190" s="14" t="s">
        <v>76</v>
      </c>
      <c r="AY190" s="248" t="s">
        <v>120</v>
      </c>
    </row>
    <row r="191" s="14" customFormat="1">
      <c r="A191" s="14"/>
      <c r="B191" s="238"/>
      <c r="C191" s="239"/>
      <c r="D191" s="229" t="s">
        <v>128</v>
      </c>
      <c r="E191" s="240" t="s">
        <v>1</v>
      </c>
      <c r="F191" s="241" t="s">
        <v>213</v>
      </c>
      <c r="G191" s="239"/>
      <c r="H191" s="242">
        <v>3.75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128</v>
      </c>
      <c r="AU191" s="248" t="s">
        <v>83</v>
      </c>
      <c r="AV191" s="14" t="s">
        <v>83</v>
      </c>
      <c r="AW191" s="14" t="s">
        <v>32</v>
      </c>
      <c r="AX191" s="14" t="s">
        <v>76</v>
      </c>
      <c r="AY191" s="248" t="s">
        <v>120</v>
      </c>
    </row>
    <row r="192" s="14" customFormat="1">
      <c r="A192" s="14"/>
      <c r="B192" s="238"/>
      <c r="C192" s="239"/>
      <c r="D192" s="229" t="s">
        <v>128</v>
      </c>
      <c r="E192" s="240" t="s">
        <v>1</v>
      </c>
      <c r="F192" s="241" t="s">
        <v>214</v>
      </c>
      <c r="G192" s="239"/>
      <c r="H192" s="242">
        <v>4.25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128</v>
      </c>
      <c r="AU192" s="248" t="s">
        <v>83</v>
      </c>
      <c r="AV192" s="14" t="s">
        <v>83</v>
      </c>
      <c r="AW192" s="14" t="s">
        <v>32</v>
      </c>
      <c r="AX192" s="14" t="s">
        <v>76</v>
      </c>
      <c r="AY192" s="248" t="s">
        <v>120</v>
      </c>
    </row>
    <row r="193" s="15" customFormat="1">
      <c r="A193" s="15"/>
      <c r="B193" s="249"/>
      <c r="C193" s="250"/>
      <c r="D193" s="229" t="s">
        <v>128</v>
      </c>
      <c r="E193" s="251" t="s">
        <v>1</v>
      </c>
      <c r="F193" s="252" t="s">
        <v>131</v>
      </c>
      <c r="G193" s="250"/>
      <c r="H193" s="253">
        <v>32.640000000000001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9" t="s">
        <v>128</v>
      </c>
      <c r="AU193" s="259" t="s">
        <v>83</v>
      </c>
      <c r="AV193" s="15" t="s">
        <v>126</v>
      </c>
      <c r="AW193" s="15" t="s">
        <v>32</v>
      </c>
      <c r="AX193" s="15" t="s">
        <v>81</v>
      </c>
      <c r="AY193" s="259" t="s">
        <v>120</v>
      </c>
    </row>
    <row r="194" s="2" customFormat="1" ht="16.5" customHeight="1">
      <c r="A194" s="39"/>
      <c r="B194" s="40"/>
      <c r="C194" s="213" t="s">
        <v>215</v>
      </c>
      <c r="D194" s="213" t="s">
        <v>122</v>
      </c>
      <c r="E194" s="214" t="s">
        <v>216</v>
      </c>
      <c r="F194" s="215" t="s">
        <v>217</v>
      </c>
      <c r="G194" s="216" t="s">
        <v>125</v>
      </c>
      <c r="H194" s="217">
        <v>32.640000000000001</v>
      </c>
      <c r="I194" s="218"/>
      <c r="J194" s="219">
        <f>ROUND(I194*H194,2)</f>
        <v>0</v>
      </c>
      <c r="K194" s="220"/>
      <c r="L194" s="45"/>
      <c r="M194" s="221" t="s">
        <v>1</v>
      </c>
      <c r="N194" s="222" t="s">
        <v>41</v>
      </c>
      <c r="O194" s="92"/>
      <c r="P194" s="223">
        <f>O194*H194</f>
        <v>0</v>
      </c>
      <c r="Q194" s="223">
        <v>2.0000000000000002E-05</v>
      </c>
      <c r="R194" s="223">
        <f>Q194*H194</f>
        <v>0.00065280000000000004</v>
      </c>
      <c r="S194" s="223">
        <v>0</v>
      </c>
      <c r="T194" s="22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5" t="s">
        <v>126</v>
      </c>
      <c r="AT194" s="225" t="s">
        <v>122</v>
      </c>
      <c r="AU194" s="225" t="s">
        <v>83</v>
      </c>
      <c r="AY194" s="18" t="s">
        <v>120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8" t="s">
        <v>81</v>
      </c>
      <c r="BK194" s="226">
        <f>ROUND(I194*H194,2)</f>
        <v>0</v>
      </c>
      <c r="BL194" s="18" t="s">
        <v>126</v>
      </c>
      <c r="BM194" s="225" t="s">
        <v>218</v>
      </c>
    </row>
    <row r="195" s="13" customFormat="1">
      <c r="A195" s="13"/>
      <c r="B195" s="227"/>
      <c r="C195" s="228"/>
      <c r="D195" s="229" t="s">
        <v>128</v>
      </c>
      <c r="E195" s="230" t="s">
        <v>1</v>
      </c>
      <c r="F195" s="231" t="s">
        <v>194</v>
      </c>
      <c r="G195" s="228"/>
      <c r="H195" s="230" t="s">
        <v>1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128</v>
      </c>
      <c r="AU195" s="237" t="s">
        <v>83</v>
      </c>
      <c r="AV195" s="13" t="s">
        <v>81</v>
      </c>
      <c r="AW195" s="13" t="s">
        <v>32</v>
      </c>
      <c r="AX195" s="13" t="s">
        <v>76</v>
      </c>
      <c r="AY195" s="237" t="s">
        <v>120</v>
      </c>
    </row>
    <row r="196" s="14" customFormat="1">
      <c r="A196" s="14"/>
      <c r="B196" s="238"/>
      <c r="C196" s="239"/>
      <c r="D196" s="229" t="s">
        <v>128</v>
      </c>
      <c r="E196" s="240" t="s">
        <v>1</v>
      </c>
      <c r="F196" s="241" t="s">
        <v>207</v>
      </c>
      <c r="G196" s="239"/>
      <c r="H196" s="242">
        <v>7.3200000000000003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128</v>
      </c>
      <c r="AU196" s="248" t="s">
        <v>83</v>
      </c>
      <c r="AV196" s="14" t="s">
        <v>83</v>
      </c>
      <c r="AW196" s="14" t="s">
        <v>32</v>
      </c>
      <c r="AX196" s="14" t="s">
        <v>76</v>
      </c>
      <c r="AY196" s="248" t="s">
        <v>120</v>
      </c>
    </row>
    <row r="197" s="14" customFormat="1">
      <c r="A197" s="14"/>
      <c r="B197" s="238"/>
      <c r="C197" s="239"/>
      <c r="D197" s="229" t="s">
        <v>128</v>
      </c>
      <c r="E197" s="240" t="s">
        <v>1</v>
      </c>
      <c r="F197" s="241" t="s">
        <v>208</v>
      </c>
      <c r="G197" s="239"/>
      <c r="H197" s="242">
        <v>2.4399999999999999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128</v>
      </c>
      <c r="AU197" s="248" t="s">
        <v>83</v>
      </c>
      <c r="AV197" s="14" t="s">
        <v>83</v>
      </c>
      <c r="AW197" s="14" t="s">
        <v>32</v>
      </c>
      <c r="AX197" s="14" t="s">
        <v>76</v>
      </c>
      <c r="AY197" s="248" t="s">
        <v>120</v>
      </c>
    </row>
    <row r="198" s="14" customFormat="1">
      <c r="A198" s="14"/>
      <c r="B198" s="238"/>
      <c r="C198" s="239"/>
      <c r="D198" s="229" t="s">
        <v>128</v>
      </c>
      <c r="E198" s="240" t="s">
        <v>1</v>
      </c>
      <c r="F198" s="241" t="s">
        <v>209</v>
      </c>
      <c r="G198" s="239"/>
      <c r="H198" s="242">
        <v>6.1200000000000001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8" t="s">
        <v>128</v>
      </c>
      <c r="AU198" s="248" t="s">
        <v>83</v>
      </c>
      <c r="AV198" s="14" t="s">
        <v>83</v>
      </c>
      <c r="AW198" s="14" t="s">
        <v>32</v>
      </c>
      <c r="AX198" s="14" t="s">
        <v>76</v>
      </c>
      <c r="AY198" s="248" t="s">
        <v>120</v>
      </c>
    </row>
    <row r="199" s="14" customFormat="1">
      <c r="A199" s="14"/>
      <c r="B199" s="238"/>
      <c r="C199" s="239"/>
      <c r="D199" s="229" t="s">
        <v>128</v>
      </c>
      <c r="E199" s="240" t="s">
        <v>1</v>
      </c>
      <c r="F199" s="241" t="s">
        <v>210</v>
      </c>
      <c r="G199" s="239"/>
      <c r="H199" s="242">
        <v>2.04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8" t="s">
        <v>128</v>
      </c>
      <c r="AU199" s="248" t="s">
        <v>83</v>
      </c>
      <c r="AV199" s="14" t="s">
        <v>83</v>
      </c>
      <c r="AW199" s="14" t="s">
        <v>32</v>
      </c>
      <c r="AX199" s="14" t="s">
        <v>76</v>
      </c>
      <c r="AY199" s="248" t="s">
        <v>120</v>
      </c>
    </row>
    <row r="200" s="14" customFormat="1">
      <c r="A200" s="14"/>
      <c r="B200" s="238"/>
      <c r="C200" s="239"/>
      <c r="D200" s="229" t="s">
        <v>128</v>
      </c>
      <c r="E200" s="240" t="s">
        <v>1</v>
      </c>
      <c r="F200" s="241" t="s">
        <v>211</v>
      </c>
      <c r="G200" s="239"/>
      <c r="H200" s="242">
        <v>3.6600000000000001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128</v>
      </c>
      <c r="AU200" s="248" t="s">
        <v>83</v>
      </c>
      <c r="AV200" s="14" t="s">
        <v>83</v>
      </c>
      <c r="AW200" s="14" t="s">
        <v>32</v>
      </c>
      <c r="AX200" s="14" t="s">
        <v>76</v>
      </c>
      <c r="AY200" s="248" t="s">
        <v>120</v>
      </c>
    </row>
    <row r="201" s="14" customFormat="1">
      <c r="A201" s="14"/>
      <c r="B201" s="238"/>
      <c r="C201" s="239"/>
      <c r="D201" s="229" t="s">
        <v>128</v>
      </c>
      <c r="E201" s="240" t="s">
        <v>1</v>
      </c>
      <c r="F201" s="241" t="s">
        <v>212</v>
      </c>
      <c r="G201" s="239"/>
      <c r="H201" s="242">
        <v>3.0600000000000001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8" t="s">
        <v>128</v>
      </c>
      <c r="AU201" s="248" t="s">
        <v>83</v>
      </c>
      <c r="AV201" s="14" t="s">
        <v>83</v>
      </c>
      <c r="AW201" s="14" t="s">
        <v>32</v>
      </c>
      <c r="AX201" s="14" t="s">
        <v>76</v>
      </c>
      <c r="AY201" s="248" t="s">
        <v>120</v>
      </c>
    </row>
    <row r="202" s="14" customFormat="1">
      <c r="A202" s="14"/>
      <c r="B202" s="238"/>
      <c r="C202" s="239"/>
      <c r="D202" s="229" t="s">
        <v>128</v>
      </c>
      <c r="E202" s="240" t="s">
        <v>1</v>
      </c>
      <c r="F202" s="241" t="s">
        <v>213</v>
      </c>
      <c r="G202" s="239"/>
      <c r="H202" s="242">
        <v>3.75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8" t="s">
        <v>128</v>
      </c>
      <c r="AU202" s="248" t="s">
        <v>83</v>
      </c>
      <c r="AV202" s="14" t="s">
        <v>83</v>
      </c>
      <c r="AW202" s="14" t="s">
        <v>32</v>
      </c>
      <c r="AX202" s="14" t="s">
        <v>76</v>
      </c>
      <c r="AY202" s="248" t="s">
        <v>120</v>
      </c>
    </row>
    <row r="203" s="14" customFormat="1">
      <c r="A203" s="14"/>
      <c r="B203" s="238"/>
      <c r="C203" s="239"/>
      <c r="D203" s="229" t="s">
        <v>128</v>
      </c>
      <c r="E203" s="240" t="s">
        <v>1</v>
      </c>
      <c r="F203" s="241" t="s">
        <v>214</v>
      </c>
      <c r="G203" s="239"/>
      <c r="H203" s="242">
        <v>4.25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128</v>
      </c>
      <c r="AU203" s="248" t="s">
        <v>83</v>
      </c>
      <c r="AV203" s="14" t="s">
        <v>83</v>
      </c>
      <c r="AW203" s="14" t="s">
        <v>32</v>
      </c>
      <c r="AX203" s="14" t="s">
        <v>76</v>
      </c>
      <c r="AY203" s="248" t="s">
        <v>120</v>
      </c>
    </row>
    <row r="204" s="15" customFormat="1">
      <c r="A204" s="15"/>
      <c r="B204" s="249"/>
      <c r="C204" s="250"/>
      <c r="D204" s="229" t="s">
        <v>128</v>
      </c>
      <c r="E204" s="251" t="s">
        <v>1</v>
      </c>
      <c r="F204" s="252" t="s">
        <v>131</v>
      </c>
      <c r="G204" s="250"/>
      <c r="H204" s="253">
        <v>32.640000000000001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9" t="s">
        <v>128</v>
      </c>
      <c r="AU204" s="259" t="s">
        <v>83</v>
      </c>
      <c r="AV204" s="15" t="s">
        <v>126</v>
      </c>
      <c r="AW204" s="15" t="s">
        <v>32</v>
      </c>
      <c r="AX204" s="15" t="s">
        <v>81</v>
      </c>
      <c r="AY204" s="259" t="s">
        <v>120</v>
      </c>
    </row>
    <row r="205" s="2" customFormat="1" ht="21.75" customHeight="1">
      <c r="A205" s="39"/>
      <c r="B205" s="40"/>
      <c r="C205" s="213" t="s">
        <v>219</v>
      </c>
      <c r="D205" s="213" t="s">
        <v>122</v>
      </c>
      <c r="E205" s="214" t="s">
        <v>220</v>
      </c>
      <c r="F205" s="215" t="s">
        <v>221</v>
      </c>
      <c r="G205" s="216" t="s">
        <v>125</v>
      </c>
      <c r="H205" s="217">
        <v>0.80000000000000004</v>
      </c>
      <c r="I205" s="218"/>
      <c r="J205" s="219">
        <f>ROUND(I205*H205,2)</f>
        <v>0</v>
      </c>
      <c r="K205" s="220"/>
      <c r="L205" s="45"/>
      <c r="M205" s="221" t="s">
        <v>1</v>
      </c>
      <c r="N205" s="222" t="s">
        <v>41</v>
      </c>
      <c r="O205" s="92"/>
      <c r="P205" s="223">
        <f>O205*H205</f>
        <v>0</v>
      </c>
      <c r="Q205" s="223">
        <v>0.0018400000000000001</v>
      </c>
      <c r="R205" s="223">
        <f>Q205*H205</f>
        <v>0.0014720000000000002</v>
      </c>
      <c r="S205" s="223">
        <v>0</v>
      </c>
      <c r="T205" s="22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5" t="s">
        <v>126</v>
      </c>
      <c r="AT205" s="225" t="s">
        <v>122</v>
      </c>
      <c r="AU205" s="225" t="s">
        <v>83</v>
      </c>
      <c r="AY205" s="18" t="s">
        <v>120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8" t="s">
        <v>81</v>
      </c>
      <c r="BK205" s="226">
        <f>ROUND(I205*H205,2)</f>
        <v>0</v>
      </c>
      <c r="BL205" s="18" t="s">
        <v>126</v>
      </c>
      <c r="BM205" s="225" t="s">
        <v>222</v>
      </c>
    </row>
    <row r="206" s="2" customFormat="1" ht="24.15" customHeight="1">
      <c r="A206" s="39"/>
      <c r="B206" s="40"/>
      <c r="C206" s="213" t="s">
        <v>223</v>
      </c>
      <c r="D206" s="213" t="s">
        <v>122</v>
      </c>
      <c r="E206" s="214" t="s">
        <v>224</v>
      </c>
      <c r="F206" s="215" t="s">
        <v>225</v>
      </c>
      <c r="G206" s="216" t="s">
        <v>226</v>
      </c>
      <c r="H206" s="217">
        <v>1.667</v>
      </c>
      <c r="I206" s="218"/>
      <c r="J206" s="219">
        <f>ROUND(I206*H206,2)</f>
        <v>0</v>
      </c>
      <c r="K206" s="220"/>
      <c r="L206" s="45"/>
      <c r="M206" s="221" t="s">
        <v>1</v>
      </c>
      <c r="N206" s="222" t="s">
        <v>41</v>
      </c>
      <c r="O206" s="92"/>
      <c r="P206" s="223">
        <f>O206*H206</f>
        <v>0</v>
      </c>
      <c r="Q206" s="223">
        <v>1.04877</v>
      </c>
      <c r="R206" s="223">
        <f>Q206*H206</f>
        <v>1.74829959</v>
      </c>
      <c r="S206" s="223">
        <v>0</v>
      </c>
      <c r="T206" s="22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5" t="s">
        <v>126</v>
      </c>
      <c r="AT206" s="225" t="s">
        <v>122</v>
      </c>
      <c r="AU206" s="225" t="s">
        <v>83</v>
      </c>
      <c r="AY206" s="18" t="s">
        <v>120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8" t="s">
        <v>81</v>
      </c>
      <c r="BK206" s="226">
        <f>ROUND(I206*H206,2)</f>
        <v>0</v>
      </c>
      <c r="BL206" s="18" t="s">
        <v>126</v>
      </c>
      <c r="BM206" s="225" t="s">
        <v>227</v>
      </c>
    </row>
    <row r="207" s="13" customFormat="1">
      <c r="A207" s="13"/>
      <c r="B207" s="227"/>
      <c r="C207" s="228"/>
      <c r="D207" s="229" t="s">
        <v>128</v>
      </c>
      <c r="E207" s="230" t="s">
        <v>1</v>
      </c>
      <c r="F207" s="231" t="s">
        <v>228</v>
      </c>
      <c r="G207" s="228"/>
      <c r="H207" s="230" t="s">
        <v>1</v>
      </c>
      <c r="I207" s="232"/>
      <c r="J207" s="228"/>
      <c r="K207" s="228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128</v>
      </c>
      <c r="AU207" s="237" t="s">
        <v>83</v>
      </c>
      <c r="AV207" s="13" t="s">
        <v>81</v>
      </c>
      <c r="AW207" s="13" t="s">
        <v>32</v>
      </c>
      <c r="AX207" s="13" t="s">
        <v>76</v>
      </c>
      <c r="AY207" s="237" t="s">
        <v>120</v>
      </c>
    </row>
    <row r="208" s="14" customFormat="1">
      <c r="A208" s="14"/>
      <c r="B208" s="238"/>
      <c r="C208" s="239"/>
      <c r="D208" s="229" t="s">
        <v>128</v>
      </c>
      <c r="E208" s="240" t="s">
        <v>1</v>
      </c>
      <c r="F208" s="241" t="s">
        <v>229</v>
      </c>
      <c r="G208" s="239"/>
      <c r="H208" s="242">
        <v>1.667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8" t="s">
        <v>128</v>
      </c>
      <c r="AU208" s="248" t="s">
        <v>83</v>
      </c>
      <c r="AV208" s="14" t="s">
        <v>83</v>
      </c>
      <c r="AW208" s="14" t="s">
        <v>32</v>
      </c>
      <c r="AX208" s="14" t="s">
        <v>76</v>
      </c>
      <c r="AY208" s="248" t="s">
        <v>120</v>
      </c>
    </row>
    <row r="209" s="15" customFormat="1">
      <c r="A209" s="15"/>
      <c r="B209" s="249"/>
      <c r="C209" s="250"/>
      <c r="D209" s="229" t="s">
        <v>128</v>
      </c>
      <c r="E209" s="251" t="s">
        <v>1</v>
      </c>
      <c r="F209" s="252" t="s">
        <v>131</v>
      </c>
      <c r="G209" s="250"/>
      <c r="H209" s="253">
        <v>1.667</v>
      </c>
      <c r="I209" s="254"/>
      <c r="J209" s="250"/>
      <c r="K209" s="250"/>
      <c r="L209" s="255"/>
      <c r="M209" s="256"/>
      <c r="N209" s="257"/>
      <c r="O209" s="257"/>
      <c r="P209" s="257"/>
      <c r="Q209" s="257"/>
      <c r="R209" s="257"/>
      <c r="S209" s="257"/>
      <c r="T209" s="258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9" t="s">
        <v>128</v>
      </c>
      <c r="AU209" s="259" t="s">
        <v>83</v>
      </c>
      <c r="AV209" s="15" t="s">
        <v>126</v>
      </c>
      <c r="AW209" s="15" t="s">
        <v>32</v>
      </c>
      <c r="AX209" s="15" t="s">
        <v>81</v>
      </c>
      <c r="AY209" s="259" t="s">
        <v>120</v>
      </c>
    </row>
    <row r="210" s="2" customFormat="1" ht="49.05" customHeight="1">
      <c r="A210" s="39"/>
      <c r="B210" s="40"/>
      <c r="C210" s="213" t="s">
        <v>230</v>
      </c>
      <c r="D210" s="213" t="s">
        <v>122</v>
      </c>
      <c r="E210" s="214" t="s">
        <v>231</v>
      </c>
      <c r="F210" s="215" t="s">
        <v>232</v>
      </c>
      <c r="G210" s="216" t="s">
        <v>165</v>
      </c>
      <c r="H210" s="217">
        <v>7.5</v>
      </c>
      <c r="I210" s="218"/>
      <c r="J210" s="219">
        <f>ROUND(I210*H210,2)</f>
        <v>0</v>
      </c>
      <c r="K210" s="220"/>
      <c r="L210" s="45"/>
      <c r="M210" s="221" t="s">
        <v>1</v>
      </c>
      <c r="N210" s="222" t="s">
        <v>41</v>
      </c>
      <c r="O210" s="92"/>
      <c r="P210" s="223">
        <f>O210*H210</f>
        <v>0</v>
      </c>
      <c r="Q210" s="223">
        <v>2.6843599999999999</v>
      </c>
      <c r="R210" s="223">
        <f>Q210*H210</f>
        <v>20.1327</v>
      </c>
      <c r="S210" s="223">
        <v>0</v>
      </c>
      <c r="T210" s="22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5" t="s">
        <v>126</v>
      </c>
      <c r="AT210" s="225" t="s">
        <v>122</v>
      </c>
      <c r="AU210" s="225" t="s">
        <v>83</v>
      </c>
      <c r="AY210" s="18" t="s">
        <v>120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8" t="s">
        <v>81</v>
      </c>
      <c r="BK210" s="226">
        <f>ROUND(I210*H210,2)</f>
        <v>0</v>
      </c>
      <c r="BL210" s="18" t="s">
        <v>126</v>
      </c>
      <c r="BM210" s="225" t="s">
        <v>233</v>
      </c>
    </row>
    <row r="211" s="13" customFormat="1">
      <c r="A211" s="13"/>
      <c r="B211" s="227"/>
      <c r="C211" s="228"/>
      <c r="D211" s="229" t="s">
        <v>128</v>
      </c>
      <c r="E211" s="230" t="s">
        <v>1</v>
      </c>
      <c r="F211" s="231" t="s">
        <v>234</v>
      </c>
      <c r="G211" s="228"/>
      <c r="H211" s="230" t="s">
        <v>1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128</v>
      </c>
      <c r="AU211" s="237" t="s">
        <v>83</v>
      </c>
      <c r="AV211" s="13" t="s">
        <v>81</v>
      </c>
      <c r="AW211" s="13" t="s">
        <v>32</v>
      </c>
      <c r="AX211" s="13" t="s">
        <v>76</v>
      </c>
      <c r="AY211" s="237" t="s">
        <v>120</v>
      </c>
    </row>
    <row r="212" s="14" customFormat="1">
      <c r="A212" s="14"/>
      <c r="B212" s="238"/>
      <c r="C212" s="239"/>
      <c r="D212" s="229" t="s">
        <v>128</v>
      </c>
      <c r="E212" s="240" t="s">
        <v>1</v>
      </c>
      <c r="F212" s="241" t="s">
        <v>235</v>
      </c>
      <c r="G212" s="239"/>
      <c r="H212" s="242">
        <v>7.5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128</v>
      </c>
      <c r="AU212" s="248" t="s">
        <v>83</v>
      </c>
      <c r="AV212" s="14" t="s">
        <v>83</v>
      </c>
      <c r="AW212" s="14" t="s">
        <v>32</v>
      </c>
      <c r="AX212" s="14" t="s">
        <v>76</v>
      </c>
      <c r="AY212" s="248" t="s">
        <v>120</v>
      </c>
    </row>
    <row r="213" s="15" customFormat="1">
      <c r="A213" s="15"/>
      <c r="B213" s="249"/>
      <c r="C213" s="250"/>
      <c r="D213" s="229" t="s">
        <v>128</v>
      </c>
      <c r="E213" s="251" t="s">
        <v>1</v>
      </c>
      <c r="F213" s="252" t="s">
        <v>131</v>
      </c>
      <c r="G213" s="250"/>
      <c r="H213" s="253">
        <v>7.5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9" t="s">
        <v>128</v>
      </c>
      <c r="AU213" s="259" t="s">
        <v>83</v>
      </c>
      <c r="AV213" s="15" t="s">
        <v>126</v>
      </c>
      <c r="AW213" s="15" t="s">
        <v>32</v>
      </c>
      <c r="AX213" s="15" t="s">
        <v>81</v>
      </c>
      <c r="AY213" s="259" t="s">
        <v>120</v>
      </c>
    </row>
    <row r="214" s="2" customFormat="1" ht="24.15" customHeight="1">
      <c r="A214" s="39"/>
      <c r="B214" s="40"/>
      <c r="C214" s="213" t="s">
        <v>236</v>
      </c>
      <c r="D214" s="213" t="s">
        <v>122</v>
      </c>
      <c r="E214" s="214" t="s">
        <v>237</v>
      </c>
      <c r="F214" s="215" t="s">
        <v>238</v>
      </c>
      <c r="G214" s="216" t="s">
        <v>165</v>
      </c>
      <c r="H214" s="217">
        <v>5.8600000000000003</v>
      </c>
      <c r="I214" s="218"/>
      <c r="J214" s="219">
        <f>ROUND(I214*H214,2)</f>
        <v>0</v>
      </c>
      <c r="K214" s="220"/>
      <c r="L214" s="45"/>
      <c r="M214" s="221" t="s">
        <v>1</v>
      </c>
      <c r="N214" s="222" t="s">
        <v>41</v>
      </c>
      <c r="O214" s="92"/>
      <c r="P214" s="223">
        <f>O214*H214</f>
        <v>0</v>
      </c>
      <c r="Q214" s="223">
        <v>2.5020899999999999</v>
      </c>
      <c r="R214" s="223">
        <f>Q214*H214</f>
        <v>14.6622474</v>
      </c>
      <c r="S214" s="223">
        <v>0</v>
      </c>
      <c r="T214" s="22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5" t="s">
        <v>126</v>
      </c>
      <c r="AT214" s="225" t="s">
        <v>122</v>
      </c>
      <c r="AU214" s="225" t="s">
        <v>83</v>
      </c>
      <c r="AY214" s="18" t="s">
        <v>120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8" t="s">
        <v>81</v>
      </c>
      <c r="BK214" s="226">
        <f>ROUND(I214*H214,2)</f>
        <v>0</v>
      </c>
      <c r="BL214" s="18" t="s">
        <v>126</v>
      </c>
      <c r="BM214" s="225" t="s">
        <v>239</v>
      </c>
    </row>
    <row r="215" s="13" customFormat="1">
      <c r="A215" s="13"/>
      <c r="B215" s="227"/>
      <c r="C215" s="228"/>
      <c r="D215" s="229" t="s">
        <v>128</v>
      </c>
      <c r="E215" s="230" t="s">
        <v>1</v>
      </c>
      <c r="F215" s="231" t="s">
        <v>240</v>
      </c>
      <c r="G215" s="228"/>
      <c r="H215" s="230" t="s">
        <v>1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128</v>
      </c>
      <c r="AU215" s="237" t="s">
        <v>83</v>
      </c>
      <c r="AV215" s="13" t="s">
        <v>81</v>
      </c>
      <c r="AW215" s="13" t="s">
        <v>32</v>
      </c>
      <c r="AX215" s="13" t="s">
        <v>76</v>
      </c>
      <c r="AY215" s="237" t="s">
        <v>120</v>
      </c>
    </row>
    <row r="216" s="14" customFormat="1">
      <c r="A216" s="14"/>
      <c r="B216" s="238"/>
      <c r="C216" s="239"/>
      <c r="D216" s="229" t="s">
        <v>128</v>
      </c>
      <c r="E216" s="240" t="s">
        <v>1</v>
      </c>
      <c r="F216" s="241" t="s">
        <v>241</v>
      </c>
      <c r="G216" s="239"/>
      <c r="H216" s="242">
        <v>3.1190000000000002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128</v>
      </c>
      <c r="AU216" s="248" t="s">
        <v>83</v>
      </c>
      <c r="AV216" s="14" t="s">
        <v>83</v>
      </c>
      <c r="AW216" s="14" t="s">
        <v>32</v>
      </c>
      <c r="AX216" s="14" t="s">
        <v>76</v>
      </c>
      <c r="AY216" s="248" t="s">
        <v>120</v>
      </c>
    </row>
    <row r="217" s="14" customFormat="1">
      <c r="A217" s="14"/>
      <c r="B217" s="238"/>
      <c r="C217" s="239"/>
      <c r="D217" s="229" t="s">
        <v>128</v>
      </c>
      <c r="E217" s="240" t="s">
        <v>1</v>
      </c>
      <c r="F217" s="241" t="s">
        <v>242</v>
      </c>
      <c r="G217" s="239"/>
      <c r="H217" s="242">
        <v>2.7410000000000001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128</v>
      </c>
      <c r="AU217" s="248" t="s">
        <v>83</v>
      </c>
      <c r="AV217" s="14" t="s">
        <v>83</v>
      </c>
      <c r="AW217" s="14" t="s">
        <v>32</v>
      </c>
      <c r="AX217" s="14" t="s">
        <v>76</v>
      </c>
      <c r="AY217" s="248" t="s">
        <v>120</v>
      </c>
    </row>
    <row r="218" s="15" customFormat="1">
      <c r="A218" s="15"/>
      <c r="B218" s="249"/>
      <c r="C218" s="250"/>
      <c r="D218" s="229" t="s">
        <v>128</v>
      </c>
      <c r="E218" s="251" t="s">
        <v>1</v>
      </c>
      <c r="F218" s="252" t="s">
        <v>131</v>
      </c>
      <c r="G218" s="250"/>
      <c r="H218" s="253">
        <v>5.8600000000000003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9" t="s">
        <v>128</v>
      </c>
      <c r="AU218" s="259" t="s">
        <v>83</v>
      </c>
      <c r="AV218" s="15" t="s">
        <v>126</v>
      </c>
      <c r="AW218" s="15" t="s">
        <v>32</v>
      </c>
      <c r="AX218" s="15" t="s">
        <v>81</v>
      </c>
      <c r="AY218" s="259" t="s">
        <v>120</v>
      </c>
    </row>
    <row r="219" s="2" customFormat="1" ht="33" customHeight="1">
      <c r="A219" s="39"/>
      <c r="B219" s="40"/>
      <c r="C219" s="213" t="s">
        <v>243</v>
      </c>
      <c r="D219" s="213" t="s">
        <v>122</v>
      </c>
      <c r="E219" s="214" t="s">
        <v>244</v>
      </c>
      <c r="F219" s="215" t="s">
        <v>245</v>
      </c>
      <c r="G219" s="216" t="s">
        <v>165</v>
      </c>
      <c r="H219" s="217">
        <v>5.8600000000000003</v>
      </c>
      <c r="I219" s="218"/>
      <c r="J219" s="219">
        <f>ROUND(I219*H219,2)</f>
        <v>0</v>
      </c>
      <c r="K219" s="220"/>
      <c r="L219" s="45"/>
      <c r="M219" s="221" t="s">
        <v>1</v>
      </c>
      <c r="N219" s="222" t="s">
        <v>41</v>
      </c>
      <c r="O219" s="92"/>
      <c r="P219" s="223">
        <f>O219*H219</f>
        <v>0</v>
      </c>
      <c r="Q219" s="223">
        <v>0.048579999999999998</v>
      </c>
      <c r="R219" s="223">
        <f>Q219*H219</f>
        <v>0.28467880000000001</v>
      </c>
      <c r="S219" s="223">
        <v>0</v>
      </c>
      <c r="T219" s="22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5" t="s">
        <v>126</v>
      </c>
      <c r="AT219" s="225" t="s">
        <v>122</v>
      </c>
      <c r="AU219" s="225" t="s">
        <v>83</v>
      </c>
      <c r="AY219" s="18" t="s">
        <v>120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8" t="s">
        <v>81</v>
      </c>
      <c r="BK219" s="226">
        <f>ROUND(I219*H219,2)</f>
        <v>0</v>
      </c>
      <c r="BL219" s="18" t="s">
        <v>126</v>
      </c>
      <c r="BM219" s="225" t="s">
        <v>246</v>
      </c>
    </row>
    <row r="220" s="13" customFormat="1">
      <c r="A220" s="13"/>
      <c r="B220" s="227"/>
      <c r="C220" s="228"/>
      <c r="D220" s="229" t="s">
        <v>128</v>
      </c>
      <c r="E220" s="230" t="s">
        <v>1</v>
      </c>
      <c r="F220" s="231" t="s">
        <v>240</v>
      </c>
      <c r="G220" s="228"/>
      <c r="H220" s="230" t="s">
        <v>1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128</v>
      </c>
      <c r="AU220" s="237" t="s">
        <v>83</v>
      </c>
      <c r="AV220" s="13" t="s">
        <v>81</v>
      </c>
      <c r="AW220" s="13" t="s">
        <v>32</v>
      </c>
      <c r="AX220" s="13" t="s">
        <v>76</v>
      </c>
      <c r="AY220" s="237" t="s">
        <v>120</v>
      </c>
    </row>
    <row r="221" s="14" customFormat="1">
      <c r="A221" s="14"/>
      <c r="B221" s="238"/>
      <c r="C221" s="239"/>
      <c r="D221" s="229" t="s">
        <v>128</v>
      </c>
      <c r="E221" s="240" t="s">
        <v>1</v>
      </c>
      <c r="F221" s="241" t="s">
        <v>241</v>
      </c>
      <c r="G221" s="239"/>
      <c r="H221" s="242">
        <v>3.1190000000000002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8" t="s">
        <v>128</v>
      </c>
      <c r="AU221" s="248" t="s">
        <v>83</v>
      </c>
      <c r="AV221" s="14" t="s">
        <v>83</v>
      </c>
      <c r="AW221" s="14" t="s">
        <v>32</v>
      </c>
      <c r="AX221" s="14" t="s">
        <v>76</v>
      </c>
      <c r="AY221" s="248" t="s">
        <v>120</v>
      </c>
    </row>
    <row r="222" s="14" customFormat="1">
      <c r="A222" s="14"/>
      <c r="B222" s="238"/>
      <c r="C222" s="239"/>
      <c r="D222" s="229" t="s">
        <v>128</v>
      </c>
      <c r="E222" s="240" t="s">
        <v>1</v>
      </c>
      <c r="F222" s="241" t="s">
        <v>242</v>
      </c>
      <c r="G222" s="239"/>
      <c r="H222" s="242">
        <v>2.7410000000000001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8" t="s">
        <v>128</v>
      </c>
      <c r="AU222" s="248" t="s">
        <v>83</v>
      </c>
      <c r="AV222" s="14" t="s">
        <v>83</v>
      </c>
      <c r="AW222" s="14" t="s">
        <v>32</v>
      </c>
      <c r="AX222" s="14" t="s">
        <v>76</v>
      </c>
      <c r="AY222" s="248" t="s">
        <v>120</v>
      </c>
    </row>
    <row r="223" s="15" customFormat="1">
      <c r="A223" s="15"/>
      <c r="B223" s="249"/>
      <c r="C223" s="250"/>
      <c r="D223" s="229" t="s">
        <v>128</v>
      </c>
      <c r="E223" s="251" t="s">
        <v>1</v>
      </c>
      <c r="F223" s="252" t="s">
        <v>131</v>
      </c>
      <c r="G223" s="250"/>
      <c r="H223" s="253">
        <v>5.8600000000000003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9" t="s">
        <v>128</v>
      </c>
      <c r="AU223" s="259" t="s">
        <v>83</v>
      </c>
      <c r="AV223" s="15" t="s">
        <v>126</v>
      </c>
      <c r="AW223" s="15" t="s">
        <v>32</v>
      </c>
      <c r="AX223" s="15" t="s">
        <v>81</v>
      </c>
      <c r="AY223" s="259" t="s">
        <v>120</v>
      </c>
    </row>
    <row r="224" s="2" customFormat="1" ht="24.15" customHeight="1">
      <c r="A224" s="39"/>
      <c r="B224" s="40"/>
      <c r="C224" s="213" t="s">
        <v>7</v>
      </c>
      <c r="D224" s="213" t="s">
        <v>122</v>
      </c>
      <c r="E224" s="214" t="s">
        <v>247</v>
      </c>
      <c r="F224" s="215" t="s">
        <v>248</v>
      </c>
      <c r="G224" s="216" t="s">
        <v>165</v>
      </c>
      <c r="H224" s="217">
        <v>2.4769999999999999</v>
      </c>
      <c r="I224" s="218"/>
      <c r="J224" s="219">
        <f>ROUND(I224*H224,2)</f>
        <v>0</v>
      </c>
      <c r="K224" s="220"/>
      <c r="L224" s="45"/>
      <c r="M224" s="221" t="s">
        <v>1</v>
      </c>
      <c r="N224" s="222" t="s">
        <v>41</v>
      </c>
      <c r="O224" s="92"/>
      <c r="P224" s="223">
        <f>O224*H224</f>
        <v>0</v>
      </c>
      <c r="Q224" s="223">
        <v>2.5020899999999999</v>
      </c>
      <c r="R224" s="223">
        <f>Q224*H224</f>
        <v>6.1976769299999992</v>
      </c>
      <c r="S224" s="223">
        <v>0</v>
      </c>
      <c r="T224" s="224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5" t="s">
        <v>126</v>
      </c>
      <c r="AT224" s="225" t="s">
        <v>122</v>
      </c>
      <c r="AU224" s="225" t="s">
        <v>83</v>
      </c>
      <c r="AY224" s="18" t="s">
        <v>120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8" t="s">
        <v>81</v>
      </c>
      <c r="BK224" s="226">
        <f>ROUND(I224*H224,2)</f>
        <v>0</v>
      </c>
      <c r="BL224" s="18" t="s">
        <v>126</v>
      </c>
      <c r="BM224" s="225" t="s">
        <v>249</v>
      </c>
    </row>
    <row r="225" s="13" customFormat="1">
      <c r="A225" s="13"/>
      <c r="B225" s="227"/>
      <c r="C225" s="228"/>
      <c r="D225" s="229" t="s">
        <v>128</v>
      </c>
      <c r="E225" s="230" t="s">
        <v>1</v>
      </c>
      <c r="F225" s="231" t="s">
        <v>250</v>
      </c>
      <c r="G225" s="228"/>
      <c r="H225" s="230" t="s">
        <v>1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128</v>
      </c>
      <c r="AU225" s="237" t="s">
        <v>83</v>
      </c>
      <c r="AV225" s="13" t="s">
        <v>81</v>
      </c>
      <c r="AW225" s="13" t="s">
        <v>32</v>
      </c>
      <c r="AX225" s="13" t="s">
        <v>76</v>
      </c>
      <c r="AY225" s="237" t="s">
        <v>120</v>
      </c>
    </row>
    <row r="226" s="14" customFormat="1">
      <c r="A226" s="14"/>
      <c r="B226" s="238"/>
      <c r="C226" s="239"/>
      <c r="D226" s="229" t="s">
        <v>128</v>
      </c>
      <c r="E226" s="240" t="s">
        <v>1</v>
      </c>
      <c r="F226" s="241" t="s">
        <v>251</v>
      </c>
      <c r="G226" s="239"/>
      <c r="H226" s="242">
        <v>0.23000000000000001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8" t="s">
        <v>128</v>
      </c>
      <c r="AU226" s="248" t="s">
        <v>83</v>
      </c>
      <c r="AV226" s="14" t="s">
        <v>83</v>
      </c>
      <c r="AW226" s="14" t="s">
        <v>32</v>
      </c>
      <c r="AX226" s="14" t="s">
        <v>76</v>
      </c>
      <c r="AY226" s="248" t="s">
        <v>120</v>
      </c>
    </row>
    <row r="227" s="14" customFormat="1">
      <c r="A227" s="14"/>
      <c r="B227" s="238"/>
      <c r="C227" s="239"/>
      <c r="D227" s="229" t="s">
        <v>128</v>
      </c>
      <c r="E227" s="240" t="s">
        <v>1</v>
      </c>
      <c r="F227" s="241" t="s">
        <v>252</v>
      </c>
      <c r="G227" s="239"/>
      <c r="H227" s="242">
        <v>0.032000000000000001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128</v>
      </c>
      <c r="AU227" s="248" t="s">
        <v>83</v>
      </c>
      <c r="AV227" s="14" t="s">
        <v>83</v>
      </c>
      <c r="AW227" s="14" t="s">
        <v>32</v>
      </c>
      <c r="AX227" s="14" t="s">
        <v>76</v>
      </c>
      <c r="AY227" s="248" t="s">
        <v>120</v>
      </c>
    </row>
    <row r="228" s="14" customFormat="1">
      <c r="A228" s="14"/>
      <c r="B228" s="238"/>
      <c r="C228" s="239"/>
      <c r="D228" s="229" t="s">
        <v>128</v>
      </c>
      <c r="E228" s="240" t="s">
        <v>1</v>
      </c>
      <c r="F228" s="241" t="s">
        <v>253</v>
      </c>
      <c r="G228" s="239"/>
      <c r="H228" s="242">
        <v>0.35999999999999999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128</v>
      </c>
      <c r="AU228" s="248" t="s">
        <v>83</v>
      </c>
      <c r="AV228" s="14" t="s">
        <v>83</v>
      </c>
      <c r="AW228" s="14" t="s">
        <v>32</v>
      </c>
      <c r="AX228" s="14" t="s">
        <v>76</v>
      </c>
      <c r="AY228" s="248" t="s">
        <v>120</v>
      </c>
    </row>
    <row r="229" s="14" customFormat="1">
      <c r="A229" s="14"/>
      <c r="B229" s="238"/>
      <c r="C229" s="239"/>
      <c r="D229" s="229" t="s">
        <v>128</v>
      </c>
      <c r="E229" s="240" t="s">
        <v>1</v>
      </c>
      <c r="F229" s="241" t="s">
        <v>254</v>
      </c>
      <c r="G229" s="239"/>
      <c r="H229" s="242">
        <v>1.823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128</v>
      </c>
      <c r="AU229" s="248" t="s">
        <v>83</v>
      </c>
      <c r="AV229" s="14" t="s">
        <v>83</v>
      </c>
      <c r="AW229" s="14" t="s">
        <v>32</v>
      </c>
      <c r="AX229" s="14" t="s">
        <v>76</v>
      </c>
      <c r="AY229" s="248" t="s">
        <v>120</v>
      </c>
    </row>
    <row r="230" s="14" customFormat="1">
      <c r="A230" s="14"/>
      <c r="B230" s="238"/>
      <c r="C230" s="239"/>
      <c r="D230" s="229" t="s">
        <v>128</v>
      </c>
      <c r="E230" s="240" t="s">
        <v>1</v>
      </c>
      <c r="F230" s="241" t="s">
        <v>252</v>
      </c>
      <c r="G230" s="239"/>
      <c r="H230" s="242">
        <v>0.032000000000000001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8" t="s">
        <v>128</v>
      </c>
      <c r="AU230" s="248" t="s">
        <v>83</v>
      </c>
      <c r="AV230" s="14" t="s">
        <v>83</v>
      </c>
      <c r="AW230" s="14" t="s">
        <v>32</v>
      </c>
      <c r="AX230" s="14" t="s">
        <v>76</v>
      </c>
      <c r="AY230" s="248" t="s">
        <v>120</v>
      </c>
    </row>
    <row r="231" s="15" customFormat="1">
      <c r="A231" s="15"/>
      <c r="B231" s="249"/>
      <c r="C231" s="250"/>
      <c r="D231" s="229" t="s">
        <v>128</v>
      </c>
      <c r="E231" s="251" t="s">
        <v>1</v>
      </c>
      <c r="F231" s="252" t="s">
        <v>131</v>
      </c>
      <c r="G231" s="250"/>
      <c r="H231" s="253">
        <v>2.4769999999999999</v>
      </c>
      <c r="I231" s="254"/>
      <c r="J231" s="250"/>
      <c r="K231" s="250"/>
      <c r="L231" s="255"/>
      <c r="M231" s="256"/>
      <c r="N231" s="257"/>
      <c r="O231" s="257"/>
      <c r="P231" s="257"/>
      <c r="Q231" s="257"/>
      <c r="R231" s="257"/>
      <c r="S231" s="257"/>
      <c r="T231" s="25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9" t="s">
        <v>128</v>
      </c>
      <c r="AU231" s="259" t="s">
        <v>83</v>
      </c>
      <c r="AV231" s="15" t="s">
        <v>126</v>
      </c>
      <c r="AW231" s="15" t="s">
        <v>32</v>
      </c>
      <c r="AX231" s="15" t="s">
        <v>81</v>
      </c>
      <c r="AY231" s="259" t="s">
        <v>120</v>
      </c>
    </row>
    <row r="232" s="2" customFormat="1" ht="24.15" customHeight="1">
      <c r="A232" s="39"/>
      <c r="B232" s="40"/>
      <c r="C232" s="213" t="s">
        <v>255</v>
      </c>
      <c r="D232" s="213" t="s">
        <v>122</v>
      </c>
      <c r="E232" s="214" t="s">
        <v>256</v>
      </c>
      <c r="F232" s="215" t="s">
        <v>257</v>
      </c>
      <c r="G232" s="216" t="s">
        <v>165</v>
      </c>
      <c r="H232" s="217">
        <v>2.4769999999999999</v>
      </c>
      <c r="I232" s="218"/>
      <c r="J232" s="219">
        <f>ROUND(I232*H232,2)</f>
        <v>0</v>
      </c>
      <c r="K232" s="220"/>
      <c r="L232" s="45"/>
      <c r="M232" s="221" t="s">
        <v>1</v>
      </c>
      <c r="N232" s="222" t="s">
        <v>41</v>
      </c>
      <c r="O232" s="92"/>
      <c r="P232" s="223">
        <f>O232*H232</f>
        <v>0</v>
      </c>
      <c r="Q232" s="223">
        <v>0.048579999999999998</v>
      </c>
      <c r="R232" s="223">
        <f>Q232*H232</f>
        <v>0.12033265999999999</v>
      </c>
      <c r="S232" s="223">
        <v>0</v>
      </c>
      <c r="T232" s="224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5" t="s">
        <v>126</v>
      </c>
      <c r="AT232" s="225" t="s">
        <v>122</v>
      </c>
      <c r="AU232" s="225" t="s">
        <v>83</v>
      </c>
      <c r="AY232" s="18" t="s">
        <v>120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8" t="s">
        <v>81</v>
      </c>
      <c r="BK232" s="226">
        <f>ROUND(I232*H232,2)</f>
        <v>0</v>
      </c>
      <c r="BL232" s="18" t="s">
        <v>126</v>
      </c>
      <c r="BM232" s="225" t="s">
        <v>258</v>
      </c>
    </row>
    <row r="233" s="13" customFormat="1">
      <c r="A233" s="13"/>
      <c r="B233" s="227"/>
      <c r="C233" s="228"/>
      <c r="D233" s="229" t="s">
        <v>128</v>
      </c>
      <c r="E233" s="230" t="s">
        <v>1</v>
      </c>
      <c r="F233" s="231" t="s">
        <v>250</v>
      </c>
      <c r="G233" s="228"/>
      <c r="H233" s="230" t="s">
        <v>1</v>
      </c>
      <c r="I233" s="232"/>
      <c r="J233" s="228"/>
      <c r="K233" s="228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128</v>
      </c>
      <c r="AU233" s="237" t="s">
        <v>83</v>
      </c>
      <c r="AV233" s="13" t="s">
        <v>81</v>
      </c>
      <c r="AW233" s="13" t="s">
        <v>32</v>
      </c>
      <c r="AX233" s="13" t="s">
        <v>76</v>
      </c>
      <c r="AY233" s="237" t="s">
        <v>120</v>
      </c>
    </row>
    <row r="234" s="14" customFormat="1">
      <c r="A234" s="14"/>
      <c r="B234" s="238"/>
      <c r="C234" s="239"/>
      <c r="D234" s="229" t="s">
        <v>128</v>
      </c>
      <c r="E234" s="240" t="s">
        <v>1</v>
      </c>
      <c r="F234" s="241" t="s">
        <v>251</v>
      </c>
      <c r="G234" s="239"/>
      <c r="H234" s="242">
        <v>0.23000000000000001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8" t="s">
        <v>128</v>
      </c>
      <c r="AU234" s="248" t="s">
        <v>83</v>
      </c>
      <c r="AV234" s="14" t="s">
        <v>83</v>
      </c>
      <c r="AW234" s="14" t="s">
        <v>32</v>
      </c>
      <c r="AX234" s="14" t="s">
        <v>76</v>
      </c>
      <c r="AY234" s="248" t="s">
        <v>120</v>
      </c>
    </row>
    <row r="235" s="14" customFormat="1">
      <c r="A235" s="14"/>
      <c r="B235" s="238"/>
      <c r="C235" s="239"/>
      <c r="D235" s="229" t="s">
        <v>128</v>
      </c>
      <c r="E235" s="240" t="s">
        <v>1</v>
      </c>
      <c r="F235" s="241" t="s">
        <v>252</v>
      </c>
      <c r="G235" s="239"/>
      <c r="H235" s="242">
        <v>0.032000000000000001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8" t="s">
        <v>128</v>
      </c>
      <c r="AU235" s="248" t="s">
        <v>83</v>
      </c>
      <c r="AV235" s="14" t="s">
        <v>83</v>
      </c>
      <c r="AW235" s="14" t="s">
        <v>32</v>
      </c>
      <c r="AX235" s="14" t="s">
        <v>76</v>
      </c>
      <c r="AY235" s="248" t="s">
        <v>120</v>
      </c>
    </row>
    <row r="236" s="14" customFormat="1">
      <c r="A236" s="14"/>
      <c r="B236" s="238"/>
      <c r="C236" s="239"/>
      <c r="D236" s="229" t="s">
        <v>128</v>
      </c>
      <c r="E236" s="240" t="s">
        <v>1</v>
      </c>
      <c r="F236" s="241" t="s">
        <v>253</v>
      </c>
      <c r="G236" s="239"/>
      <c r="H236" s="242">
        <v>0.35999999999999999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128</v>
      </c>
      <c r="AU236" s="248" t="s">
        <v>83</v>
      </c>
      <c r="AV236" s="14" t="s">
        <v>83</v>
      </c>
      <c r="AW236" s="14" t="s">
        <v>32</v>
      </c>
      <c r="AX236" s="14" t="s">
        <v>76</v>
      </c>
      <c r="AY236" s="248" t="s">
        <v>120</v>
      </c>
    </row>
    <row r="237" s="14" customFormat="1">
      <c r="A237" s="14"/>
      <c r="B237" s="238"/>
      <c r="C237" s="239"/>
      <c r="D237" s="229" t="s">
        <v>128</v>
      </c>
      <c r="E237" s="240" t="s">
        <v>1</v>
      </c>
      <c r="F237" s="241" t="s">
        <v>254</v>
      </c>
      <c r="G237" s="239"/>
      <c r="H237" s="242">
        <v>1.823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128</v>
      </c>
      <c r="AU237" s="248" t="s">
        <v>83</v>
      </c>
      <c r="AV237" s="14" t="s">
        <v>83</v>
      </c>
      <c r="AW237" s="14" t="s">
        <v>32</v>
      </c>
      <c r="AX237" s="14" t="s">
        <v>76</v>
      </c>
      <c r="AY237" s="248" t="s">
        <v>120</v>
      </c>
    </row>
    <row r="238" s="14" customFormat="1">
      <c r="A238" s="14"/>
      <c r="B238" s="238"/>
      <c r="C238" s="239"/>
      <c r="D238" s="229" t="s">
        <v>128</v>
      </c>
      <c r="E238" s="240" t="s">
        <v>1</v>
      </c>
      <c r="F238" s="241" t="s">
        <v>252</v>
      </c>
      <c r="G238" s="239"/>
      <c r="H238" s="242">
        <v>0.032000000000000001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128</v>
      </c>
      <c r="AU238" s="248" t="s">
        <v>83</v>
      </c>
      <c r="AV238" s="14" t="s">
        <v>83</v>
      </c>
      <c r="AW238" s="14" t="s">
        <v>32</v>
      </c>
      <c r="AX238" s="14" t="s">
        <v>76</v>
      </c>
      <c r="AY238" s="248" t="s">
        <v>120</v>
      </c>
    </row>
    <row r="239" s="15" customFormat="1">
      <c r="A239" s="15"/>
      <c r="B239" s="249"/>
      <c r="C239" s="250"/>
      <c r="D239" s="229" t="s">
        <v>128</v>
      </c>
      <c r="E239" s="251" t="s">
        <v>1</v>
      </c>
      <c r="F239" s="252" t="s">
        <v>131</v>
      </c>
      <c r="G239" s="250"/>
      <c r="H239" s="253">
        <v>2.4769999999999999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9" t="s">
        <v>128</v>
      </c>
      <c r="AU239" s="259" t="s">
        <v>83</v>
      </c>
      <c r="AV239" s="15" t="s">
        <v>126</v>
      </c>
      <c r="AW239" s="15" t="s">
        <v>32</v>
      </c>
      <c r="AX239" s="15" t="s">
        <v>81</v>
      </c>
      <c r="AY239" s="259" t="s">
        <v>120</v>
      </c>
    </row>
    <row r="240" s="2" customFormat="1" ht="37.8" customHeight="1">
      <c r="A240" s="39"/>
      <c r="B240" s="40"/>
      <c r="C240" s="213" t="s">
        <v>259</v>
      </c>
      <c r="D240" s="213" t="s">
        <v>122</v>
      </c>
      <c r="E240" s="214" t="s">
        <v>260</v>
      </c>
      <c r="F240" s="215" t="s">
        <v>261</v>
      </c>
      <c r="G240" s="216" t="s">
        <v>125</v>
      </c>
      <c r="H240" s="217">
        <v>15.624000000000001</v>
      </c>
      <c r="I240" s="218"/>
      <c r="J240" s="219">
        <f>ROUND(I240*H240,2)</f>
        <v>0</v>
      </c>
      <c r="K240" s="220"/>
      <c r="L240" s="45"/>
      <c r="M240" s="221" t="s">
        <v>1</v>
      </c>
      <c r="N240" s="222" t="s">
        <v>41</v>
      </c>
      <c r="O240" s="92"/>
      <c r="P240" s="223">
        <f>O240*H240</f>
        <v>0</v>
      </c>
      <c r="Q240" s="223">
        <v>0.00166</v>
      </c>
      <c r="R240" s="223">
        <f>Q240*H240</f>
        <v>0.025935840000000002</v>
      </c>
      <c r="S240" s="223">
        <v>0</v>
      </c>
      <c r="T240" s="22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5" t="s">
        <v>126</v>
      </c>
      <c r="AT240" s="225" t="s">
        <v>122</v>
      </c>
      <c r="AU240" s="225" t="s">
        <v>83</v>
      </c>
      <c r="AY240" s="18" t="s">
        <v>120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8" t="s">
        <v>81</v>
      </c>
      <c r="BK240" s="226">
        <f>ROUND(I240*H240,2)</f>
        <v>0</v>
      </c>
      <c r="BL240" s="18" t="s">
        <v>126</v>
      </c>
      <c r="BM240" s="225" t="s">
        <v>262</v>
      </c>
    </row>
    <row r="241" s="14" customFormat="1">
      <c r="A241" s="14"/>
      <c r="B241" s="238"/>
      <c r="C241" s="239"/>
      <c r="D241" s="229" t="s">
        <v>128</v>
      </c>
      <c r="E241" s="240" t="s">
        <v>1</v>
      </c>
      <c r="F241" s="241" t="s">
        <v>263</v>
      </c>
      <c r="G241" s="239"/>
      <c r="H241" s="242">
        <v>7.3079999999999998</v>
      </c>
      <c r="I241" s="243"/>
      <c r="J241" s="239"/>
      <c r="K241" s="239"/>
      <c r="L241" s="244"/>
      <c r="M241" s="245"/>
      <c r="N241" s="246"/>
      <c r="O241" s="246"/>
      <c r="P241" s="246"/>
      <c r="Q241" s="246"/>
      <c r="R241" s="246"/>
      <c r="S241" s="246"/>
      <c r="T241" s="24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8" t="s">
        <v>128</v>
      </c>
      <c r="AU241" s="248" t="s">
        <v>83</v>
      </c>
      <c r="AV241" s="14" t="s">
        <v>83</v>
      </c>
      <c r="AW241" s="14" t="s">
        <v>32</v>
      </c>
      <c r="AX241" s="14" t="s">
        <v>76</v>
      </c>
      <c r="AY241" s="248" t="s">
        <v>120</v>
      </c>
    </row>
    <row r="242" s="14" customFormat="1">
      <c r="A242" s="14"/>
      <c r="B242" s="238"/>
      <c r="C242" s="239"/>
      <c r="D242" s="229" t="s">
        <v>128</v>
      </c>
      <c r="E242" s="240" t="s">
        <v>1</v>
      </c>
      <c r="F242" s="241" t="s">
        <v>264</v>
      </c>
      <c r="G242" s="239"/>
      <c r="H242" s="242">
        <v>8.3160000000000007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8" t="s">
        <v>128</v>
      </c>
      <c r="AU242" s="248" t="s">
        <v>83</v>
      </c>
      <c r="AV242" s="14" t="s">
        <v>83</v>
      </c>
      <c r="AW242" s="14" t="s">
        <v>32</v>
      </c>
      <c r="AX242" s="14" t="s">
        <v>76</v>
      </c>
      <c r="AY242" s="248" t="s">
        <v>120</v>
      </c>
    </row>
    <row r="243" s="15" customFormat="1">
      <c r="A243" s="15"/>
      <c r="B243" s="249"/>
      <c r="C243" s="250"/>
      <c r="D243" s="229" t="s">
        <v>128</v>
      </c>
      <c r="E243" s="251" t="s">
        <v>1</v>
      </c>
      <c r="F243" s="252" t="s">
        <v>131</v>
      </c>
      <c r="G243" s="250"/>
      <c r="H243" s="253">
        <v>15.624000000000001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9" t="s">
        <v>128</v>
      </c>
      <c r="AU243" s="259" t="s">
        <v>83</v>
      </c>
      <c r="AV243" s="15" t="s">
        <v>126</v>
      </c>
      <c r="AW243" s="15" t="s">
        <v>32</v>
      </c>
      <c r="AX243" s="15" t="s">
        <v>81</v>
      </c>
      <c r="AY243" s="259" t="s">
        <v>120</v>
      </c>
    </row>
    <row r="244" s="2" customFormat="1" ht="24.15" customHeight="1">
      <c r="A244" s="39"/>
      <c r="B244" s="40"/>
      <c r="C244" s="213" t="s">
        <v>265</v>
      </c>
      <c r="D244" s="213" t="s">
        <v>122</v>
      </c>
      <c r="E244" s="214" t="s">
        <v>266</v>
      </c>
      <c r="F244" s="215" t="s">
        <v>267</v>
      </c>
      <c r="G244" s="216" t="s">
        <v>125</v>
      </c>
      <c r="H244" s="217">
        <v>15.624000000000001</v>
      </c>
      <c r="I244" s="218"/>
      <c r="J244" s="219">
        <f>ROUND(I244*H244,2)</f>
        <v>0</v>
      </c>
      <c r="K244" s="220"/>
      <c r="L244" s="45"/>
      <c r="M244" s="221" t="s">
        <v>1</v>
      </c>
      <c r="N244" s="222" t="s">
        <v>41</v>
      </c>
      <c r="O244" s="92"/>
      <c r="P244" s="223">
        <f>O244*H244</f>
        <v>0</v>
      </c>
      <c r="Q244" s="223">
        <v>4.0000000000000003E-05</v>
      </c>
      <c r="R244" s="223">
        <f>Q244*H244</f>
        <v>0.00062496000000000003</v>
      </c>
      <c r="S244" s="223">
        <v>0</v>
      </c>
      <c r="T244" s="224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5" t="s">
        <v>126</v>
      </c>
      <c r="AT244" s="225" t="s">
        <v>122</v>
      </c>
      <c r="AU244" s="225" t="s">
        <v>83</v>
      </c>
      <c r="AY244" s="18" t="s">
        <v>120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8" t="s">
        <v>81</v>
      </c>
      <c r="BK244" s="226">
        <f>ROUND(I244*H244,2)</f>
        <v>0</v>
      </c>
      <c r="BL244" s="18" t="s">
        <v>126</v>
      </c>
      <c r="BM244" s="225" t="s">
        <v>268</v>
      </c>
    </row>
    <row r="245" s="14" customFormat="1">
      <c r="A245" s="14"/>
      <c r="B245" s="238"/>
      <c r="C245" s="239"/>
      <c r="D245" s="229" t="s">
        <v>128</v>
      </c>
      <c r="E245" s="240" t="s">
        <v>1</v>
      </c>
      <c r="F245" s="241" t="s">
        <v>263</v>
      </c>
      <c r="G245" s="239"/>
      <c r="H245" s="242">
        <v>7.3079999999999998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8" t="s">
        <v>128</v>
      </c>
      <c r="AU245" s="248" t="s">
        <v>83</v>
      </c>
      <c r="AV245" s="14" t="s">
        <v>83</v>
      </c>
      <c r="AW245" s="14" t="s">
        <v>32</v>
      </c>
      <c r="AX245" s="14" t="s">
        <v>76</v>
      </c>
      <c r="AY245" s="248" t="s">
        <v>120</v>
      </c>
    </row>
    <row r="246" s="14" customFormat="1">
      <c r="A246" s="14"/>
      <c r="B246" s="238"/>
      <c r="C246" s="239"/>
      <c r="D246" s="229" t="s">
        <v>128</v>
      </c>
      <c r="E246" s="240" t="s">
        <v>1</v>
      </c>
      <c r="F246" s="241" t="s">
        <v>264</v>
      </c>
      <c r="G246" s="239"/>
      <c r="H246" s="242">
        <v>8.3160000000000007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128</v>
      </c>
      <c r="AU246" s="248" t="s">
        <v>83</v>
      </c>
      <c r="AV246" s="14" t="s">
        <v>83</v>
      </c>
      <c r="AW246" s="14" t="s">
        <v>32</v>
      </c>
      <c r="AX246" s="14" t="s">
        <v>76</v>
      </c>
      <c r="AY246" s="248" t="s">
        <v>120</v>
      </c>
    </row>
    <row r="247" s="15" customFormat="1">
      <c r="A247" s="15"/>
      <c r="B247" s="249"/>
      <c r="C247" s="250"/>
      <c r="D247" s="229" t="s">
        <v>128</v>
      </c>
      <c r="E247" s="251" t="s">
        <v>1</v>
      </c>
      <c r="F247" s="252" t="s">
        <v>131</v>
      </c>
      <c r="G247" s="250"/>
      <c r="H247" s="253">
        <v>15.624000000000001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9" t="s">
        <v>128</v>
      </c>
      <c r="AU247" s="259" t="s">
        <v>83</v>
      </c>
      <c r="AV247" s="15" t="s">
        <v>126</v>
      </c>
      <c r="AW247" s="15" t="s">
        <v>32</v>
      </c>
      <c r="AX247" s="15" t="s">
        <v>81</v>
      </c>
      <c r="AY247" s="259" t="s">
        <v>120</v>
      </c>
    </row>
    <row r="248" s="2" customFormat="1" ht="24.15" customHeight="1">
      <c r="A248" s="39"/>
      <c r="B248" s="40"/>
      <c r="C248" s="213" t="s">
        <v>269</v>
      </c>
      <c r="D248" s="213" t="s">
        <v>122</v>
      </c>
      <c r="E248" s="214" t="s">
        <v>270</v>
      </c>
      <c r="F248" s="215" t="s">
        <v>271</v>
      </c>
      <c r="G248" s="216" t="s">
        <v>125</v>
      </c>
      <c r="H248" s="217">
        <v>15</v>
      </c>
      <c r="I248" s="218"/>
      <c r="J248" s="219">
        <f>ROUND(I248*H248,2)</f>
        <v>0</v>
      </c>
      <c r="K248" s="220"/>
      <c r="L248" s="45"/>
      <c r="M248" s="221" t="s">
        <v>1</v>
      </c>
      <c r="N248" s="222" t="s">
        <v>41</v>
      </c>
      <c r="O248" s="92"/>
      <c r="P248" s="223">
        <f>O248*H248</f>
        <v>0</v>
      </c>
      <c r="Q248" s="223">
        <v>0.0011800000000000001</v>
      </c>
      <c r="R248" s="223">
        <f>Q248*H248</f>
        <v>0.0177</v>
      </c>
      <c r="S248" s="223">
        <v>0</v>
      </c>
      <c r="T248" s="224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5" t="s">
        <v>126</v>
      </c>
      <c r="AT248" s="225" t="s">
        <v>122</v>
      </c>
      <c r="AU248" s="225" t="s">
        <v>83</v>
      </c>
      <c r="AY248" s="18" t="s">
        <v>120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8" t="s">
        <v>81</v>
      </c>
      <c r="BK248" s="226">
        <f>ROUND(I248*H248,2)</f>
        <v>0</v>
      </c>
      <c r="BL248" s="18" t="s">
        <v>126</v>
      </c>
      <c r="BM248" s="225" t="s">
        <v>272</v>
      </c>
    </row>
    <row r="249" s="13" customFormat="1">
      <c r="A249" s="13"/>
      <c r="B249" s="227"/>
      <c r="C249" s="228"/>
      <c r="D249" s="229" t="s">
        <v>128</v>
      </c>
      <c r="E249" s="230" t="s">
        <v>1</v>
      </c>
      <c r="F249" s="231" t="s">
        <v>273</v>
      </c>
      <c r="G249" s="228"/>
      <c r="H249" s="230" t="s">
        <v>1</v>
      </c>
      <c r="I249" s="232"/>
      <c r="J249" s="228"/>
      <c r="K249" s="228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128</v>
      </c>
      <c r="AU249" s="237" t="s">
        <v>83</v>
      </c>
      <c r="AV249" s="13" t="s">
        <v>81</v>
      </c>
      <c r="AW249" s="13" t="s">
        <v>32</v>
      </c>
      <c r="AX249" s="13" t="s">
        <v>76</v>
      </c>
      <c r="AY249" s="237" t="s">
        <v>120</v>
      </c>
    </row>
    <row r="250" s="14" customFormat="1">
      <c r="A250" s="14"/>
      <c r="B250" s="238"/>
      <c r="C250" s="239"/>
      <c r="D250" s="229" t="s">
        <v>128</v>
      </c>
      <c r="E250" s="240" t="s">
        <v>1</v>
      </c>
      <c r="F250" s="241" t="s">
        <v>274</v>
      </c>
      <c r="G250" s="239"/>
      <c r="H250" s="242">
        <v>3.2000000000000002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8" t="s">
        <v>128</v>
      </c>
      <c r="AU250" s="248" t="s">
        <v>83</v>
      </c>
      <c r="AV250" s="14" t="s">
        <v>83</v>
      </c>
      <c r="AW250" s="14" t="s">
        <v>32</v>
      </c>
      <c r="AX250" s="14" t="s">
        <v>76</v>
      </c>
      <c r="AY250" s="248" t="s">
        <v>120</v>
      </c>
    </row>
    <row r="251" s="14" customFormat="1">
      <c r="A251" s="14"/>
      <c r="B251" s="238"/>
      <c r="C251" s="239"/>
      <c r="D251" s="229" t="s">
        <v>128</v>
      </c>
      <c r="E251" s="240" t="s">
        <v>1</v>
      </c>
      <c r="F251" s="241" t="s">
        <v>275</v>
      </c>
      <c r="G251" s="239"/>
      <c r="H251" s="242">
        <v>1.2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8" t="s">
        <v>128</v>
      </c>
      <c r="AU251" s="248" t="s">
        <v>83</v>
      </c>
      <c r="AV251" s="14" t="s">
        <v>83</v>
      </c>
      <c r="AW251" s="14" t="s">
        <v>32</v>
      </c>
      <c r="AX251" s="14" t="s">
        <v>76</v>
      </c>
      <c r="AY251" s="248" t="s">
        <v>120</v>
      </c>
    </row>
    <row r="252" s="14" customFormat="1">
      <c r="A252" s="14"/>
      <c r="B252" s="238"/>
      <c r="C252" s="239"/>
      <c r="D252" s="229" t="s">
        <v>128</v>
      </c>
      <c r="E252" s="240" t="s">
        <v>1</v>
      </c>
      <c r="F252" s="241" t="s">
        <v>276</v>
      </c>
      <c r="G252" s="239"/>
      <c r="H252" s="242">
        <v>4</v>
      </c>
      <c r="I252" s="243"/>
      <c r="J252" s="239"/>
      <c r="K252" s="239"/>
      <c r="L252" s="244"/>
      <c r="M252" s="245"/>
      <c r="N252" s="246"/>
      <c r="O252" s="246"/>
      <c r="P252" s="246"/>
      <c r="Q252" s="246"/>
      <c r="R252" s="246"/>
      <c r="S252" s="246"/>
      <c r="T252" s="24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8" t="s">
        <v>128</v>
      </c>
      <c r="AU252" s="248" t="s">
        <v>83</v>
      </c>
      <c r="AV252" s="14" t="s">
        <v>83</v>
      </c>
      <c r="AW252" s="14" t="s">
        <v>32</v>
      </c>
      <c r="AX252" s="14" t="s">
        <v>76</v>
      </c>
      <c r="AY252" s="248" t="s">
        <v>120</v>
      </c>
    </row>
    <row r="253" s="14" customFormat="1">
      <c r="A253" s="14"/>
      <c r="B253" s="238"/>
      <c r="C253" s="239"/>
      <c r="D253" s="229" t="s">
        <v>128</v>
      </c>
      <c r="E253" s="240" t="s">
        <v>1</v>
      </c>
      <c r="F253" s="241" t="s">
        <v>277</v>
      </c>
      <c r="G253" s="239"/>
      <c r="H253" s="242">
        <v>5.4000000000000004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8" t="s">
        <v>128</v>
      </c>
      <c r="AU253" s="248" t="s">
        <v>83</v>
      </c>
      <c r="AV253" s="14" t="s">
        <v>83</v>
      </c>
      <c r="AW253" s="14" t="s">
        <v>32</v>
      </c>
      <c r="AX253" s="14" t="s">
        <v>76</v>
      </c>
      <c r="AY253" s="248" t="s">
        <v>120</v>
      </c>
    </row>
    <row r="254" s="14" customFormat="1">
      <c r="A254" s="14"/>
      <c r="B254" s="238"/>
      <c r="C254" s="239"/>
      <c r="D254" s="229" t="s">
        <v>128</v>
      </c>
      <c r="E254" s="240" t="s">
        <v>1</v>
      </c>
      <c r="F254" s="241" t="s">
        <v>275</v>
      </c>
      <c r="G254" s="239"/>
      <c r="H254" s="242">
        <v>1.2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8" t="s">
        <v>128</v>
      </c>
      <c r="AU254" s="248" t="s">
        <v>83</v>
      </c>
      <c r="AV254" s="14" t="s">
        <v>83</v>
      </c>
      <c r="AW254" s="14" t="s">
        <v>32</v>
      </c>
      <c r="AX254" s="14" t="s">
        <v>76</v>
      </c>
      <c r="AY254" s="248" t="s">
        <v>120</v>
      </c>
    </row>
    <row r="255" s="15" customFormat="1">
      <c r="A255" s="15"/>
      <c r="B255" s="249"/>
      <c r="C255" s="250"/>
      <c r="D255" s="229" t="s">
        <v>128</v>
      </c>
      <c r="E255" s="251" t="s">
        <v>1</v>
      </c>
      <c r="F255" s="252" t="s">
        <v>131</v>
      </c>
      <c r="G255" s="250"/>
      <c r="H255" s="253">
        <v>15</v>
      </c>
      <c r="I255" s="254"/>
      <c r="J255" s="250"/>
      <c r="K255" s="250"/>
      <c r="L255" s="255"/>
      <c r="M255" s="256"/>
      <c r="N255" s="257"/>
      <c r="O255" s="257"/>
      <c r="P255" s="257"/>
      <c r="Q255" s="257"/>
      <c r="R255" s="257"/>
      <c r="S255" s="257"/>
      <c r="T255" s="25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9" t="s">
        <v>128</v>
      </c>
      <c r="AU255" s="259" t="s">
        <v>83</v>
      </c>
      <c r="AV255" s="15" t="s">
        <v>126</v>
      </c>
      <c r="AW255" s="15" t="s">
        <v>32</v>
      </c>
      <c r="AX255" s="15" t="s">
        <v>81</v>
      </c>
      <c r="AY255" s="259" t="s">
        <v>120</v>
      </c>
    </row>
    <row r="256" s="2" customFormat="1" ht="24.15" customHeight="1">
      <c r="A256" s="39"/>
      <c r="B256" s="40"/>
      <c r="C256" s="213" t="s">
        <v>278</v>
      </c>
      <c r="D256" s="213" t="s">
        <v>122</v>
      </c>
      <c r="E256" s="214" t="s">
        <v>279</v>
      </c>
      <c r="F256" s="215" t="s">
        <v>280</v>
      </c>
      <c r="G256" s="216" t="s">
        <v>125</v>
      </c>
      <c r="H256" s="217">
        <v>15</v>
      </c>
      <c r="I256" s="218"/>
      <c r="J256" s="219">
        <f>ROUND(I256*H256,2)</f>
        <v>0</v>
      </c>
      <c r="K256" s="220"/>
      <c r="L256" s="45"/>
      <c r="M256" s="221" t="s">
        <v>1</v>
      </c>
      <c r="N256" s="222" t="s">
        <v>41</v>
      </c>
      <c r="O256" s="92"/>
      <c r="P256" s="223">
        <f>O256*H256</f>
        <v>0</v>
      </c>
      <c r="Q256" s="223">
        <v>4.0000000000000003E-05</v>
      </c>
      <c r="R256" s="223">
        <f>Q256*H256</f>
        <v>0.00060000000000000006</v>
      </c>
      <c r="S256" s="223">
        <v>0</v>
      </c>
      <c r="T256" s="224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5" t="s">
        <v>126</v>
      </c>
      <c r="AT256" s="225" t="s">
        <v>122</v>
      </c>
      <c r="AU256" s="225" t="s">
        <v>83</v>
      </c>
      <c r="AY256" s="18" t="s">
        <v>120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8" t="s">
        <v>81</v>
      </c>
      <c r="BK256" s="226">
        <f>ROUND(I256*H256,2)</f>
        <v>0</v>
      </c>
      <c r="BL256" s="18" t="s">
        <v>126</v>
      </c>
      <c r="BM256" s="225" t="s">
        <v>281</v>
      </c>
    </row>
    <row r="257" s="13" customFormat="1">
      <c r="A257" s="13"/>
      <c r="B257" s="227"/>
      <c r="C257" s="228"/>
      <c r="D257" s="229" t="s">
        <v>128</v>
      </c>
      <c r="E257" s="230" t="s">
        <v>1</v>
      </c>
      <c r="F257" s="231" t="s">
        <v>273</v>
      </c>
      <c r="G257" s="228"/>
      <c r="H257" s="230" t="s">
        <v>1</v>
      </c>
      <c r="I257" s="232"/>
      <c r="J257" s="228"/>
      <c r="K257" s="228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128</v>
      </c>
      <c r="AU257" s="237" t="s">
        <v>83</v>
      </c>
      <c r="AV257" s="13" t="s">
        <v>81</v>
      </c>
      <c r="AW257" s="13" t="s">
        <v>32</v>
      </c>
      <c r="AX257" s="13" t="s">
        <v>76</v>
      </c>
      <c r="AY257" s="237" t="s">
        <v>120</v>
      </c>
    </row>
    <row r="258" s="14" customFormat="1">
      <c r="A258" s="14"/>
      <c r="B258" s="238"/>
      <c r="C258" s="239"/>
      <c r="D258" s="229" t="s">
        <v>128</v>
      </c>
      <c r="E258" s="240" t="s">
        <v>1</v>
      </c>
      <c r="F258" s="241" t="s">
        <v>274</v>
      </c>
      <c r="G258" s="239"/>
      <c r="H258" s="242">
        <v>3.2000000000000002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8" t="s">
        <v>128</v>
      </c>
      <c r="AU258" s="248" t="s">
        <v>83</v>
      </c>
      <c r="AV258" s="14" t="s">
        <v>83</v>
      </c>
      <c r="AW258" s="14" t="s">
        <v>32</v>
      </c>
      <c r="AX258" s="14" t="s">
        <v>76</v>
      </c>
      <c r="AY258" s="248" t="s">
        <v>120</v>
      </c>
    </row>
    <row r="259" s="14" customFormat="1">
      <c r="A259" s="14"/>
      <c r="B259" s="238"/>
      <c r="C259" s="239"/>
      <c r="D259" s="229" t="s">
        <v>128</v>
      </c>
      <c r="E259" s="240" t="s">
        <v>1</v>
      </c>
      <c r="F259" s="241" t="s">
        <v>275</v>
      </c>
      <c r="G259" s="239"/>
      <c r="H259" s="242">
        <v>1.2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128</v>
      </c>
      <c r="AU259" s="248" t="s">
        <v>83</v>
      </c>
      <c r="AV259" s="14" t="s">
        <v>83</v>
      </c>
      <c r="AW259" s="14" t="s">
        <v>32</v>
      </c>
      <c r="AX259" s="14" t="s">
        <v>76</v>
      </c>
      <c r="AY259" s="248" t="s">
        <v>120</v>
      </c>
    </row>
    <row r="260" s="14" customFormat="1">
      <c r="A260" s="14"/>
      <c r="B260" s="238"/>
      <c r="C260" s="239"/>
      <c r="D260" s="229" t="s">
        <v>128</v>
      </c>
      <c r="E260" s="240" t="s">
        <v>1</v>
      </c>
      <c r="F260" s="241" t="s">
        <v>276</v>
      </c>
      <c r="G260" s="239"/>
      <c r="H260" s="242">
        <v>4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8" t="s">
        <v>128</v>
      </c>
      <c r="AU260" s="248" t="s">
        <v>83</v>
      </c>
      <c r="AV260" s="14" t="s">
        <v>83</v>
      </c>
      <c r="AW260" s="14" t="s">
        <v>32</v>
      </c>
      <c r="AX260" s="14" t="s">
        <v>76</v>
      </c>
      <c r="AY260" s="248" t="s">
        <v>120</v>
      </c>
    </row>
    <row r="261" s="14" customFormat="1">
      <c r="A261" s="14"/>
      <c r="B261" s="238"/>
      <c r="C261" s="239"/>
      <c r="D261" s="229" t="s">
        <v>128</v>
      </c>
      <c r="E261" s="240" t="s">
        <v>1</v>
      </c>
      <c r="F261" s="241" t="s">
        <v>277</v>
      </c>
      <c r="G261" s="239"/>
      <c r="H261" s="242">
        <v>5.4000000000000004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128</v>
      </c>
      <c r="AU261" s="248" t="s">
        <v>83</v>
      </c>
      <c r="AV261" s="14" t="s">
        <v>83</v>
      </c>
      <c r="AW261" s="14" t="s">
        <v>32</v>
      </c>
      <c r="AX261" s="14" t="s">
        <v>76</v>
      </c>
      <c r="AY261" s="248" t="s">
        <v>120</v>
      </c>
    </row>
    <row r="262" s="14" customFormat="1">
      <c r="A262" s="14"/>
      <c r="B262" s="238"/>
      <c r="C262" s="239"/>
      <c r="D262" s="229" t="s">
        <v>128</v>
      </c>
      <c r="E262" s="240" t="s">
        <v>1</v>
      </c>
      <c r="F262" s="241" t="s">
        <v>275</v>
      </c>
      <c r="G262" s="239"/>
      <c r="H262" s="242">
        <v>1.2</v>
      </c>
      <c r="I262" s="243"/>
      <c r="J262" s="239"/>
      <c r="K262" s="239"/>
      <c r="L262" s="244"/>
      <c r="M262" s="245"/>
      <c r="N262" s="246"/>
      <c r="O262" s="246"/>
      <c r="P262" s="246"/>
      <c r="Q262" s="246"/>
      <c r="R262" s="246"/>
      <c r="S262" s="246"/>
      <c r="T262" s="24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8" t="s">
        <v>128</v>
      </c>
      <c r="AU262" s="248" t="s">
        <v>83</v>
      </c>
      <c r="AV262" s="14" t="s">
        <v>83</v>
      </c>
      <c r="AW262" s="14" t="s">
        <v>32</v>
      </c>
      <c r="AX262" s="14" t="s">
        <v>76</v>
      </c>
      <c r="AY262" s="248" t="s">
        <v>120</v>
      </c>
    </row>
    <row r="263" s="15" customFormat="1">
      <c r="A263" s="15"/>
      <c r="B263" s="249"/>
      <c r="C263" s="250"/>
      <c r="D263" s="229" t="s">
        <v>128</v>
      </c>
      <c r="E263" s="251" t="s">
        <v>1</v>
      </c>
      <c r="F263" s="252" t="s">
        <v>131</v>
      </c>
      <c r="G263" s="250"/>
      <c r="H263" s="253">
        <v>15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9" t="s">
        <v>128</v>
      </c>
      <c r="AU263" s="259" t="s">
        <v>83</v>
      </c>
      <c r="AV263" s="15" t="s">
        <v>126</v>
      </c>
      <c r="AW263" s="15" t="s">
        <v>32</v>
      </c>
      <c r="AX263" s="15" t="s">
        <v>81</v>
      </c>
      <c r="AY263" s="259" t="s">
        <v>120</v>
      </c>
    </row>
    <row r="264" s="2" customFormat="1" ht="49.05" customHeight="1">
      <c r="A264" s="39"/>
      <c r="B264" s="40"/>
      <c r="C264" s="213" t="s">
        <v>282</v>
      </c>
      <c r="D264" s="213" t="s">
        <v>122</v>
      </c>
      <c r="E264" s="214" t="s">
        <v>283</v>
      </c>
      <c r="F264" s="215" t="s">
        <v>284</v>
      </c>
      <c r="G264" s="216" t="s">
        <v>226</v>
      </c>
      <c r="H264" s="217">
        <v>0.36199999999999999</v>
      </c>
      <c r="I264" s="218"/>
      <c r="J264" s="219">
        <f>ROUND(I264*H264,2)</f>
        <v>0</v>
      </c>
      <c r="K264" s="220"/>
      <c r="L264" s="45"/>
      <c r="M264" s="221" t="s">
        <v>1</v>
      </c>
      <c r="N264" s="222" t="s">
        <v>41</v>
      </c>
      <c r="O264" s="92"/>
      <c r="P264" s="223">
        <f>O264*H264</f>
        <v>0</v>
      </c>
      <c r="Q264" s="223">
        <v>1.07653</v>
      </c>
      <c r="R264" s="223">
        <f>Q264*H264</f>
        <v>0.38970385999999996</v>
      </c>
      <c r="S264" s="223">
        <v>0</v>
      </c>
      <c r="T264" s="224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5" t="s">
        <v>126</v>
      </c>
      <c r="AT264" s="225" t="s">
        <v>122</v>
      </c>
      <c r="AU264" s="225" t="s">
        <v>83</v>
      </c>
      <c r="AY264" s="18" t="s">
        <v>120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8" t="s">
        <v>81</v>
      </c>
      <c r="BK264" s="226">
        <f>ROUND(I264*H264,2)</f>
        <v>0</v>
      </c>
      <c r="BL264" s="18" t="s">
        <v>126</v>
      </c>
      <c r="BM264" s="225" t="s">
        <v>285</v>
      </c>
    </row>
    <row r="265" s="13" customFormat="1">
      <c r="A265" s="13"/>
      <c r="B265" s="227"/>
      <c r="C265" s="228"/>
      <c r="D265" s="229" t="s">
        <v>128</v>
      </c>
      <c r="E265" s="230" t="s">
        <v>1</v>
      </c>
      <c r="F265" s="231" t="s">
        <v>286</v>
      </c>
      <c r="G265" s="228"/>
      <c r="H265" s="230" t="s">
        <v>1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128</v>
      </c>
      <c r="AU265" s="237" t="s">
        <v>83</v>
      </c>
      <c r="AV265" s="13" t="s">
        <v>81</v>
      </c>
      <c r="AW265" s="13" t="s">
        <v>32</v>
      </c>
      <c r="AX265" s="13" t="s">
        <v>76</v>
      </c>
      <c r="AY265" s="237" t="s">
        <v>120</v>
      </c>
    </row>
    <row r="266" s="14" customFormat="1">
      <c r="A266" s="14"/>
      <c r="B266" s="238"/>
      <c r="C266" s="239"/>
      <c r="D266" s="229" t="s">
        <v>128</v>
      </c>
      <c r="E266" s="240" t="s">
        <v>1</v>
      </c>
      <c r="F266" s="241" t="s">
        <v>287</v>
      </c>
      <c r="G266" s="239"/>
      <c r="H266" s="242">
        <v>0.36199999999999999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128</v>
      </c>
      <c r="AU266" s="248" t="s">
        <v>83</v>
      </c>
      <c r="AV266" s="14" t="s">
        <v>83</v>
      </c>
      <c r="AW266" s="14" t="s">
        <v>32</v>
      </c>
      <c r="AX266" s="14" t="s">
        <v>76</v>
      </c>
      <c r="AY266" s="248" t="s">
        <v>120</v>
      </c>
    </row>
    <row r="267" s="15" customFormat="1">
      <c r="A267" s="15"/>
      <c r="B267" s="249"/>
      <c r="C267" s="250"/>
      <c r="D267" s="229" t="s">
        <v>128</v>
      </c>
      <c r="E267" s="251" t="s">
        <v>1</v>
      </c>
      <c r="F267" s="252" t="s">
        <v>131</v>
      </c>
      <c r="G267" s="250"/>
      <c r="H267" s="253">
        <v>0.36199999999999999</v>
      </c>
      <c r="I267" s="254"/>
      <c r="J267" s="250"/>
      <c r="K267" s="250"/>
      <c r="L267" s="255"/>
      <c r="M267" s="256"/>
      <c r="N267" s="257"/>
      <c r="O267" s="257"/>
      <c r="P267" s="257"/>
      <c r="Q267" s="257"/>
      <c r="R267" s="257"/>
      <c r="S267" s="257"/>
      <c r="T267" s="25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9" t="s">
        <v>128</v>
      </c>
      <c r="AU267" s="259" t="s">
        <v>83</v>
      </c>
      <c r="AV267" s="15" t="s">
        <v>126</v>
      </c>
      <c r="AW267" s="15" t="s">
        <v>32</v>
      </c>
      <c r="AX267" s="15" t="s">
        <v>81</v>
      </c>
      <c r="AY267" s="259" t="s">
        <v>120</v>
      </c>
    </row>
    <row r="268" s="2" customFormat="1" ht="49.05" customHeight="1">
      <c r="A268" s="39"/>
      <c r="B268" s="40"/>
      <c r="C268" s="213" t="s">
        <v>288</v>
      </c>
      <c r="D268" s="213" t="s">
        <v>122</v>
      </c>
      <c r="E268" s="214" t="s">
        <v>289</v>
      </c>
      <c r="F268" s="215" t="s">
        <v>290</v>
      </c>
      <c r="G268" s="216" t="s">
        <v>226</v>
      </c>
      <c r="H268" s="217">
        <v>0.73899999999999999</v>
      </c>
      <c r="I268" s="218"/>
      <c r="J268" s="219">
        <f>ROUND(I268*H268,2)</f>
        <v>0</v>
      </c>
      <c r="K268" s="220"/>
      <c r="L268" s="45"/>
      <c r="M268" s="221" t="s">
        <v>1</v>
      </c>
      <c r="N268" s="222" t="s">
        <v>41</v>
      </c>
      <c r="O268" s="92"/>
      <c r="P268" s="223">
        <f>O268*H268</f>
        <v>0</v>
      </c>
      <c r="Q268" s="223">
        <v>1.04853</v>
      </c>
      <c r="R268" s="223">
        <f>Q268*H268</f>
        <v>0.77486367</v>
      </c>
      <c r="S268" s="223">
        <v>0</v>
      </c>
      <c r="T268" s="22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5" t="s">
        <v>126</v>
      </c>
      <c r="AT268" s="225" t="s">
        <v>122</v>
      </c>
      <c r="AU268" s="225" t="s">
        <v>83</v>
      </c>
      <c r="AY268" s="18" t="s">
        <v>120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8" t="s">
        <v>81</v>
      </c>
      <c r="BK268" s="226">
        <f>ROUND(I268*H268,2)</f>
        <v>0</v>
      </c>
      <c r="BL268" s="18" t="s">
        <v>126</v>
      </c>
      <c r="BM268" s="225" t="s">
        <v>291</v>
      </c>
    </row>
    <row r="269" s="13" customFormat="1">
      <c r="A269" s="13"/>
      <c r="B269" s="227"/>
      <c r="C269" s="228"/>
      <c r="D269" s="229" t="s">
        <v>128</v>
      </c>
      <c r="E269" s="230" t="s">
        <v>1</v>
      </c>
      <c r="F269" s="231" t="s">
        <v>292</v>
      </c>
      <c r="G269" s="228"/>
      <c r="H269" s="230" t="s">
        <v>1</v>
      </c>
      <c r="I269" s="232"/>
      <c r="J269" s="228"/>
      <c r="K269" s="228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128</v>
      </c>
      <c r="AU269" s="237" t="s">
        <v>83</v>
      </c>
      <c r="AV269" s="13" t="s">
        <v>81</v>
      </c>
      <c r="AW269" s="13" t="s">
        <v>32</v>
      </c>
      <c r="AX269" s="13" t="s">
        <v>76</v>
      </c>
      <c r="AY269" s="237" t="s">
        <v>120</v>
      </c>
    </row>
    <row r="270" s="14" customFormat="1">
      <c r="A270" s="14"/>
      <c r="B270" s="238"/>
      <c r="C270" s="239"/>
      <c r="D270" s="229" t="s">
        <v>128</v>
      </c>
      <c r="E270" s="240" t="s">
        <v>1</v>
      </c>
      <c r="F270" s="241" t="s">
        <v>293</v>
      </c>
      <c r="G270" s="239"/>
      <c r="H270" s="242">
        <v>0.73899999999999999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128</v>
      </c>
      <c r="AU270" s="248" t="s">
        <v>83</v>
      </c>
      <c r="AV270" s="14" t="s">
        <v>83</v>
      </c>
      <c r="AW270" s="14" t="s">
        <v>32</v>
      </c>
      <c r="AX270" s="14" t="s">
        <v>76</v>
      </c>
      <c r="AY270" s="248" t="s">
        <v>120</v>
      </c>
    </row>
    <row r="271" s="15" customFormat="1">
      <c r="A271" s="15"/>
      <c r="B271" s="249"/>
      <c r="C271" s="250"/>
      <c r="D271" s="229" t="s">
        <v>128</v>
      </c>
      <c r="E271" s="251" t="s">
        <v>1</v>
      </c>
      <c r="F271" s="252" t="s">
        <v>131</v>
      </c>
      <c r="G271" s="250"/>
      <c r="H271" s="253">
        <v>0.73899999999999999</v>
      </c>
      <c r="I271" s="254"/>
      <c r="J271" s="250"/>
      <c r="K271" s="250"/>
      <c r="L271" s="255"/>
      <c r="M271" s="256"/>
      <c r="N271" s="257"/>
      <c r="O271" s="257"/>
      <c r="P271" s="257"/>
      <c r="Q271" s="257"/>
      <c r="R271" s="257"/>
      <c r="S271" s="257"/>
      <c r="T271" s="258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9" t="s">
        <v>128</v>
      </c>
      <c r="AU271" s="259" t="s">
        <v>83</v>
      </c>
      <c r="AV271" s="15" t="s">
        <v>126</v>
      </c>
      <c r="AW271" s="15" t="s">
        <v>32</v>
      </c>
      <c r="AX271" s="15" t="s">
        <v>81</v>
      </c>
      <c r="AY271" s="259" t="s">
        <v>120</v>
      </c>
    </row>
    <row r="272" s="2" customFormat="1" ht="24.15" customHeight="1">
      <c r="A272" s="39"/>
      <c r="B272" s="40"/>
      <c r="C272" s="213" t="s">
        <v>294</v>
      </c>
      <c r="D272" s="213" t="s">
        <v>122</v>
      </c>
      <c r="E272" s="214" t="s">
        <v>295</v>
      </c>
      <c r="F272" s="215" t="s">
        <v>296</v>
      </c>
      <c r="G272" s="216" t="s">
        <v>151</v>
      </c>
      <c r="H272" s="217">
        <v>36.5</v>
      </c>
      <c r="I272" s="218"/>
      <c r="J272" s="219">
        <f>ROUND(I272*H272,2)</f>
        <v>0</v>
      </c>
      <c r="K272" s="220"/>
      <c r="L272" s="45"/>
      <c r="M272" s="221" t="s">
        <v>1</v>
      </c>
      <c r="N272" s="222" t="s">
        <v>41</v>
      </c>
      <c r="O272" s="92"/>
      <c r="P272" s="223">
        <f>O272*H272</f>
        <v>0</v>
      </c>
      <c r="Q272" s="223">
        <v>0.0039500000000000004</v>
      </c>
      <c r="R272" s="223">
        <f>Q272*H272</f>
        <v>0.14417500000000003</v>
      </c>
      <c r="S272" s="223">
        <v>0</v>
      </c>
      <c r="T272" s="224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5" t="s">
        <v>126</v>
      </c>
      <c r="AT272" s="225" t="s">
        <v>122</v>
      </c>
      <c r="AU272" s="225" t="s">
        <v>83</v>
      </c>
      <c r="AY272" s="18" t="s">
        <v>120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8" t="s">
        <v>81</v>
      </c>
      <c r="BK272" s="226">
        <f>ROUND(I272*H272,2)</f>
        <v>0</v>
      </c>
      <c r="BL272" s="18" t="s">
        <v>126</v>
      </c>
      <c r="BM272" s="225" t="s">
        <v>297</v>
      </c>
    </row>
    <row r="273" s="13" customFormat="1">
      <c r="A273" s="13"/>
      <c r="B273" s="227"/>
      <c r="C273" s="228"/>
      <c r="D273" s="229" t="s">
        <v>128</v>
      </c>
      <c r="E273" s="230" t="s">
        <v>1</v>
      </c>
      <c r="F273" s="231" t="s">
        <v>298</v>
      </c>
      <c r="G273" s="228"/>
      <c r="H273" s="230" t="s">
        <v>1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128</v>
      </c>
      <c r="AU273" s="237" t="s">
        <v>83</v>
      </c>
      <c r="AV273" s="13" t="s">
        <v>81</v>
      </c>
      <c r="AW273" s="13" t="s">
        <v>32</v>
      </c>
      <c r="AX273" s="13" t="s">
        <v>76</v>
      </c>
      <c r="AY273" s="237" t="s">
        <v>120</v>
      </c>
    </row>
    <row r="274" s="14" customFormat="1">
      <c r="A274" s="14"/>
      <c r="B274" s="238"/>
      <c r="C274" s="239"/>
      <c r="D274" s="229" t="s">
        <v>128</v>
      </c>
      <c r="E274" s="240" t="s">
        <v>1</v>
      </c>
      <c r="F274" s="241" t="s">
        <v>299</v>
      </c>
      <c r="G274" s="239"/>
      <c r="H274" s="242">
        <v>36.5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8" t="s">
        <v>128</v>
      </c>
      <c r="AU274" s="248" t="s">
        <v>83</v>
      </c>
      <c r="AV274" s="14" t="s">
        <v>83</v>
      </c>
      <c r="AW274" s="14" t="s">
        <v>32</v>
      </c>
      <c r="AX274" s="14" t="s">
        <v>76</v>
      </c>
      <c r="AY274" s="248" t="s">
        <v>120</v>
      </c>
    </row>
    <row r="275" s="15" customFormat="1">
      <c r="A275" s="15"/>
      <c r="B275" s="249"/>
      <c r="C275" s="250"/>
      <c r="D275" s="229" t="s">
        <v>128</v>
      </c>
      <c r="E275" s="251" t="s">
        <v>1</v>
      </c>
      <c r="F275" s="252" t="s">
        <v>131</v>
      </c>
      <c r="G275" s="250"/>
      <c r="H275" s="253">
        <v>36.5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9" t="s">
        <v>128</v>
      </c>
      <c r="AU275" s="259" t="s">
        <v>83</v>
      </c>
      <c r="AV275" s="15" t="s">
        <v>126</v>
      </c>
      <c r="AW275" s="15" t="s">
        <v>32</v>
      </c>
      <c r="AX275" s="15" t="s">
        <v>81</v>
      </c>
      <c r="AY275" s="259" t="s">
        <v>120</v>
      </c>
    </row>
    <row r="276" s="2" customFormat="1" ht="24.15" customHeight="1">
      <c r="A276" s="39"/>
      <c r="B276" s="40"/>
      <c r="C276" s="260" t="s">
        <v>300</v>
      </c>
      <c r="D276" s="260" t="s">
        <v>187</v>
      </c>
      <c r="E276" s="261" t="s">
        <v>301</v>
      </c>
      <c r="F276" s="262" t="s">
        <v>302</v>
      </c>
      <c r="G276" s="263" t="s">
        <v>151</v>
      </c>
      <c r="H276" s="264">
        <v>36.5</v>
      </c>
      <c r="I276" s="265"/>
      <c r="J276" s="266">
        <f>ROUND(I276*H276,2)</f>
        <v>0</v>
      </c>
      <c r="K276" s="267"/>
      <c r="L276" s="268"/>
      <c r="M276" s="269" t="s">
        <v>1</v>
      </c>
      <c r="N276" s="270" t="s">
        <v>41</v>
      </c>
      <c r="O276" s="92"/>
      <c r="P276" s="223">
        <f>O276*H276</f>
        <v>0</v>
      </c>
      <c r="Q276" s="223">
        <v>0.056000000000000001</v>
      </c>
      <c r="R276" s="223">
        <f>Q276*H276</f>
        <v>2.044</v>
      </c>
      <c r="S276" s="223">
        <v>0</v>
      </c>
      <c r="T276" s="224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5" t="s">
        <v>170</v>
      </c>
      <c r="AT276" s="225" t="s">
        <v>187</v>
      </c>
      <c r="AU276" s="225" t="s">
        <v>83</v>
      </c>
      <c r="AY276" s="18" t="s">
        <v>120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8" t="s">
        <v>81</v>
      </c>
      <c r="BK276" s="226">
        <f>ROUND(I276*H276,2)</f>
        <v>0</v>
      </c>
      <c r="BL276" s="18" t="s">
        <v>126</v>
      </c>
      <c r="BM276" s="225" t="s">
        <v>303</v>
      </c>
    </row>
    <row r="277" s="2" customFormat="1">
      <c r="A277" s="39"/>
      <c r="B277" s="40"/>
      <c r="C277" s="41"/>
      <c r="D277" s="229" t="s">
        <v>304</v>
      </c>
      <c r="E277" s="41"/>
      <c r="F277" s="271" t="s">
        <v>305</v>
      </c>
      <c r="G277" s="41"/>
      <c r="H277" s="41"/>
      <c r="I277" s="272"/>
      <c r="J277" s="41"/>
      <c r="K277" s="41"/>
      <c r="L277" s="45"/>
      <c r="M277" s="273"/>
      <c r="N277" s="274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304</v>
      </c>
      <c r="AU277" s="18" t="s">
        <v>83</v>
      </c>
    </row>
    <row r="278" s="13" customFormat="1">
      <c r="A278" s="13"/>
      <c r="B278" s="227"/>
      <c r="C278" s="228"/>
      <c r="D278" s="229" t="s">
        <v>128</v>
      </c>
      <c r="E278" s="230" t="s">
        <v>1</v>
      </c>
      <c r="F278" s="231" t="s">
        <v>298</v>
      </c>
      <c r="G278" s="228"/>
      <c r="H278" s="230" t="s">
        <v>1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128</v>
      </c>
      <c r="AU278" s="237" t="s">
        <v>83</v>
      </c>
      <c r="AV278" s="13" t="s">
        <v>81</v>
      </c>
      <c r="AW278" s="13" t="s">
        <v>32</v>
      </c>
      <c r="AX278" s="13" t="s">
        <v>76</v>
      </c>
      <c r="AY278" s="237" t="s">
        <v>120</v>
      </c>
    </row>
    <row r="279" s="14" customFormat="1">
      <c r="A279" s="14"/>
      <c r="B279" s="238"/>
      <c r="C279" s="239"/>
      <c r="D279" s="229" t="s">
        <v>128</v>
      </c>
      <c r="E279" s="240" t="s">
        <v>1</v>
      </c>
      <c r="F279" s="241" t="s">
        <v>299</v>
      </c>
      <c r="G279" s="239"/>
      <c r="H279" s="242">
        <v>36.5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8" t="s">
        <v>128</v>
      </c>
      <c r="AU279" s="248" t="s">
        <v>83</v>
      </c>
      <c r="AV279" s="14" t="s">
        <v>83</v>
      </c>
      <c r="AW279" s="14" t="s">
        <v>32</v>
      </c>
      <c r="AX279" s="14" t="s">
        <v>76</v>
      </c>
      <c r="AY279" s="248" t="s">
        <v>120</v>
      </c>
    </row>
    <row r="280" s="15" customFormat="1">
      <c r="A280" s="15"/>
      <c r="B280" s="249"/>
      <c r="C280" s="250"/>
      <c r="D280" s="229" t="s">
        <v>128</v>
      </c>
      <c r="E280" s="251" t="s">
        <v>1</v>
      </c>
      <c r="F280" s="252" t="s">
        <v>131</v>
      </c>
      <c r="G280" s="250"/>
      <c r="H280" s="253">
        <v>36.5</v>
      </c>
      <c r="I280" s="254"/>
      <c r="J280" s="250"/>
      <c r="K280" s="250"/>
      <c r="L280" s="255"/>
      <c r="M280" s="256"/>
      <c r="N280" s="257"/>
      <c r="O280" s="257"/>
      <c r="P280" s="257"/>
      <c r="Q280" s="257"/>
      <c r="R280" s="257"/>
      <c r="S280" s="257"/>
      <c r="T280" s="258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9" t="s">
        <v>128</v>
      </c>
      <c r="AU280" s="259" t="s">
        <v>83</v>
      </c>
      <c r="AV280" s="15" t="s">
        <v>126</v>
      </c>
      <c r="AW280" s="15" t="s">
        <v>32</v>
      </c>
      <c r="AX280" s="15" t="s">
        <v>81</v>
      </c>
      <c r="AY280" s="259" t="s">
        <v>120</v>
      </c>
    </row>
    <row r="281" s="2" customFormat="1" ht="24.15" customHeight="1">
      <c r="A281" s="39"/>
      <c r="B281" s="40"/>
      <c r="C281" s="213" t="s">
        <v>306</v>
      </c>
      <c r="D281" s="213" t="s">
        <v>122</v>
      </c>
      <c r="E281" s="214" t="s">
        <v>307</v>
      </c>
      <c r="F281" s="215" t="s">
        <v>308</v>
      </c>
      <c r="G281" s="216" t="s">
        <v>151</v>
      </c>
      <c r="H281" s="217">
        <v>30</v>
      </c>
      <c r="I281" s="218"/>
      <c r="J281" s="219">
        <f>ROUND(I281*H281,2)</f>
        <v>0</v>
      </c>
      <c r="K281" s="220"/>
      <c r="L281" s="45"/>
      <c r="M281" s="221" t="s">
        <v>1</v>
      </c>
      <c r="N281" s="222" t="s">
        <v>41</v>
      </c>
      <c r="O281" s="92"/>
      <c r="P281" s="223">
        <f>O281*H281</f>
        <v>0</v>
      </c>
      <c r="Q281" s="223">
        <v>0.00080999999999999996</v>
      </c>
      <c r="R281" s="223">
        <f>Q281*H281</f>
        <v>0.024299999999999999</v>
      </c>
      <c r="S281" s="223">
        <v>0</v>
      </c>
      <c r="T281" s="224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5" t="s">
        <v>126</v>
      </c>
      <c r="AT281" s="225" t="s">
        <v>122</v>
      </c>
      <c r="AU281" s="225" t="s">
        <v>83</v>
      </c>
      <c r="AY281" s="18" t="s">
        <v>120</v>
      </c>
      <c r="BE281" s="226">
        <f>IF(N281="základní",J281,0)</f>
        <v>0</v>
      </c>
      <c r="BF281" s="226">
        <f>IF(N281="snížená",J281,0)</f>
        <v>0</v>
      </c>
      <c r="BG281" s="226">
        <f>IF(N281="zákl. přenesená",J281,0)</f>
        <v>0</v>
      </c>
      <c r="BH281" s="226">
        <f>IF(N281="sníž. přenesená",J281,0)</f>
        <v>0</v>
      </c>
      <c r="BI281" s="226">
        <f>IF(N281="nulová",J281,0)</f>
        <v>0</v>
      </c>
      <c r="BJ281" s="18" t="s">
        <v>81</v>
      </c>
      <c r="BK281" s="226">
        <f>ROUND(I281*H281,2)</f>
        <v>0</v>
      </c>
      <c r="BL281" s="18" t="s">
        <v>126</v>
      </c>
      <c r="BM281" s="225" t="s">
        <v>309</v>
      </c>
    </row>
    <row r="282" s="13" customFormat="1">
      <c r="A282" s="13"/>
      <c r="B282" s="227"/>
      <c r="C282" s="228"/>
      <c r="D282" s="229" t="s">
        <v>128</v>
      </c>
      <c r="E282" s="230" t="s">
        <v>1</v>
      </c>
      <c r="F282" s="231" t="s">
        <v>310</v>
      </c>
      <c r="G282" s="228"/>
      <c r="H282" s="230" t="s">
        <v>1</v>
      </c>
      <c r="I282" s="232"/>
      <c r="J282" s="228"/>
      <c r="K282" s="228"/>
      <c r="L282" s="233"/>
      <c r="M282" s="234"/>
      <c r="N282" s="235"/>
      <c r="O282" s="235"/>
      <c r="P282" s="235"/>
      <c r="Q282" s="235"/>
      <c r="R282" s="235"/>
      <c r="S282" s="235"/>
      <c r="T282" s="23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7" t="s">
        <v>128</v>
      </c>
      <c r="AU282" s="237" t="s">
        <v>83</v>
      </c>
      <c r="AV282" s="13" t="s">
        <v>81</v>
      </c>
      <c r="AW282" s="13" t="s">
        <v>32</v>
      </c>
      <c r="AX282" s="13" t="s">
        <v>76</v>
      </c>
      <c r="AY282" s="237" t="s">
        <v>120</v>
      </c>
    </row>
    <row r="283" s="14" customFormat="1">
      <c r="A283" s="14"/>
      <c r="B283" s="238"/>
      <c r="C283" s="239"/>
      <c r="D283" s="229" t="s">
        <v>128</v>
      </c>
      <c r="E283" s="240" t="s">
        <v>1</v>
      </c>
      <c r="F283" s="241" t="s">
        <v>311</v>
      </c>
      <c r="G283" s="239"/>
      <c r="H283" s="242">
        <v>30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8" t="s">
        <v>128</v>
      </c>
      <c r="AU283" s="248" t="s">
        <v>83</v>
      </c>
      <c r="AV283" s="14" t="s">
        <v>83</v>
      </c>
      <c r="AW283" s="14" t="s">
        <v>32</v>
      </c>
      <c r="AX283" s="14" t="s">
        <v>76</v>
      </c>
      <c r="AY283" s="248" t="s">
        <v>120</v>
      </c>
    </row>
    <row r="284" s="15" customFormat="1">
      <c r="A284" s="15"/>
      <c r="B284" s="249"/>
      <c r="C284" s="250"/>
      <c r="D284" s="229" t="s">
        <v>128</v>
      </c>
      <c r="E284" s="251" t="s">
        <v>1</v>
      </c>
      <c r="F284" s="252" t="s">
        <v>131</v>
      </c>
      <c r="G284" s="250"/>
      <c r="H284" s="253">
        <v>30</v>
      </c>
      <c r="I284" s="254"/>
      <c r="J284" s="250"/>
      <c r="K284" s="250"/>
      <c r="L284" s="255"/>
      <c r="M284" s="256"/>
      <c r="N284" s="257"/>
      <c r="O284" s="257"/>
      <c r="P284" s="257"/>
      <c r="Q284" s="257"/>
      <c r="R284" s="257"/>
      <c r="S284" s="257"/>
      <c r="T284" s="258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9" t="s">
        <v>128</v>
      </c>
      <c r="AU284" s="259" t="s">
        <v>83</v>
      </c>
      <c r="AV284" s="15" t="s">
        <v>126</v>
      </c>
      <c r="AW284" s="15" t="s">
        <v>32</v>
      </c>
      <c r="AX284" s="15" t="s">
        <v>81</v>
      </c>
      <c r="AY284" s="259" t="s">
        <v>120</v>
      </c>
    </row>
    <row r="285" s="12" customFormat="1" ht="22.8" customHeight="1">
      <c r="A285" s="12"/>
      <c r="B285" s="197"/>
      <c r="C285" s="198"/>
      <c r="D285" s="199" t="s">
        <v>75</v>
      </c>
      <c r="E285" s="211" t="s">
        <v>126</v>
      </c>
      <c r="F285" s="211" t="s">
        <v>312</v>
      </c>
      <c r="G285" s="198"/>
      <c r="H285" s="198"/>
      <c r="I285" s="201"/>
      <c r="J285" s="212">
        <f>BK285</f>
        <v>0</v>
      </c>
      <c r="K285" s="198"/>
      <c r="L285" s="203"/>
      <c r="M285" s="204"/>
      <c r="N285" s="205"/>
      <c r="O285" s="205"/>
      <c r="P285" s="206">
        <f>SUM(P286:P324)</f>
        <v>0</v>
      </c>
      <c r="Q285" s="205"/>
      <c r="R285" s="206">
        <f>SUM(R286:R324)</f>
        <v>183.25318793000002</v>
      </c>
      <c r="S285" s="205"/>
      <c r="T285" s="207">
        <f>SUM(T286:T324)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8" t="s">
        <v>81</v>
      </c>
      <c r="AT285" s="209" t="s">
        <v>75</v>
      </c>
      <c r="AU285" s="209" t="s">
        <v>81</v>
      </c>
      <c r="AY285" s="208" t="s">
        <v>120</v>
      </c>
      <c r="BK285" s="210">
        <f>SUM(BK286:BK324)</f>
        <v>0</v>
      </c>
    </row>
    <row r="286" s="2" customFormat="1" ht="24.15" customHeight="1">
      <c r="A286" s="39"/>
      <c r="B286" s="40"/>
      <c r="C286" s="213" t="s">
        <v>313</v>
      </c>
      <c r="D286" s="213" t="s">
        <v>122</v>
      </c>
      <c r="E286" s="214" t="s">
        <v>314</v>
      </c>
      <c r="F286" s="215" t="s">
        <v>315</v>
      </c>
      <c r="G286" s="216" t="s">
        <v>165</v>
      </c>
      <c r="H286" s="217">
        <v>38.414000000000001</v>
      </c>
      <c r="I286" s="218"/>
      <c r="J286" s="219">
        <f>ROUND(I286*H286,2)</f>
        <v>0</v>
      </c>
      <c r="K286" s="220"/>
      <c r="L286" s="45"/>
      <c r="M286" s="221" t="s">
        <v>1</v>
      </c>
      <c r="N286" s="222" t="s">
        <v>41</v>
      </c>
      <c r="O286" s="92"/>
      <c r="P286" s="223">
        <f>O286*H286</f>
        <v>0</v>
      </c>
      <c r="Q286" s="223">
        <v>2.5022000000000002</v>
      </c>
      <c r="R286" s="223">
        <f>Q286*H286</f>
        <v>96.119510800000015</v>
      </c>
      <c r="S286" s="223">
        <v>0</v>
      </c>
      <c r="T286" s="224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5" t="s">
        <v>126</v>
      </c>
      <c r="AT286" s="225" t="s">
        <v>122</v>
      </c>
      <c r="AU286" s="225" t="s">
        <v>83</v>
      </c>
      <c r="AY286" s="18" t="s">
        <v>120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8" t="s">
        <v>81</v>
      </c>
      <c r="BK286" s="226">
        <f>ROUND(I286*H286,2)</f>
        <v>0</v>
      </c>
      <c r="BL286" s="18" t="s">
        <v>126</v>
      </c>
      <c r="BM286" s="225" t="s">
        <v>316</v>
      </c>
    </row>
    <row r="287" s="13" customFormat="1">
      <c r="A287" s="13"/>
      <c r="B287" s="227"/>
      <c r="C287" s="228"/>
      <c r="D287" s="229" t="s">
        <v>128</v>
      </c>
      <c r="E287" s="230" t="s">
        <v>1</v>
      </c>
      <c r="F287" s="231" t="s">
        <v>317</v>
      </c>
      <c r="G287" s="228"/>
      <c r="H287" s="230" t="s">
        <v>1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128</v>
      </c>
      <c r="AU287" s="237" t="s">
        <v>83</v>
      </c>
      <c r="AV287" s="13" t="s">
        <v>81</v>
      </c>
      <c r="AW287" s="13" t="s">
        <v>32</v>
      </c>
      <c r="AX287" s="13" t="s">
        <v>76</v>
      </c>
      <c r="AY287" s="237" t="s">
        <v>120</v>
      </c>
    </row>
    <row r="288" s="14" customFormat="1">
      <c r="A288" s="14"/>
      <c r="B288" s="238"/>
      <c r="C288" s="239"/>
      <c r="D288" s="229" t="s">
        <v>128</v>
      </c>
      <c r="E288" s="240" t="s">
        <v>1</v>
      </c>
      <c r="F288" s="241" t="s">
        <v>318</v>
      </c>
      <c r="G288" s="239"/>
      <c r="H288" s="242">
        <v>36.210000000000001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128</v>
      </c>
      <c r="AU288" s="248" t="s">
        <v>83</v>
      </c>
      <c r="AV288" s="14" t="s">
        <v>83</v>
      </c>
      <c r="AW288" s="14" t="s">
        <v>32</v>
      </c>
      <c r="AX288" s="14" t="s">
        <v>76</v>
      </c>
      <c r="AY288" s="248" t="s">
        <v>120</v>
      </c>
    </row>
    <row r="289" s="13" customFormat="1">
      <c r="A289" s="13"/>
      <c r="B289" s="227"/>
      <c r="C289" s="228"/>
      <c r="D289" s="229" t="s">
        <v>128</v>
      </c>
      <c r="E289" s="230" t="s">
        <v>1</v>
      </c>
      <c r="F289" s="231" t="s">
        <v>319</v>
      </c>
      <c r="G289" s="228"/>
      <c r="H289" s="230" t="s">
        <v>1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128</v>
      </c>
      <c r="AU289" s="237" t="s">
        <v>83</v>
      </c>
      <c r="AV289" s="13" t="s">
        <v>81</v>
      </c>
      <c r="AW289" s="13" t="s">
        <v>32</v>
      </c>
      <c r="AX289" s="13" t="s">
        <v>76</v>
      </c>
      <c r="AY289" s="237" t="s">
        <v>120</v>
      </c>
    </row>
    <row r="290" s="14" customFormat="1">
      <c r="A290" s="14"/>
      <c r="B290" s="238"/>
      <c r="C290" s="239"/>
      <c r="D290" s="229" t="s">
        <v>128</v>
      </c>
      <c r="E290" s="240" t="s">
        <v>1</v>
      </c>
      <c r="F290" s="241" t="s">
        <v>320</v>
      </c>
      <c r="G290" s="239"/>
      <c r="H290" s="242">
        <v>1.0169999999999999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8" t="s">
        <v>128</v>
      </c>
      <c r="AU290" s="248" t="s">
        <v>83</v>
      </c>
      <c r="AV290" s="14" t="s">
        <v>83</v>
      </c>
      <c r="AW290" s="14" t="s">
        <v>32</v>
      </c>
      <c r="AX290" s="14" t="s">
        <v>76</v>
      </c>
      <c r="AY290" s="248" t="s">
        <v>120</v>
      </c>
    </row>
    <row r="291" s="14" customFormat="1">
      <c r="A291" s="14"/>
      <c r="B291" s="238"/>
      <c r="C291" s="239"/>
      <c r="D291" s="229" t="s">
        <v>128</v>
      </c>
      <c r="E291" s="240" t="s">
        <v>1</v>
      </c>
      <c r="F291" s="241" t="s">
        <v>321</v>
      </c>
      <c r="G291" s="239"/>
      <c r="H291" s="242">
        <v>1.1870000000000001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128</v>
      </c>
      <c r="AU291" s="248" t="s">
        <v>83</v>
      </c>
      <c r="AV291" s="14" t="s">
        <v>83</v>
      </c>
      <c r="AW291" s="14" t="s">
        <v>32</v>
      </c>
      <c r="AX291" s="14" t="s">
        <v>76</v>
      </c>
      <c r="AY291" s="248" t="s">
        <v>120</v>
      </c>
    </row>
    <row r="292" s="15" customFormat="1">
      <c r="A292" s="15"/>
      <c r="B292" s="249"/>
      <c r="C292" s="250"/>
      <c r="D292" s="229" t="s">
        <v>128</v>
      </c>
      <c r="E292" s="251" t="s">
        <v>1</v>
      </c>
      <c r="F292" s="252" t="s">
        <v>131</v>
      </c>
      <c r="G292" s="250"/>
      <c r="H292" s="253">
        <v>38.414000000000001</v>
      </c>
      <c r="I292" s="254"/>
      <c r="J292" s="250"/>
      <c r="K292" s="250"/>
      <c r="L292" s="255"/>
      <c r="M292" s="256"/>
      <c r="N292" s="257"/>
      <c r="O292" s="257"/>
      <c r="P292" s="257"/>
      <c r="Q292" s="257"/>
      <c r="R292" s="257"/>
      <c r="S292" s="257"/>
      <c r="T292" s="258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9" t="s">
        <v>128</v>
      </c>
      <c r="AU292" s="259" t="s">
        <v>83</v>
      </c>
      <c r="AV292" s="15" t="s">
        <v>126</v>
      </c>
      <c r="AW292" s="15" t="s">
        <v>32</v>
      </c>
      <c r="AX292" s="15" t="s">
        <v>81</v>
      </c>
      <c r="AY292" s="259" t="s">
        <v>120</v>
      </c>
    </row>
    <row r="293" s="2" customFormat="1" ht="24.15" customHeight="1">
      <c r="A293" s="39"/>
      <c r="B293" s="40"/>
      <c r="C293" s="213" t="s">
        <v>322</v>
      </c>
      <c r="D293" s="213" t="s">
        <v>122</v>
      </c>
      <c r="E293" s="214" t="s">
        <v>323</v>
      </c>
      <c r="F293" s="215" t="s">
        <v>324</v>
      </c>
      <c r="G293" s="216" t="s">
        <v>226</v>
      </c>
      <c r="H293" s="217">
        <v>5.8789999999999996</v>
      </c>
      <c r="I293" s="218"/>
      <c r="J293" s="219">
        <f>ROUND(I293*H293,2)</f>
        <v>0</v>
      </c>
      <c r="K293" s="220"/>
      <c r="L293" s="45"/>
      <c r="M293" s="221" t="s">
        <v>1</v>
      </c>
      <c r="N293" s="222" t="s">
        <v>41</v>
      </c>
      <c r="O293" s="92"/>
      <c r="P293" s="223">
        <f>O293*H293</f>
        <v>0</v>
      </c>
      <c r="Q293" s="223">
        <v>1.0492699999999999</v>
      </c>
      <c r="R293" s="223">
        <f>Q293*H293</f>
        <v>6.1686583299999995</v>
      </c>
      <c r="S293" s="223">
        <v>0</v>
      </c>
      <c r="T293" s="224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5" t="s">
        <v>126</v>
      </c>
      <c r="AT293" s="225" t="s">
        <v>122</v>
      </c>
      <c r="AU293" s="225" t="s">
        <v>83</v>
      </c>
      <c r="AY293" s="18" t="s">
        <v>120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8" t="s">
        <v>81</v>
      </c>
      <c r="BK293" s="226">
        <f>ROUND(I293*H293,2)</f>
        <v>0</v>
      </c>
      <c r="BL293" s="18" t="s">
        <v>126</v>
      </c>
      <c r="BM293" s="225" t="s">
        <v>325</v>
      </c>
    </row>
    <row r="294" s="14" customFormat="1">
      <c r="A294" s="14"/>
      <c r="B294" s="238"/>
      <c r="C294" s="239"/>
      <c r="D294" s="229" t="s">
        <v>128</v>
      </c>
      <c r="E294" s="240" t="s">
        <v>1</v>
      </c>
      <c r="F294" s="241" t="s">
        <v>326</v>
      </c>
      <c r="G294" s="239"/>
      <c r="H294" s="242">
        <v>5.8789999999999996</v>
      </c>
      <c r="I294" s="243"/>
      <c r="J294" s="239"/>
      <c r="K294" s="239"/>
      <c r="L294" s="244"/>
      <c r="M294" s="245"/>
      <c r="N294" s="246"/>
      <c r="O294" s="246"/>
      <c r="P294" s="246"/>
      <c r="Q294" s="246"/>
      <c r="R294" s="246"/>
      <c r="S294" s="246"/>
      <c r="T294" s="24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8" t="s">
        <v>128</v>
      </c>
      <c r="AU294" s="248" t="s">
        <v>83</v>
      </c>
      <c r="AV294" s="14" t="s">
        <v>83</v>
      </c>
      <c r="AW294" s="14" t="s">
        <v>32</v>
      </c>
      <c r="AX294" s="14" t="s">
        <v>76</v>
      </c>
      <c r="AY294" s="248" t="s">
        <v>120</v>
      </c>
    </row>
    <row r="295" s="15" customFormat="1">
      <c r="A295" s="15"/>
      <c r="B295" s="249"/>
      <c r="C295" s="250"/>
      <c r="D295" s="229" t="s">
        <v>128</v>
      </c>
      <c r="E295" s="251" t="s">
        <v>1</v>
      </c>
      <c r="F295" s="252" t="s">
        <v>131</v>
      </c>
      <c r="G295" s="250"/>
      <c r="H295" s="253">
        <v>5.8789999999999996</v>
      </c>
      <c r="I295" s="254"/>
      <c r="J295" s="250"/>
      <c r="K295" s="250"/>
      <c r="L295" s="255"/>
      <c r="M295" s="256"/>
      <c r="N295" s="257"/>
      <c r="O295" s="257"/>
      <c r="P295" s="257"/>
      <c r="Q295" s="257"/>
      <c r="R295" s="257"/>
      <c r="S295" s="257"/>
      <c r="T295" s="258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9" t="s">
        <v>128</v>
      </c>
      <c r="AU295" s="259" t="s">
        <v>83</v>
      </c>
      <c r="AV295" s="15" t="s">
        <v>126</v>
      </c>
      <c r="AW295" s="15" t="s">
        <v>32</v>
      </c>
      <c r="AX295" s="15" t="s">
        <v>81</v>
      </c>
      <c r="AY295" s="259" t="s">
        <v>120</v>
      </c>
    </row>
    <row r="296" s="2" customFormat="1" ht="21.75" customHeight="1">
      <c r="A296" s="39"/>
      <c r="B296" s="40"/>
      <c r="C296" s="213" t="s">
        <v>327</v>
      </c>
      <c r="D296" s="213" t="s">
        <v>122</v>
      </c>
      <c r="E296" s="214" t="s">
        <v>328</v>
      </c>
      <c r="F296" s="215" t="s">
        <v>329</v>
      </c>
      <c r="G296" s="216" t="s">
        <v>125</v>
      </c>
      <c r="H296" s="217">
        <v>64.260000000000005</v>
      </c>
      <c r="I296" s="218"/>
      <c r="J296" s="219">
        <f>ROUND(I296*H296,2)</f>
        <v>0</v>
      </c>
      <c r="K296" s="220"/>
      <c r="L296" s="45"/>
      <c r="M296" s="221" t="s">
        <v>1</v>
      </c>
      <c r="N296" s="222" t="s">
        <v>41</v>
      </c>
      <c r="O296" s="92"/>
      <c r="P296" s="223">
        <f>O296*H296</f>
        <v>0</v>
      </c>
      <c r="Q296" s="223">
        <v>0.010710000000000001</v>
      </c>
      <c r="R296" s="223">
        <f>Q296*H296</f>
        <v>0.68822460000000008</v>
      </c>
      <c r="S296" s="223">
        <v>0</v>
      </c>
      <c r="T296" s="224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5" t="s">
        <v>126</v>
      </c>
      <c r="AT296" s="225" t="s">
        <v>122</v>
      </c>
      <c r="AU296" s="225" t="s">
        <v>83</v>
      </c>
      <c r="AY296" s="18" t="s">
        <v>120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8" t="s">
        <v>81</v>
      </c>
      <c r="BK296" s="226">
        <f>ROUND(I296*H296,2)</f>
        <v>0</v>
      </c>
      <c r="BL296" s="18" t="s">
        <v>126</v>
      </c>
      <c r="BM296" s="225" t="s">
        <v>330</v>
      </c>
    </row>
    <row r="297" s="14" customFormat="1">
      <c r="A297" s="14"/>
      <c r="B297" s="238"/>
      <c r="C297" s="239"/>
      <c r="D297" s="229" t="s">
        <v>128</v>
      </c>
      <c r="E297" s="240" t="s">
        <v>1</v>
      </c>
      <c r="F297" s="241" t="s">
        <v>331</v>
      </c>
      <c r="G297" s="239"/>
      <c r="H297" s="242">
        <v>64.260000000000005</v>
      </c>
      <c r="I297" s="243"/>
      <c r="J297" s="239"/>
      <c r="K297" s="239"/>
      <c r="L297" s="244"/>
      <c r="M297" s="245"/>
      <c r="N297" s="246"/>
      <c r="O297" s="246"/>
      <c r="P297" s="246"/>
      <c r="Q297" s="246"/>
      <c r="R297" s="246"/>
      <c r="S297" s="246"/>
      <c r="T297" s="24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8" t="s">
        <v>128</v>
      </c>
      <c r="AU297" s="248" t="s">
        <v>83</v>
      </c>
      <c r="AV297" s="14" t="s">
        <v>83</v>
      </c>
      <c r="AW297" s="14" t="s">
        <v>32</v>
      </c>
      <c r="AX297" s="14" t="s">
        <v>76</v>
      </c>
      <c r="AY297" s="248" t="s">
        <v>120</v>
      </c>
    </row>
    <row r="298" s="15" customFormat="1">
      <c r="A298" s="15"/>
      <c r="B298" s="249"/>
      <c r="C298" s="250"/>
      <c r="D298" s="229" t="s">
        <v>128</v>
      </c>
      <c r="E298" s="251" t="s">
        <v>1</v>
      </c>
      <c r="F298" s="252" t="s">
        <v>131</v>
      </c>
      <c r="G298" s="250"/>
      <c r="H298" s="253">
        <v>64.260000000000005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9" t="s">
        <v>128</v>
      </c>
      <c r="AU298" s="259" t="s">
        <v>83</v>
      </c>
      <c r="AV298" s="15" t="s">
        <v>126</v>
      </c>
      <c r="AW298" s="15" t="s">
        <v>32</v>
      </c>
      <c r="AX298" s="15" t="s">
        <v>81</v>
      </c>
      <c r="AY298" s="259" t="s">
        <v>120</v>
      </c>
    </row>
    <row r="299" s="2" customFormat="1" ht="24.15" customHeight="1">
      <c r="A299" s="39"/>
      <c r="B299" s="40"/>
      <c r="C299" s="213" t="s">
        <v>332</v>
      </c>
      <c r="D299" s="213" t="s">
        <v>122</v>
      </c>
      <c r="E299" s="214" t="s">
        <v>333</v>
      </c>
      <c r="F299" s="215" t="s">
        <v>334</v>
      </c>
      <c r="G299" s="216" t="s">
        <v>125</v>
      </c>
      <c r="H299" s="217">
        <v>64.260000000000005</v>
      </c>
      <c r="I299" s="218"/>
      <c r="J299" s="219">
        <f>ROUND(I299*H299,2)</f>
        <v>0</v>
      </c>
      <c r="K299" s="220"/>
      <c r="L299" s="45"/>
      <c r="M299" s="221" t="s">
        <v>1</v>
      </c>
      <c r="N299" s="222" t="s">
        <v>41</v>
      </c>
      <c r="O299" s="92"/>
      <c r="P299" s="223">
        <f>O299*H299</f>
        <v>0</v>
      </c>
      <c r="Q299" s="223">
        <v>0</v>
      </c>
      <c r="R299" s="223">
        <f>Q299*H299</f>
        <v>0</v>
      </c>
      <c r="S299" s="223">
        <v>0</v>
      </c>
      <c r="T299" s="224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5" t="s">
        <v>126</v>
      </c>
      <c r="AT299" s="225" t="s">
        <v>122</v>
      </c>
      <c r="AU299" s="225" t="s">
        <v>83</v>
      </c>
      <c r="AY299" s="18" t="s">
        <v>120</v>
      </c>
      <c r="BE299" s="226">
        <f>IF(N299="základní",J299,0)</f>
        <v>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8" t="s">
        <v>81</v>
      </c>
      <c r="BK299" s="226">
        <f>ROUND(I299*H299,2)</f>
        <v>0</v>
      </c>
      <c r="BL299" s="18" t="s">
        <v>126</v>
      </c>
      <c r="BM299" s="225" t="s">
        <v>335</v>
      </c>
    </row>
    <row r="300" s="2" customFormat="1" ht="24.15" customHeight="1">
      <c r="A300" s="39"/>
      <c r="B300" s="40"/>
      <c r="C300" s="213" t="s">
        <v>336</v>
      </c>
      <c r="D300" s="213" t="s">
        <v>122</v>
      </c>
      <c r="E300" s="214" t="s">
        <v>337</v>
      </c>
      <c r="F300" s="215" t="s">
        <v>338</v>
      </c>
      <c r="G300" s="216" t="s">
        <v>125</v>
      </c>
      <c r="H300" s="217">
        <v>12.24</v>
      </c>
      <c r="I300" s="218"/>
      <c r="J300" s="219">
        <f>ROUND(I300*H300,2)</f>
        <v>0</v>
      </c>
      <c r="K300" s="220"/>
      <c r="L300" s="45"/>
      <c r="M300" s="221" t="s">
        <v>1</v>
      </c>
      <c r="N300" s="222" t="s">
        <v>41</v>
      </c>
      <c r="O300" s="92"/>
      <c r="P300" s="223">
        <f>O300*H300</f>
        <v>0</v>
      </c>
      <c r="Q300" s="223">
        <v>0.45584000000000002</v>
      </c>
      <c r="R300" s="223">
        <f>Q300*H300</f>
        <v>5.5794816000000003</v>
      </c>
      <c r="S300" s="223">
        <v>0</v>
      </c>
      <c r="T300" s="224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5" t="s">
        <v>126</v>
      </c>
      <c r="AT300" s="225" t="s">
        <v>122</v>
      </c>
      <c r="AU300" s="225" t="s">
        <v>83</v>
      </c>
      <c r="AY300" s="18" t="s">
        <v>120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8" t="s">
        <v>81</v>
      </c>
      <c r="BK300" s="226">
        <f>ROUND(I300*H300,2)</f>
        <v>0</v>
      </c>
      <c r="BL300" s="18" t="s">
        <v>126</v>
      </c>
      <c r="BM300" s="225" t="s">
        <v>339</v>
      </c>
    </row>
    <row r="301" s="13" customFormat="1">
      <c r="A301" s="13"/>
      <c r="B301" s="227"/>
      <c r="C301" s="228"/>
      <c r="D301" s="229" t="s">
        <v>128</v>
      </c>
      <c r="E301" s="230" t="s">
        <v>1</v>
      </c>
      <c r="F301" s="231" t="s">
        <v>340</v>
      </c>
      <c r="G301" s="228"/>
      <c r="H301" s="230" t="s">
        <v>1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128</v>
      </c>
      <c r="AU301" s="237" t="s">
        <v>83</v>
      </c>
      <c r="AV301" s="13" t="s">
        <v>81</v>
      </c>
      <c r="AW301" s="13" t="s">
        <v>32</v>
      </c>
      <c r="AX301" s="13" t="s">
        <v>76</v>
      </c>
      <c r="AY301" s="237" t="s">
        <v>120</v>
      </c>
    </row>
    <row r="302" s="14" customFormat="1">
      <c r="A302" s="14"/>
      <c r="B302" s="238"/>
      <c r="C302" s="239"/>
      <c r="D302" s="229" t="s">
        <v>128</v>
      </c>
      <c r="E302" s="240" t="s">
        <v>1</v>
      </c>
      <c r="F302" s="241" t="s">
        <v>341</v>
      </c>
      <c r="G302" s="239"/>
      <c r="H302" s="242">
        <v>6.7999999999999998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128</v>
      </c>
      <c r="AU302" s="248" t="s">
        <v>83</v>
      </c>
      <c r="AV302" s="14" t="s">
        <v>83</v>
      </c>
      <c r="AW302" s="14" t="s">
        <v>32</v>
      </c>
      <c r="AX302" s="14" t="s">
        <v>76</v>
      </c>
      <c r="AY302" s="248" t="s">
        <v>120</v>
      </c>
    </row>
    <row r="303" s="14" customFormat="1">
      <c r="A303" s="14"/>
      <c r="B303" s="238"/>
      <c r="C303" s="239"/>
      <c r="D303" s="229" t="s">
        <v>128</v>
      </c>
      <c r="E303" s="240" t="s">
        <v>1</v>
      </c>
      <c r="F303" s="241" t="s">
        <v>342</v>
      </c>
      <c r="G303" s="239"/>
      <c r="H303" s="242">
        <v>5.4400000000000004</v>
      </c>
      <c r="I303" s="243"/>
      <c r="J303" s="239"/>
      <c r="K303" s="239"/>
      <c r="L303" s="244"/>
      <c r="M303" s="245"/>
      <c r="N303" s="246"/>
      <c r="O303" s="246"/>
      <c r="P303" s="246"/>
      <c r="Q303" s="246"/>
      <c r="R303" s="246"/>
      <c r="S303" s="246"/>
      <c r="T303" s="24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8" t="s">
        <v>128</v>
      </c>
      <c r="AU303" s="248" t="s">
        <v>83</v>
      </c>
      <c r="AV303" s="14" t="s">
        <v>83</v>
      </c>
      <c r="AW303" s="14" t="s">
        <v>32</v>
      </c>
      <c r="AX303" s="14" t="s">
        <v>76</v>
      </c>
      <c r="AY303" s="248" t="s">
        <v>120</v>
      </c>
    </row>
    <row r="304" s="15" customFormat="1">
      <c r="A304" s="15"/>
      <c r="B304" s="249"/>
      <c r="C304" s="250"/>
      <c r="D304" s="229" t="s">
        <v>128</v>
      </c>
      <c r="E304" s="251" t="s">
        <v>1</v>
      </c>
      <c r="F304" s="252" t="s">
        <v>131</v>
      </c>
      <c r="G304" s="250"/>
      <c r="H304" s="253">
        <v>12.24</v>
      </c>
      <c r="I304" s="254"/>
      <c r="J304" s="250"/>
      <c r="K304" s="250"/>
      <c r="L304" s="255"/>
      <c r="M304" s="256"/>
      <c r="N304" s="257"/>
      <c r="O304" s="257"/>
      <c r="P304" s="257"/>
      <c r="Q304" s="257"/>
      <c r="R304" s="257"/>
      <c r="S304" s="257"/>
      <c r="T304" s="258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9" t="s">
        <v>128</v>
      </c>
      <c r="AU304" s="259" t="s">
        <v>83</v>
      </c>
      <c r="AV304" s="15" t="s">
        <v>126</v>
      </c>
      <c r="AW304" s="15" t="s">
        <v>32</v>
      </c>
      <c r="AX304" s="15" t="s">
        <v>81</v>
      </c>
      <c r="AY304" s="259" t="s">
        <v>120</v>
      </c>
    </row>
    <row r="305" s="2" customFormat="1" ht="24.15" customHeight="1">
      <c r="A305" s="39"/>
      <c r="B305" s="40"/>
      <c r="C305" s="213" t="s">
        <v>343</v>
      </c>
      <c r="D305" s="213" t="s">
        <v>122</v>
      </c>
      <c r="E305" s="214" t="s">
        <v>344</v>
      </c>
      <c r="F305" s="215" t="s">
        <v>345</v>
      </c>
      <c r="G305" s="216" t="s">
        <v>125</v>
      </c>
      <c r="H305" s="217">
        <v>1.53</v>
      </c>
      <c r="I305" s="218"/>
      <c r="J305" s="219">
        <f>ROUND(I305*H305,2)</f>
        <v>0</v>
      </c>
      <c r="K305" s="220"/>
      <c r="L305" s="45"/>
      <c r="M305" s="221" t="s">
        <v>1</v>
      </c>
      <c r="N305" s="222" t="s">
        <v>41</v>
      </c>
      <c r="O305" s="92"/>
      <c r="P305" s="223">
        <f>O305*H305</f>
        <v>0</v>
      </c>
      <c r="Q305" s="223">
        <v>0.05305</v>
      </c>
      <c r="R305" s="223">
        <f>Q305*H305</f>
        <v>0.081166500000000003</v>
      </c>
      <c r="S305" s="223">
        <v>0</v>
      </c>
      <c r="T305" s="224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5" t="s">
        <v>126</v>
      </c>
      <c r="AT305" s="225" t="s">
        <v>122</v>
      </c>
      <c r="AU305" s="225" t="s">
        <v>83</v>
      </c>
      <c r="AY305" s="18" t="s">
        <v>120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8" t="s">
        <v>81</v>
      </c>
      <c r="BK305" s="226">
        <f>ROUND(I305*H305,2)</f>
        <v>0</v>
      </c>
      <c r="BL305" s="18" t="s">
        <v>126</v>
      </c>
      <c r="BM305" s="225" t="s">
        <v>346</v>
      </c>
    </row>
    <row r="306" s="13" customFormat="1">
      <c r="A306" s="13"/>
      <c r="B306" s="227"/>
      <c r="C306" s="228"/>
      <c r="D306" s="229" t="s">
        <v>128</v>
      </c>
      <c r="E306" s="230" t="s">
        <v>1</v>
      </c>
      <c r="F306" s="231" t="s">
        <v>347</v>
      </c>
      <c r="G306" s="228"/>
      <c r="H306" s="230" t="s">
        <v>1</v>
      </c>
      <c r="I306" s="232"/>
      <c r="J306" s="228"/>
      <c r="K306" s="228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128</v>
      </c>
      <c r="AU306" s="237" t="s">
        <v>83</v>
      </c>
      <c r="AV306" s="13" t="s">
        <v>81</v>
      </c>
      <c r="AW306" s="13" t="s">
        <v>32</v>
      </c>
      <c r="AX306" s="13" t="s">
        <v>76</v>
      </c>
      <c r="AY306" s="237" t="s">
        <v>120</v>
      </c>
    </row>
    <row r="307" s="14" customFormat="1">
      <c r="A307" s="14"/>
      <c r="B307" s="238"/>
      <c r="C307" s="239"/>
      <c r="D307" s="229" t="s">
        <v>128</v>
      </c>
      <c r="E307" s="240" t="s">
        <v>1</v>
      </c>
      <c r="F307" s="241" t="s">
        <v>348</v>
      </c>
      <c r="G307" s="239"/>
      <c r="H307" s="242">
        <v>1.53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8" t="s">
        <v>128</v>
      </c>
      <c r="AU307" s="248" t="s">
        <v>83</v>
      </c>
      <c r="AV307" s="14" t="s">
        <v>83</v>
      </c>
      <c r="AW307" s="14" t="s">
        <v>32</v>
      </c>
      <c r="AX307" s="14" t="s">
        <v>76</v>
      </c>
      <c r="AY307" s="248" t="s">
        <v>120</v>
      </c>
    </row>
    <row r="308" s="15" customFormat="1">
      <c r="A308" s="15"/>
      <c r="B308" s="249"/>
      <c r="C308" s="250"/>
      <c r="D308" s="229" t="s">
        <v>128</v>
      </c>
      <c r="E308" s="251" t="s">
        <v>1</v>
      </c>
      <c r="F308" s="252" t="s">
        <v>131</v>
      </c>
      <c r="G308" s="250"/>
      <c r="H308" s="253">
        <v>1.53</v>
      </c>
      <c r="I308" s="254"/>
      <c r="J308" s="250"/>
      <c r="K308" s="250"/>
      <c r="L308" s="255"/>
      <c r="M308" s="256"/>
      <c r="N308" s="257"/>
      <c r="O308" s="257"/>
      <c r="P308" s="257"/>
      <c r="Q308" s="257"/>
      <c r="R308" s="257"/>
      <c r="S308" s="257"/>
      <c r="T308" s="258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9" t="s">
        <v>128</v>
      </c>
      <c r="AU308" s="259" t="s">
        <v>83</v>
      </c>
      <c r="AV308" s="15" t="s">
        <v>126</v>
      </c>
      <c r="AW308" s="15" t="s">
        <v>32</v>
      </c>
      <c r="AX308" s="15" t="s">
        <v>81</v>
      </c>
      <c r="AY308" s="259" t="s">
        <v>120</v>
      </c>
    </row>
    <row r="309" s="2" customFormat="1" ht="24.15" customHeight="1">
      <c r="A309" s="39"/>
      <c r="B309" s="40"/>
      <c r="C309" s="213" t="s">
        <v>349</v>
      </c>
      <c r="D309" s="213" t="s">
        <v>122</v>
      </c>
      <c r="E309" s="214" t="s">
        <v>350</v>
      </c>
      <c r="F309" s="215" t="s">
        <v>351</v>
      </c>
      <c r="G309" s="216" t="s">
        <v>125</v>
      </c>
      <c r="H309" s="217">
        <v>1.53</v>
      </c>
      <c r="I309" s="218"/>
      <c r="J309" s="219">
        <f>ROUND(I309*H309,2)</f>
        <v>0</v>
      </c>
      <c r="K309" s="220"/>
      <c r="L309" s="45"/>
      <c r="M309" s="221" t="s">
        <v>1</v>
      </c>
      <c r="N309" s="222" t="s">
        <v>41</v>
      </c>
      <c r="O309" s="92"/>
      <c r="P309" s="223">
        <f>O309*H309</f>
        <v>0</v>
      </c>
      <c r="Q309" s="223">
        <v>0.05305</v>
      </c>
      <c r="R309" s="223">
        <f>Q309*H309</f>
        <v>0.081166500000000003</v>
      </c>
      <c r="S309" s="223">
        <v>0</v>
      </c>
      <c r="T309" s="224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5" t="s">
        <v>126</v>
      </c>
      <c r="AT309" s="225" t="s">
        <v>122</v>
      </c>
      <c r="AU309" s="225" t="s">
        <v>83</v>
      </c>
      <c r="AY309" s="18" t="s">
        <v>120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8" t="s">
        <v>81</v>
      </c>
      <c r="BK309" s="226">
        <f>ROUND(I309*H309,2)</f>
        <v>0</v>
      </c>
      <c r="BL309" s="18" t="s">
        <v>126</v>
      </c>
      <c r="BM309" s="225" t="s">
        <v>352</v>
      </c>
    </row>
    <row r="310" s="13" customFormat="1">
      <c r="A310" s="13"/>
      <c r="B310" s="227"/>
      <c r="C310" s="228"/>
      <c r="D310" s="229" t="s">
        <v>128</v>
      </c>
      <c r="E310" s="230" t="s">
        <v>1</v>
      </c>
      <c r="F310" s="231" t="s">
        <v>347</v>
      </c>
      <c r="G310" s="228"/>
      <c r="H310" s="230" t="s">
        <v>1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128</v>
      </c>
      <c r="AU310" s="237" t="s">
        <v>83</v>
      </c>
      <c r="AV310" s="13" t="s">
        <v>81</v>
      </c>
      <c r="AW310" s="13" t="s">
        <v>32</v>
      </c>
      <c r="AX310" s="13" t="s">
        <v>76</v>
      </c>
      <c r="AY310" s="237" t="s">
        <v>120</v>
      </c>
    </row>
    <row r="311" s="14" customFormat="1">
      <c r="A311" s="14"/>
      <c r="B311" s="238"/>
      <c r="C311" s="239"/>
      <c r="D311" s="229" t="s">
        <v>128</v>
      </c>
      <c r="E311" s="240" t="s">
        <v>1</v>
      </c>
      <c r="F311" s="241" t="s">
        <v>348</v>
      </c>
      <c r="G311" s="239"/>
      <c r="H311" s="242">
        <v>1.53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128</v>
      </c>
      <c r="AU311" s="248" t="s">
        <v>83</v>
      </c>
      <c r="AV311" s="14" t="s">
        <v>83</v>
      </c>
      <c r="AW311" s="14" t="s">
        <v>32</v>
      </c>
      <c r="AX311" s="14" t="s">
        <v>76</v>
      </c>
      <c r="AY311" s="248" t="s">
        <v>120</v>
      </c>
    </row>
    <row r="312" s="15" customFormat="1">
      <c r="A312" s="15"/>
      <c r="B312" s="249"/>
      <c r="C312" s="250"/>
      <c r="D312" s="229" t="s">
        <v>128</v>
      </c>
      <c r="E312" s="251" t="s">
        <v>1</v>
      </c>
      <c r="F312" s="252" t="s">
        <v>131</v>
      </c>
      <c r="G312" s="250"/>
      <c r="H312" s="253">
        <v>1.53</v>
      </c>
      <c r="I312" s="254"/>
      <c r="J312" s="250"/>
      <c r="K312" s="250"/>
      <c r="L312" s="255"/>
      <c r="M312" s="256"/>
      <c r="N312" s="257"/>
      <c r="O312" s="257"/>
      <c r="P312" s="257"/>
      <c r="Q312" s="257"/>
      <c r="R312" s="257"/>
      <c r="S312" s="257"/>
      <c r="T312" s="25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9" t="s">
        <v>128</v>
      </c>
      <c r="AU312" s="259" t="s">
        <v>83</v>
      </c>
      <c r="AV312" s="15" t="s">
        <v>126</v>
      </c>
      <c r="AW312" s="15" t="s">
        <v>32</v>
      </c>
      <c r="AX312" s="15" t="s">
        <v>81</v>
      </c>
      <c r="AY312" s="259" t="s">
        <v>120</v>
      </c>
    </row>
    <row r="313" s="2" customFormat="1" ht="33" customHeight="1">
      <c r="A313" s="39"/>
      <c r="B313" s="40"/>
      <c r="C313" s="213" t="s">
        <v>353</v>
      </c>
      <c r="D313" s="213" t="s">
        <v>122</v>
      </c>
      <c r="E313" s="214" t="s">
        <v>354</v>
      </c>
      <c r="F313" s="215" t="s">
        <v>355</v>
      </c>
      <c r="G313" s="216" t="s">
        <v>165</v>
      </c>
      <c r="H313" s="217">
        <v>23.975000000000001</v>
      </c>
      <c r="I313" s="218"/>
      <c r="J313" s="219">
        <f>ROUND(I313*H313,2)</f>
        <v>0</v>
      </c>
      <c r="K313" s="220"/>
      <c r="L313" s="45"/>
      <c r="M313" s="221" t="s">
        <v>1</v>
      </c>
      <c r="N313" s="222" t="s">
        <v>41</v>
      </c>
      <c r="O313" s="92"/>
      <c r="P313" s="223">
        <f>O313*H313</f>
        <v>0</v>
      </c>
      <c r="Q313" s="223">
        <v>2.4127200000000002</v>
      </c>
      <c r="R313" s="223">
        <f>Q313*H313</f>
        <v>57.84496200000001</v>
      </c>
      <c r="S313" s="223">
        <v>0</v>
      </c>
      <c r="T313" s="224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5" t="s">
        <v>126</v>
      </c>
      <c r="AT313" s="225" t="s">
        <v>122</v>
      </c>
      <c r="AU313" s="225" t="s">
        <v>83</v>
      </c>
      <c r="AY313" s="18" t="s">
        <v>120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8" t="s">
        <v>81</v>
      </c>
      <c r="BK313" s="226">
        <f>ROUND(I313*H313,2)</f>
        <v>0</v>
      </c>
      <c r="BL313" s="18" t="s">
        <v>126</v>
      </c>
      <c r="BM313" s="225" t="s">
        <v>356</v>
      </c>
    </row>
    <row r="314" s="13" customFormat="1">
      <c r="A314" s="13"/>
      <c r="B314" s="227"/>
      <c r="C314" s="228"/>
      <c r="D314" s="229" t="s">
        <v>128</v>
      </c>
      <c r="E314" s="230" t="s">
        <v>1</v>
      </c>
      <c r="F314" s="231" t="s">
        <v>357</v>
      </c>
      <c r="G314" s="228"/>
      <c r="H314" s="230" t="s">
        <v>1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128</v>
      </c>
      <c r="AU314" s="237" t="s">
        <v>83</v>
      </c>
      <c r="AV314" s="13" t="s">
        <v>81</v>
      </c>
      <c r="AW314" s="13" t="s">
        <v>32</v>
      </c>
      <c r="AX314" s="13" t="s">
        <v>76</v>
      </c>
      <c r="AY314" s="237" t="s">
        <v>120</v>
      </c>
    </row>
    <row r="315" s="14" customFormat="1">
      <c r="A315" s="14"/>
      <c r="B315" s="238"/>
      <c r="C315" s="239"/>
      <c r="D315" s="229" t="s">
        <v>128</v>
      </c>
      <c r="E315" s="240" t="s">
        <v>1</v>
      </c>
      <c r="F315" s="241" t="s">
        <v>358</v>
      </c>
      <c r="G315" s="239"/>
      <c r="H315" s="242">
        <v>23.975000000000001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128</v>
      </c>
      <c r="AU315" s="248" t="s">
        <v>83</v>
      </c>
      <c r="AV315" s="14" t="s">
        <v>83</v>
      </c>
      <c r="AW315" s="14" t="s">
        <v>32</v>
      </c>
      <c r="AX315" s="14" t="s">
        <v>76</v>
      </c>
      <c r="AY315" s="248" t="s">
        <v>120</v>
      </c>
    </row>
    <row r="316" s="15" customFormat="1">
      <c r="A316" s="15"/>
      <c r="B316" s="249"/>
      <c r="C316" s="250"/>
      <c r="D316" s="229" t="s">
        <v>128</v>
      </c>
      <c r="E316" s="251" t="s">
        <v>1</v>
      </c>
      <c r="F316" s="252" t="s">
        <v>131</v>
      </c>
      <c r="G316" s="250"/>
      <c r="H316" s="253">
        <v>23.975000000000001</v>
      </c>
      <c r="I316" s="254"/>
      <c r="J316" s="250"/>
      <c r="K316" s="250"/>
      <c r="L316" s="255"/>
      <c r="M316" s="256"/>
      <c r="N316" s="257"/>
      <c r="O316" s="257"/>
      <c r="P316" s="257"/>
      <c r="Q316" s="257"/>
      <c r="R316" s="257"/>
      <c r="S316" s="257"/>
      <c r="T316" s="258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9" t="s">
        <v>128</v>
      </c>
      <c r="AU316" s="259" t="s">
        <v>83</v>
      </c>
      <c r="AV316" s="15" t="s">
        <v>126</v>
      </c>
      <c r="AW316" s="15" t="s">
        <v>32</v>
      </c>
      <c r="AX316" s="15" t="s">
        <v>81</v>
      </c>
      <c r="AY316" s="259" t="s">
        <v>120</v>
      </c>
    </row>
    <row r="317" s="2" customFormat="1" ht="55.5" customHeight="1">
      <c r="A317" s="39"/>
      <c r="B317" s="40"/>
      <c r="C317" s="213" t="s">
        <v>359</v>
      </c>
      <c r="D317" s="213" t="s">
        <v>122</v>
      </c>
      <c r="E317" s="214" t="s">
        <v>360</v>
      </c>
      <c r="F317" s="215" t="s">
        <v>361</v>
      </c>
      <c r="G317" s="216" t="s">
        <v>125</v>
      </c>
      <c r="H317" s="217">
        <v>12.960000000000001</v>
      </c>
      <c r="I317" s="218"/>
      <c r="J317" s="219">
        <f>ROUND(I317*H317,2)</f>
        <v>0</v>
      </c>
      <c r="K317" s="220"/>
      <c r="L317" s="45"/>
      <c r="M317" s="221" t="s">
        <v>1</v>
      </c>
      <c r="N317" s="222" t="s">
        <v>41</v>
      </c>
      <c r="O317" s="92"/>
      <c r="P317" s="223">
        <f>O317*H317</f>
        <v>0</v>
      </c>
      <c r="Q317" s="223">
        <v>1.2878099999999999</v>
      </c>
      <c r="R317" s="223">
        <f>Q317*H317</f>
        <v>16.690017600000001</v>
      </c>
      <c r="S317" s="223">
        <v>0</v>
      </c>
      <c r="T317" s="224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5" t="s">
        <v>126</v>
      </c>
      <c r="AT317" s="225" t="s">
        <v>122</v>
      </c>
      <c r="AU317" s="225" t="s">
        <v>83</v>
      </c>
      <c r="AY317" s="18" t="s">
        <v>120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8" t="s">
        <v>81</v>
      </c>
      <c r="BK317" s="226">
        <f>ROUND(I317*H317,2)</f>
        <v>0</v>
      </c>
      <c r="BL317" s="18" t="s">
        <v>126</v>
      </c>
      <c r="BM317" s="225" t="s">
        <v>362</v>
      </c>
    </row>
    <row r="318" s="13" customFormat="1">
      <c r="A318" s="13"/>
      <c r="B318" s="227"/>
      <c r="C318" s="228"/>
      <c r="D318" s="229" t="s">
        <v>128</v>
      </c>
      <c r="E318" s="230" t="s">
        <v>1</v>
      </c>
      <c r="F318" s="231" t="s">
        <v>363</v>
      </c>
      <c r="G318" s="228"/>
      <c r="H318" s="230" t="s">
        <v>1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128</v>
      </c>
      <c r="AU318" s="237" t="s">
        <v>83</v>
      </c>
      <c r="AV318" s="13" t="s">
        <v>81</v>
      </c>
      <c r="AW318" s="13" t="s">
        <v>32</v>
      </c>
      <c r="AX318" s="13" t="s">
        <v>76</v>
      </c>
      <c r="AY318" s="237" t="s">
        <v>120</v>
      </c>
    </row>
    <row r="319" s="14" customFormat="1">
      <c r="A319" s="14"/>
      <c r="B319" s="238"/>
      <c r="C319" s="239"/>
      <c r="D319" s="229" t="s">
        <v>128</v>
      </c>
      <c r="E319" s="240" t="s">
        <v>1</v>
      </c>
      <c r="F319" s="241" t="s">
        <v>364</v>
      </c>
      <c r="G319" s="239"/>
      <c r="H319" s="242">
        <v>12.960000000000001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128</v>
      </c>
      <c r="AU319" s="248" t="s">
        <v>83</v>
      </c>
      <c r="AV319" s="14" t="s">
        <v>83</v>
      </c>
      <c r="AW319" s="14" t="s">
        <v>32</v>
      </c>
      <c r="AX319" s="14" t="s">
        <v>76</v>
      </c>
      <c r="AY319" s="248" t="s">
        <v>120</v>
      </c>
    </row>
    <row r="320" s="15" customFormat="1">
      <c r="A320" s="15"/>
      <c r="B320" s="249"/>
      <c r="C320" s="250"/>
      <c r="D320" s="229" t="s">
        <v>128</v>
      </c>
      <c r="E320" s="251" t="s">
        <v>1</v>
      </c>
      <c r="F320" s="252" t="s">
        <v>131</v>
      </c>
      <c r="G320" s="250"/>
      <c r="H320" s="253">
        <v>12.960000000000001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9" t="s">
        <v>128</v>
      </c>
      <c r="AU320" s="259" t="s">
        <v>83</v>
      </c>
      <c r="AV320" s="15" t="s">
        <v>126</v>
      </c>
      <c r="AW320" s="15" t="s">
        <v>32</v>
      </c>
      <c r="AX320" s="15" t="s">
        <v>81</v>
      </c>
      <c r="AY320" s="259" t="s">
        <v>120</v>
      </c>
    </row>
    <row r="321" s="2" customFormat="1" ht="16.5" customHeight="1">
      <c r="A321" s="39"/>
      <c r="B321" s="40"/>
      <c r="C321" s="213" t="s">
        <v>365</v>
      </c>
      <c r="D321" s="213" t="s">
        <v>122</v>
      </c>
      <c r="E321" s="214" t="s">
        <v>366</v>
      </c>
      <c r="F321" s="215" t="s">
        <v>367</v>
      </c>
      <c r="G321" s="216" t="s">
        <v>125</v>
      </c>
      <c r="H321" s="217">
        <v>3.4199999999999999</v>
      </c>
      <c r="I321" s="218"/>
      <c r="J321" s="219">
        <f>ROUND(I321*H321,2)</f>
        <v>0</v>
      </c>
      <c r="K321" s="220"/>
      <c r="L321" s="45"/>
      <c r="M321" s="221" t="s">
        <v>1</v>
      </c>
      <c r="N321" s="222" t="s">
        <v>41</v>
      </c>
      <c r="O321" s="92"/>
      <c r="P321" s="223">
        <f>O321*H321</f>
        <v>0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5" t="s">
        <v>126</v>
      </c>
      <c r="AT321" s="225" t="s">
        <v>122</v>
      </c>
      <c r="AU321" s="225" t="s">
        <v>83</v>
      </c>
      <c r="AY321" s="18" t="s">
        <v>120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8" t="s">
        <v>81</v>
      </c>
      <c r="BK321" s="226">
        <f>ROUND(I321*H321,2)</f>
        <v>0</v>
      </c>
      <c r="BL321" s="18" t="s">
        <v>126</v>
      </c>
      <c r="BM321" s="225" t="s">
        <v>368</v>
      </c>
    </row>
    <row r="322" s="13" customFormat="1">
      <c r="A322" s="13"/>
      <c r="B322" s="227"/>
      <c r="C322" s="228"/>
      <c r="D322" s="229" t="s">
        <v>128</v>
      </c>
      <c r="E322" s="230" t="s">
        <v>1</v>
      </c>
      <c r="F322" s="231" t="s">
        <v>369</v>
      </c>
      <c r="G322" s="228"/>
      <c r="H322" s="230" t="s">
        <v>1</v>
      </c>
      <c r="I322" s="232"/>
      <c r="J322" s="228"/>
      <c r="K322" s="228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128</v>
      </c>
      <c r="AU322" s="237" t="s">
        <v>83</v>
      </c>
      <c r="AV322" s="13" t="s">
        <v>81</v>
      </c>
      <c r="AW322" s="13" t="s">
        <v>32</v>
      </c>
      <c r="AX322" s="13" t="s">
        <v>76</v>
      </c>
      <c r="AY322" s="237" t="s">
        <v>120</v>
      </c>
    </row>
    <row r="323" s="14" customFormat="1">
      <c r="A323" s="14"/>
      <c r="B323" s="238"/>
      <c r="C323" s="239"/>
      <c r="D323" s="229" t="s">
        <v>128</v>
      </c>
      <c r="E323" s="240" t="s">
        <v>1</v>
      </c>
      <c r="F323" s="241" t="s">
        <v>370</v>
      </c>
      <c r="G323" s="239"/>
      <c r="H323" s="242">
        <v>3.4199999999999999</v>
      </c>
      <c r="I323" s="243"/>
      <c r="J323" s="239"/>
      <c r="K323" s="239"/>
      <c r="L323" s="244"/>
      <c r="M323" s="245"/>
      <c r="N323" s="246"/>
      <c r="O323" s="246"/>
      <c r="P323" s="246"/>
      <c r="Q323" s="246"/>
      <c r="R323" s="246"/>
      <c r="S323" s="246"/>
      <c r="T323" s="24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8" t="s">
        <v>128</v>
      </c>
      <c r="AU323" s="248" t="s">
        <v>83</v>
      </c>
      <c r="AV323" s="14" t="s">
        <v>83</v>
      </c>
      <c r="AW323" s="14" t="s">
        <v>32</v>
      </c>
      <c r="AX323" s="14" t="s">
        <v>76</v>
      </c>
      <c r="AY323" s="248" t="s">
        <v>120</v>
      </c>
    </row>
    <row r="324" s="15" customFormat="1">
      <c r="A324" s="15"/>
      <c r="B324" s="249"/>
      <c r="C324" s="250"/>
      <c r="D324" s="229" t="s">
        <v>128</v>
      </c>
      <c r="E324" s="251" t="s">
        <v>1</v>
      </c>
      <c r="F324" s="252" t="s">
        <v>131</v>
      </c>
      <c r="G324" s="250"/>
      <c r="H324" s="253">
        <v>3.4199999999999999</v>
      </c>
      <c r="I324" s="254"/>
      <c r="J324" s="250"/>
      <c r="K324" s="250"/>
      <c r="L324" s="255"/>
      <c r="M324" s="256"/>
      <c r="N324" s="257"/>
      <c r="O324" s="257"/>
      <c r="P324" s="257"/>
      <c r="Q324" s="257"/>
      <c r="R324" s="257"/>
      <c r="S324" s="257"/>
      <c r="T324" s="258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9" t="s">
        <v>128</v>
      </c>
      <c r="AU324" s="259" t="s">
        <v>83</v>
      </c>
      <c r="AV324" s="15" t="s">
        <v>126</v>
      </c>
      <c r="AW324" s="15" t="s">
        <v>32</v>
      </c>
      <c r="AX324" s="15" t="s">
        <v>81</v>
      </c>
      <c r="AY324" s="259" t="s">
        <v>120</v>
      </c>
    </row>
    <row r="325" s="12" customFormat="1" ht="22.8" customHeight="1">
      <c r="A325" s="12"/>
      <c r="B325" s="197"/>
      <c r="C325" s="198"/>
      <c r="D325" s="199" t="s">
        <v>75</v>
      </c>
      <c r="E325" s="211" t="s">
        <v>148</v>
      </c>
      <c r="F325" s="211" t="s">
        <v>371</v>
      </c>
      <c r="G325" s="198"/>
      <c r="H325" s="198"/>
      <c r="I325" s="201"/>
      <c r="J325" s="212">
        <f>BK325</f>
        <v>0</v>
      </c>
      <c r="K325" s="198"/>
      <c r="L325" s="203"/>
      <c r="M325" s="204"/>
      <c r="N325" s="205"/>
      <c r="O325" s="205"/>
      <c r="P325" s="206">
        <f>SUM(P326:P373)</f>
        <v>0</v>
      </c>
      <c r="Q325" s="205"/>
      <c r="R325" s="206">
        <f>SUM(R326:R373)</f>
        <v>101.99589399999999</v>
      </c>
      <c r="S325" s="205"/>
      <c r="T325" s="207">
        <f>SUM(T326:T373)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8" t="s">
        <v>81</v>
      </c>
      <c r="AT325" s="209" t="s">
        <v>75</v>
      </c>
      <c r="AU325" s="209" t="s">
        <v>81</v>
      </c>
      <c r="AY325" s="208" t="s">
        <v>120</v>
      </c>
      <c r="BK325" s="210">
        <f>SUM(BK326:BK373)</f>
        <v>0</v>
      </c>
    </row>
    <row r="326" s="2" customFormat="1" ht="33" customHeight="1">
      <c r="A326" s="39"/>
      <c r="B326" s="40"/>
      <c r="C326" s="213" t="s">
        <v>372</v>
      </c>
      <c r="D326" s="213" t="s">
        <v>122</v>
      </c>
      <c r="E326" s="214" t="s">
        <v>373</v>
      </c>
      <c r="F326" s="215" t="s">
        <v>374</v>
      </c>
      <c r="G326" s="216" t="s">
        <v>125</v>
      </c>
      <c r="H326" s="217">
        <v>133.09999999999999</v>
      </c>
      <c r="I326" s="218"/>
      <c r="J326" s="219">
        <f>ROUND(I326*H326,2)</f>
        <v>0</v>
      </c>
      <c r="K326" s="220"/>
      <c r="L326" s="45"/>
      <c r="M326" s="221" t="s">
        <v>1</v>
      </c>
      <c r="N326" s="222" t="s">
        <v>41</v>
      </c>
      <c r="O326" s="92"/>
      <c r="P326" s="223">
        <f>O326*H326</f>
        <v>0</v>
      </c>
      <c r="Q326" s="223">
        <v>0.34499999999999997</v>
      </c>
      <c r="R326" s="223">
        <f>Q326*H326</f>
        <v>45.919499999999992</v>
      </c>
      <c r="S326" s="223">
        <v>0</v>
      </c>
      <c r="T326" s="224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5" t="s">
        <v>126</v>
      </c>
      <c r="AT326" s="225" t="s">
        <v>122</v>
      </c>
      <c r="AU326" s="225" t="s">
        <v>83</v>
      </c>
      <c r="AY326" s="18" t="s">
        <v>120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8" t="s">
        <v>81</v>
      </c>
      <c r="BK326" s="226">
        <f>ROUND(I326*H326,2)</f>
        <v>0</v>
      </c>
      <c r="BL326" s="18" t="s">
        <v>126</v>
      </c>
      <c r="BM326" s="225" t="s">
        <v>375</v>
      </c>
    </row>
    <row r="327" s="13" customFormat="1">
      <c r="A327" s="13"/>
      <c r="B327" s="227"/>
      <c r="C327" s="228"/>
      <c r="D327" s="229" t="s">
        <v>128</v>
      </c>
      <c r="E327" s="230" t="s">
        <v>1</v>
      </c>
      <c r="F327" s="231" t="s">
        <v>376</v>
      </c>
      <c r="G327" s="228"/>
      <c r="H327" s="230" t="s">
        <v>1</v>
      </c>
      <c r="I327" s="232"/>
      <c r="J327" s="228"/>
      <c r="K327" s="228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128</v>
      </c>
      <c r="AU327" s="237" t="s">
        <v>83</v>
      </c>
      <c r="AV327" s="13" t="s">
        <v>81</v>
      </c>
      <c r="AW327" s="13" t="s">
        <v>32</v>
      </c>
      <c r="AX327" s="13" t="s">
        <v>76</v>
      </c>
      <c r="AY327" s="237" t="s">
        <v>120</v>
      </c>
    </row>
    <row r="328" s="14" customFormat="1">
      <c r="A328" s="14"/>
      <c r="B328" s="238"/>
      <c r="C328" s="239"/>
      <c r="D328" s="229" t="s">
        <v>128</v>
      </c>
      <c r="E328" s="240" t="s">
        <v>1</v>
      </c>
      <c r="F328" s="241" t="s">
        <v>377</v>
      </c>
      <c r="G328" s="239"/>
      <c r="H328" s="242">
        <v>93.5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8" t="s">
        <v>128</v>
      </c>
      <c r="AU328" s="248" t="s">
        <v>83</v>
      </c>
      <c r="AV328" s="14" t="s">
        <v>83</v>
      </c>
      <c r="AW328" s="14" t="s">
        <v>32</v>
      </c>
      <c r="AX328" s="14" t="s">
        <v>76</v>
      </c>
      <c r="AY328" s="248" t="s">
        <v>120</v>
      </c>
    </row>
    <row r="329" s="14" customFormat="1">
      <c r="A329" s="14"/>
      <c r="B329" s="238"/>
      <c r="C329" s="239"/>
      <c r="D329" s="229" t="s">
        <v>128</v>
      </c>
      <c r="E329" s="240" t="s">
        <v>1</v>
      </c>
      <c r="F329" s="241" t="s">
        <v>378</v>
      </c>
      <c r="G329" s="239"/>
      <c r="H329" s="242">
        <v>39.600000000000001</v>
      </c>
      <c r="I329" s="243"/>
      <c r="J329" s="239"/>
      <c r="K329" s="239"/>
      <c r="L329" s="244"/>
      <c r="M329" s="245"/>
      <c r="N329" s="246"/>
      <c r="O329" s="246"/>
      <c r="P329" s="246"/>
      <c r="Q329" s="246"/>
      <c r="R329" s="246"/>
      <c r="S329" s="246"/>
      <c r="T329" s="24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8" t="s">
        <v>128</v>
      </c>
      <c r="AU329" s="248" t="s">
        <v>83</v>
      </c>
      <c r="AV329" s="14" t="s">
        <v>83</v>
      </c>
      <c r="AW329" s="14" t="s">
        <v>32</v>
      </c>
      <c r="AX329" s="14" t="s">
        <v>76</v>
      </c>
      <c r="AY329" s="248" t="s">
        <v>120</v>
      </c>
    </row>
    <row r="330" s="15" customFormat="1">
      <c r="A330" s="15"/>
      <c r="B330" s="249"/>
      <c r="C330" s="250"/>
      <c r="D330" s="229" t="s">
        <v>128</v>
      </c>
      <c r="E330" s="251" t="s">
        <v>1</v>
      </c>
      <c r="F330" s="252" t="s">
        <v>131</v>
      </c>
      <c r="G330" s="250"/>
      <c r="H330" s="253">
        <v>133.09999999999999</v>
      </c>
      <c r="I330" s="254"/>
      <c r="J330" s="250"/>
      <c r="K330" s="250"/>
      <c r="L330" s="255"/>
      <c r="M330" s="256"/>
      <c r="N330" s="257"/>
      <c r="O330" s="257"/>
      <c r="P330" s="257"/>
      <c r="Q330" s="257"/>
      <c r="R330" s="257"/>
      <c r="S330" s="257"/>
      <c r="T330" s="258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9" t="s">
        <v>128</v>
      </c>
      <c r="AU330" s="259" t="s">
        <v>83</v>
      </c>
      <c r="AV330" s="15" t="s">
        <v>126</v>
      </c>
      <c r="AW330" s="15" t="s">
        <v>32</v>
      </c>
      <c r="AX330" s="15" t="s">
        <v>81</v>
      </c>
      <c r="AY330" s="259" t="s">
        <v>120</v>
      </c>
    </row>
    <row r="331" s="2" customFormat="1" ht="37.8" customHeight="1">
      <c r="A331" s="39"/>
      <c r="B331" s="40"/>
      <c r="C331" s="213" t="s">
        <v>379</v>
      </c>
      <c r="D331" s="213" t="s">
        <v>122</v>
      </c>
      <c r="E331" s="214" t="s">
        <v>380</v>
      </c>
      <c r="F331" s="215" t="s">
        <v>381</v>
      </c>
      <c r="G331" s="216" t="s">
        <v>125</v>
      </c>
      <c r="H331" s="217">
        <v>133.09999999999999</v>
      </c>
      <c r="I331" s="218"/>
      <c r="J331" s="219">
        <f>ROUND(I331*H331,2)</f>
        <v>0</v>
      </c>
      <c r="K331" s="220"/>
      <c r="L331" s="45"/>
      <c r="M331" s="221" t="s">
        <v>1</v>
      </c>
      <c r="N331" s="222" t="s">
        <v>41</v>
      </c>
      <c r="O331" s="92"/>
      <c r="P331" s="223">
        <f>O331*H331</f>
        <v>0</v>
      </c>
      <c r="Q331" s="223">
        <v>0</v>
      </c>
      <c r="R331" s="223">
        <f>Q331*H331</f>
        <v>0</v>
      </c>
      <c r="S331" s="223">
        <v>0</v>
      </c>
      <c r="T331" s="224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5" t="s">
        <v>126</v>
      </c>
      <c r="AT331" s="225" t="s">
        <v>122</v>
      </c>
      <c r="AU331" s="225" t="s">
        <v>83</v>
      </c>
      <c r="AY331" s="18" t="s">
        <v>120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8" t="s">
        <v>81</v>
      </c>
      <c r="BK331" s="226">
        <f>ROUND(I331*H331,2)</f>
        <v>0</v>
      </c>
      <c r="BL331" s="18" t="s">
        <v>126</v>
      </c>
      <c r="BM331" s="225" t="s">
        <v>382</v>
      </c>
    </row>
    <row r="332" s="13" customFormat="1">
      <c r="A332" s="13"/>
      <c r="B332" s="227"/>
      <c r="C332" s="228"/>
      <c r="D332" s="229" t="s">
        <v>128</v>
      </c>
      <c r="E332" s="230" t="s">
        <v>1</v>
      </c>
      <c r="F332" s="231" t="s">
        <v>383</v>
      </c>
      <c r="G332" s="228"/>
      <c r="H332" s="230" t="s">
        <v>1</v>
      </c>
      <c r="I332" s="232"/>
      <c r="J332" s="228"/>
      <c r="K332" s="228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128</v>
      </c>
      <c r="AU332" s="237" t="s">
        <v>83</v>
      </c>
      <c r="AV332" s="13" t="s">
        <v>81</v>
      </c>
      <c r="AW332" s="13" t="s">
        <v>32</v>
      </c>
      <c r="AX332" s="13" t="s">
        <v>76</v>
      </c>
      <c r="AY332" s="237" t="s">
        <v>120</v>
      </c>
    </row>
    <row r="333" s="14" customFormat="1">
      <c r="A333" s="14"/>
      <c r="B333" s="238"/>
      <c r="C333" s="239"/>
      <c r="D333" s="229" t="s">
        <v>128</v>
      </c>
      <c r="E333" s="240" t="s">
        <v>1</v>
      </c>
      <c r="F333" s="241" t="s">
        <v>377</v>
      </c>
      <c r="G333" s="239"/>
      <c r="H333" s="242">
        <v>93.5</v>
      </c>
      <c r="I333" s="243"/>
      <c r="J333" s="239"/>
      <c r="K333" s="239"/>
      <c r="L333" s="244"/>
      <c r="M333" s="245"/>
      <c r="N333" s="246"/>
      <c r="O333" s="246"/>
      <c r="P333" s="246"/>
      <c r="Q333" s="246"/>
      <c r="R333" s="246"/>
      <c r="S333" s="246"/>
      <c r="T333" s="24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8" t="s">
        <v>128</v>
      </c>
      <c r="AU333" s="248" t="s">
        <v>83</v>
      </c>
      <c r="AV333" s="14" t="s">
        <v>83</v>
      </c>
      <c r="AW333" s="14" t="s">
        <v>32</v>
      </c>
      <c r="AX333" s="14" t="s">
        <v>76</v>
      </c>
      <c r="AY333" s="248" t="s">
        <v>120</v>
      </c>
    </row>
    <row r="334" s="14" customFormat="1">
      <c r="A334" s="14"/>
      <c r="B334" s="238"/>
      <c r="C334" s="239"/>
      <c r="D334" s="229" t="s">
        <v>128</v>
      </c>
      <c r="E334" s="240" t="s">
        <v>1</v>
      </c>
      <c r="F334" s="241" t="s">
        <v>378</v>
      </c>
      <c r="G334" s="239"/>
      <c r="H334" s="242">
        <v>39.600000000000001</v>
      </c>
      <c r="I334" s="243"/>
      <c r="J334" s="239"/>
      <c r="K334" s="239"/>
      <c r="L334" s="244"/>
      <c r="M334" s="245"/>
      <c r="N334" s="246"/>
      <c r="O334" s="246"/>
      <c r="P334" s="246"/>
      <c r="Q334" s="246"/>
      <c r="R334" s="246"/>
      <c r="S334" s="246"/>
      <c r="T334" s="24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8" t="s">
        <v>128</v>
      </c>
      <c r="AU334" s="248" t="s">
        <v>83</v>
      </c>
      <c r="AV334" s="14" t="s">
        <v>83</v>
      </c>
      <c r="AW334" s="14" t="s">
        <v>32</v>
      </c>
      <c r="AX334" s="14" t="s">
        <v>76</v>
      </c>
      <c r="AY334" s="248" t="s">
        <v>120</v>
      </c>
    </row>
    <row r="335" s="15" customFormat="1">
      <c r="A335" s="15"/>
      <c r="B335" s="249"/>
      <c r="C335" s="250"/>
      <c r="D335" s="229" t="s">
        <v>128</v>
      </c>
      <c r="E335" s="251" t="s">
        <v>1</v>
      </c>
      <c r="F335" s="252" t="s">
        <v>131</v>
      </c>
      <c r="G335" s="250"/>
      <c r="H335" s="253">
        <v>133.09999999999999</v>
      </c>
      <c r="I335" s="254"/>
      <c r="J335" s="250"/>
      <c r="K335" s="250"/>
      <c r="L335" s="255"/>
      <c r="M335" s="256"/>
      <c r="N335" s="257"/>
      <c r="O335" s="257"/>
      <c r="P335" s="257"/>
      <c r="Q335" s="257"/>
      <c r="R335" s="257"/>
      <c r="S335" s="257"/>
      <c r="T335" s="25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9" t="s">
        <v>128</v>
      </c>
      <c r="AU335" s="259" t="s">
        <v>83</v>
      </c>
      <c r="AV335" s="15" t="s">
        <v>126</v>
      </c>
      <c r="AW335" s="15" t="s">
        <v>32</v>
      </c>
      <c r="AX335" s="15" t="s">
        <v>81</v>
      </c>
      <c r="AY335" s="259" t="s">
        <v>120</v>
      </c>
    </row>
    <row r="336" s="2" customFormat="1" ht="37.8" customHeight="1">
      <c r="A336" s="39"/>
      <c r="B336" s="40"/>
      <c r="C336" s="213" t="s">
        <v>384</v>
      </c>
      <c r="D336" s="213" t="s">
        <v>122</v>
      </c>
      <c r="E336" s="214" t="s">
        <v>380</v>
      </c>
      <c r="F336" s="215" t="s">
        <v>381</v>
      </c>
      <c r="G336" s="216" t="s">
        <v>125</v>
      </c>
      <c r="H336" s="217">
        <v>133.09999999999999</v>
      </c>
      <c r="I336" s="218"/>
      <c r="J336" s="219">
        <f>ROUND(I336*H336,2)</f>
        <v>0</v>
      </c>
      <c r="K336" s="220"/>
      <c r="L336" s="45"/>
      <c r="M336" s="221" t="s">
        <v>1</v>
      </c>
      <c r="N336" s="222" t="s">
        <v>41</v>
      </c>
      <c r="O336" s="92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5" t="s">
        <v>126</v>
      </c>
      <c r="AT336" s="225" t="s">
        <v>122</v>
      </c>
      <c r="AU336" s="225" t="s">
        <v>83</v>
      </c>
      <c r="AY336" s="18" t="s">
        <v>120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8" t="s">
        <v>81</v>
      </c>
      <c r="BK336" s="226">
        <f>ROUND(I336*H336,2)</f>
        <v>0</v>
      </c>
      <c r="BL336" s="18" t="s">
        <v>126</v>
      </c>
      <c r="BM336" s="225" t="s">
        <v>385</v>
      </c>
    </row>
    <row r="337" s="13" customFormat="1">
      <c r="A337" s="13"/>
      <c r="B337" s="227"/>
      <c r="C337" s="228"/>
      <c r="D337" s="229" t="s">
        <v>128</v>
      </c>
      <c r="E337" s="230" t="s">
        <v>1</v>
      </c>
      <c r="F337" s="231" t="s">
        <v>386</v>
      </c>
      <c r="G337" s="228"/>
      <c r="H337" s="230" t="s">
        <v>1</v>
      </c>
      <c r="I337" s="232"/>
      <c r="J337" s="228"/>
      <c r="K337" s="228"/>
      <c r="L337" s="233"/>
      <c r="M337" s="234"/>
      <c r="N337" s="235"/>
      <c r="O337" s="235"/>
      <c r="P337" s="235"/>
      <c r="Q337" s="235"/>
      <c r="R337" s="235"/>
      <c r="S337" s="235"/>
      <c r="T337" s="23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7" t="s">
        <v>128</v>
      </c>
      <c r="AU337" s="237" t="s">
        <v>83</v>
      </c>
      <c r="AV337" s="13" t="s">
        <v>81</v>
      </c>
      <c r="AW337" s="13" t="s">
        <v>32</v>
      </c>
      <c r="AX337" s="13" t="s">
        <v>76</v>
      </c>
      <c r="AY337" s="237" t="s">
        <v>120</v>
      </c>
    </row>
    <row r="338" s="14" customFormat="1">
      <c r="A338" s="14"/>
      <c r="B338" s="238"/>
      <c r="C338" s="239"/>
      <c r="D338" s="229" t="s">
        <v>128</v>
      </c>
      <c r="E338" s="240" t="s">
        <v>1</v>
      </c>
      <c r="F338" s="241" t="s">
        <v>377</v>
      </c>
      <c r="G338" s="239"/>
      <c r="H338" s="242">
        <v>93.5</v>
      </c>
      <c r="I338" s="243"/>
      <c r="J338" s="239"/>
      <c r="K338" s="239"/>
      <c r="L338" s="244"/>
      <c r="M338" s="245"/>
      <c r="N338" s="246"/>
      <c r="O338" s="246"/>
      <c r="P338" s="246"/>
      <c r="Q338" s="246"/>
      <c r="R338" s="246"/>
      <c r="S338" s="246"/>
      <c r="T338" s="24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8" t="s">
        <v>128</v>
      </c>
      <c r="AU338" s="248" t="s">
        <v>83</v>
      </c>
      <c r="AV338" s="14" t="s">
        <v>83</v>
      </c>
      <c r="AW338" s="14" t="s">
        <v>32</v>
      </c>
      <c r="AX338" s="14" t="s">
        <v>76</v>
      </c>
      <c r="AY338" s="248" t="s">
        <v>120</v>
      </c>
    </row>
    <row r="339" s="14" customFormat="1">
      <c r="A339" s="14"/>
      <c r="B339" s="238"/>
      <c r="C339" s="239"/>
      <c r="D339" s="229" t="s">
        <v>128</v>
      </c>
      <c r="E339" s="240" t="s">
        <v>1</v>
      </c>
      <c r="F339" s="241" t="s">
        <v>378</v>
      </c>
      <c r="G339" s="239"/>
      <c r="H339" s="242">
        <v>39.600000000000001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8" t="s">
        <v>128</v>
      </c>
      <c r="AU339" s="248" t="s">
        <v>83</v>
      </c>
      <c r="AV339" s="14" t="s">
        <v>83</v>
      </c>
      <c r="AW339" s="14" t="s">
        <v>32</v>
      </c>
      <c r="AX339" s="14" t="s">
        <v>76</v>
      </c>
      <c r="AY339" s="248" t="s">
        <v>120</v>
      </c>
    </row>
    <row r="340" s="15" customFormat="1">
      <c r="A340" s="15"/>
      <c r="B340" s="249"/>
      <c r="C340" s="250"/>
      <c r="D340" s="229" t="s">
        <v>128</v>
      </c>
      <c r="E340" s="251" t="s">
        <v>1</v>
      </c>
      <c r="F340" s="252" t="s">
        <v>131</v>
      </c>
      <c r="G340" s="250"/>
      <c r="H340" s="253">
        <v>133.09999999999999</v>
      </c>
      <c r="I340" s="254"/>
      <c r="J340" s="250"/>
      <c r="K340" s="250"/>
      <c r="L340" s="255"/>
      <c r="M340" s="256"/>
      <c r="N340" s="257"/>
      <c r="O340" s="257"/>
      <c r="P340" s="257"/>
      <c r="Q340" s="257"/>
      <c r="R340" s="257"/>
      <c r="S340" s="257"/>
      <c r="T340" s="258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59" t="s">
        <v>128</v>
      </c>
      <c r="AU340" s="259" t="s">
        <v>83</v>
      </c>
      <c r="AV340" s="15" t="s">
        <v>126</v>
      </c>
      <c r="AW340" s="15" t="s">
        <v>32</v>
      </c>
      <c r="AX340" s="15" t="s">
        <v>81</v>
      </c>
      <c r="AY340" s="259" t="s">
        <v>120</v>
      </c>
    </row>
    <row r="341" s="2" customFormat="1" ht="49.05" customHeight="1">
      <c r="A341" s="39"/>
      <c r="B341" s="40"/>
      <c r="C341" s="213" t="s">
        <v>387</v>
      </c>
      <c r="D341" s="213" t="s">
        <v>122</v>
      </c>
      <c r="E341" s="214" t="s">
        <v>388</v>
      </c>
      <c r="F341" s="215" t="s">
        <v>389</v>
      </c>
      <c r="G341" s="216" t="s">
        <v>125</v>
      </c>
      <c r="H341" s="217">
        <v>133.09999999999999</v>
      </c>
      <c r="I341" s="218"/>
      <c r="J341" s="219">
        <f>ROUND(I341*H341,2)</f>
        <v>0</v>
      </c>
      <c r="K341" s="220"/>
      <c r="L341" s="45"/>
      <c r="M341" s="221" t="s">
        <v>1</v>
      </c>
      <c r="N341" s="222" t="s">
        <v>41</v>
      </c>
      <c r="O341" s="92"/>
      <c r="P341" s="223">
        <f>O341*H341</f>
        <v>0</v>
      </c>
      <c r="Q341" s="223">
        <v>0.21099999999999999</v>
      </c>
      <c r="R341" s="223">
        <f>Q341*H341</f>
        <v>28.084099999999999</v>
      </c>
      <c r="S341" s="223">
        <v>0</v>
      </c>
      <c r="T341" s="224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5" t="s">
        <v>126</v>
      </c>
      <c r="AT341" s="225" t="s">
        <v>122</v>
      </c>
      <c r="AU341" s="225" t="s">
        <v>83</v>
      </c>
      <c r="AY341" s="18" t="s">
        <v>120</v>
      </c>
      <c r="BE341" s="226">
        <f>IF(N341="základní",J341,0)</f>
        <v>0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8" t="s">
        <v>81</v>
      </c>
      <c r="BK341" s="226">
        <f>ROUND(I341*H341,2)</f>
        <v>0</v>
      </c>
      <c r="BL341" s="18" t="s">
        <v>126</v>
      </c>
      <c r="BM341" s="225" t="s">
        <v>390</v>
      </c>
    </row>
    <row r="342" s="13" customFormat="1">
      <c r="A342" s="13"/>
      <c r="B342" s="227"/>
      <c r="C342" s="228"/>
      <c r="D342" s="229" t="s">
        <v>128</v>
      </c>
      <c r="E342" s="230" t="s">
        <v>1</v>
      </c>
      <c r="F342" s="231" t="s">
        <v>376</v>
      </c>
      <c r="G342" s="228"/>
      <c r="H342" s="230" t="s">
        <v>1</v>
      </c>
      <c r="I342" s="232"/>
      <c r="J342" s="228"/>
      <c r="K342" s="228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128</v>
      </c>
      <c r="AU342" s="237" t="s">
        <v>83</v>
      </c>
      <c r="AV342" s="13" t="s">
        <v>81</v>
      </c>
      <c r="AW342" s="13" t="s">
        <v>32</v>
      </c>
      <c r="AX342" s="13" t="s">
        <v>76</v>
      </c>
      <c r="AY342" s="237" t="s">
        <v>120</v>
      </c>
    </row>
    <row r="343" s="14" customFormat="1">
      <c r="A343" s="14"/>
      <c r="B343" s="238"/>
      <c r="C343" s="239"/>
      <c r="D343" s="229" t="s">
        <v>128</v>
      </c>
      <c r="E343" s="240" t="s">
        <v>1</v>
      </c>
      <c r="F343" s="241" t="s">
        <v>377</v>
      </c>
      <c r="G343" s="239"/>
      <c r="H343" s="242">
        <v>93.5</v>
      </c>
      <c r="I343" s="243"/>
      <c r="J343" s="239"/>
      <c r="K343" s="239"/>
      <c r="L343" s="244"/>
      <c r="M343" s="245"/>
      <c r="N343" s="246"/>
      <c r="O343" s="246"/>
      <c r="P343" s="246"/>
      <c r="Q343" s="246"/>
      <c r="R343" s="246"/>
      <c r="S343" s="246"/>
      <c r="T343" s="24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8" t="s">
        <v>128</v>
      </c>
      <c r="AU343" s="248" t="s">
        <v>83</v>
      </c>
      <c r="AV343" s="14" t="s">
        <v>83</v>
      </c>
      <c r="AW343" s="14" t="s">
        <v>32</v>
      </c>
      <c r="AX343" s="14" t="s">
        <v>76</v>
      </c>
      <c r="AY343" s="248" t="s">
        <v>120</v>
      </c>
    </row>
    <row r="344" s="14" customFormat="1">
      <c r="A344" s="14"/>
      <c r="B344" s="238"/>
      <c r="C344" s="239"/>
      <c r="D344" s="229" t="s">
        <v>128</v>
      </c>
      <c r="E344" s="240" t="s">
        <v>1</v>
      </c>
      <c r="F344" s="241" t="s">
        <v>378</v>
      </c>
      <c r="G344" s="239"/>
      <c r="H344" s="242">
        <v>39.600000000000001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128</v>
      </c>
      <c r="AU344" s="248" t="s">
        <v>83</v>
      </c>
      <c r="AV344" s="14" t="s">
        <v>83</v>
      </c>
      <c r="AW344" s="14" t="s">
        <v>32</v>
      </c>
      <c r="AX344" s="14" t="s">
        <v>76</v>
      </c>
      <c r="AY344" s="248" t="s">
        <v>120</v>
      </c>
    </row>
    <row r="345" s="15" customFormat="1">
      <c r="A345" s="15"/>
      <c r="B345" s="249"/>
      <c r="C345" s="250"/>
      <c r="D345" s="229" t="s">
        <v>128</v>
      </c>
      <c r="E345" s="251" t="s">
        <v>1</v>
      </c>
      <c r="F345" s="252" t="s">
        <v>131</v>
      </c>
      <c r="G345" s="250"/>
      <c r="H345" s="253">
        <v>133.09999999999999</v>
      </c>
      <c r="I345" s="254"/>
      <c r="J345" s="250"/>
      <c r="K345" s="250"/>
      <c r="L345" s="255"/>
      <c r="M345" s="256"/>
      <c r="N345" s="257"/>
      <c r="O345" s="257"/>
      <c r="P345" s="257"/>
      <c r="Q345" s="257"/>
      <c r="R345" s="257"/>
      <c r="S345" s="257"/>
      <c r="T345" s="258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9" t="s">
        <v>128</v>
      </c>
      <c r="AU345" s="259" t="s">
        <v>83</v>
      </c>
      <c r="AV345" s="15" t="s">
        <v>126</v>
      </c>
      <c r="AW345" s="15" t="s">
        <v>32</v>
      </c>
      <c r="AX345" s="15" t="s">
        <v>81</v>
      </c>
      <c r="AY345" s="259" t="s">
        <v>120</v>
      </c>
    </row>
    <row r="346" s="2" customFormat="1" ht="37.8" customHeight="1">
      <c r="A346" s="39"/>
      <c r="B346" s="40"/>
      <c r="C346" s="213" t="s">
        <v>391</v>
      </c>
      <c r="D346" s="213" t="s">
        <v>122</v>
      </c>
      <c r="E346" s="214" t="s">
        <v>392</v>
      </c>
      <c r="F346" s="215" t="s">
        <v>393</v>
      </c>
      <c r="G346" s="216" t="s">
        <v>125</v>
      </c>
      <c r="H346" s="217">
        <v>45.899999999999999</v>
      </c>
      <c r="I346" s="218"/>
      <c r="J346" s="219">
        <f>ROUND(I346*H346,2)</f>
        <v>0</v>
      </c>
      <c r="K346" s="220"/>
      <c r="L346" s="45"/>
      <c r="M346" s="221" t="s">
        <v>1</v>
      </c>
      <c r="N346" s="222" t="s">
        <v>41</v>
      </c>
      <c r="O346" s="92"/>
      <c r="P346" s="223">
        <f>O346*H346</f>
        <v>0</v>
      </c>
      <c r="Q346" s="223">
        <v>0.0052399999999999999</v>
      </c>
      <c r="R346" s="223">
        <f>Q346*H346</f>
        <v>0.24051599999999998</v>
      </c>
      <c r="S346" s="223">
        <v>0</v>
      </c>
      <c r="T346" s="224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5" t="s">
        <v>126</v>
      </c>
      <c r="AT346" s="225" t="s">
        <v>122</v>
      </c>
      <c r="AU346" s="225" t="s">
        <v>83</v>
      </c>
      <c r="AY346" s="18" t="s">
        <v>120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8" t="s">
        <v>81</v>
      </c>
      <c r="BK346" s="226">
        <f>ROUND(I346*H346,2)</f>
        <v>0</v>
      </c>
      <c r="BL346" s="18" t="s">
        <v>126</v>
      </c>
      <c r="BM346" s="225" t="s">
        <v>394</v>
      </c>
    </row>
    <row r="347" s="13" customFormat="1">
      <c r="A347" s="13"/>
      <c r="B347" s="227"/>
      <c r="C347" s="228"/>
      <c r="D347" s="229" t="s">
        <v>128</v>
      </c>
      <c r="E347" s="230" t="s">
        <v>1</v>
      </c>
      <c r="F347" s="231" t="s">
        <v>395</v>
      </c>
      <c r="G347" s="228"/>
      <c r="H347" s="230" t="s">
        <v>1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128</v>
      </c>
      <c r="AU347" s="237" t="s">
        <v>83</v>
      </c>
      <c r="AV347" s="13" t="s">
        <v>81</v>
      </c>
      <c r="AW347" s="13" t="s">
        <v>32</v>
      </c>
      <c r="AX347" s="13" t="s">
        <v>76</v>
      </c>
      <c r="AY347" s="237" t="s">
        <v>120</v>
      </c>
    </row>
    <row r="348" s="14" customFormat="1">
      <c r="A348" s="14"/>
      <c r="B348" s="238"/>
      <c r="C348" s="239"/>
      <c r="D348" s="229" t="s">
        <v>128</v>
      </c>
      <c r="E348" s="240" t="s">
        <v>1</v>
      </c>
      <c r="F348" s="241" t="s">
        <v>396</v>
      </c>
      <c r="G348" s="239"/>
      <c r="H348" s="242">
        <v>45.899999999999999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128</v>
      </c>
      <c r="AU348" s="248" t="s">
        <v>83</v>
      </c>
      <c r="AV348" s="14" t="s">
        <v>83</v>
      </c>
      <c r="AW348" s="14" t="s">
        <v>32</v>
      </c>
      <c r="AX348" s="14" t="s">
        <v>76</v>
      </c>
      <c r="AY348" s="248" t="s">
        <v>120</v>
      </c>
    </row>
    <row r="349" s="15" customFormat="1">
      <c r="A349" s="15"/>
      <c r="B349" s="249"/>
      <c r="C349" s="250"/>
      <c r="D349" s="229" t="s">
        <v>128</v>
      </c>
      <c r="E349" s="251" t="s">
        <v>1</v>
      </c>
      <c r="F349" s="252" t="s">
        <v>131</v>
      </c>
      <c r="G349" s="250"/>
      <c r="H349" s="253">
        <v>45.899999999999999</v>
      </c>
      <c r="I349" s="254"/>
      <c r="J349" s="250"/>
      <c r="K349" s="250"/>
      <c r="L349" s="255"/>
      <c r="M349" s="256"/>
      <c r="N349" s="257"/>
      <c r="O349" s="257"/>
      <c r="P349" s="257"/>
      <c r="Q349" s="257"/>
      <c r="R349" s="257"/>
      <c r="S349" s="257"/>
      <c r="T349" s="258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9" t="s">
        <v>128</v>
      </c>
      <c r="AU349" s="259" t="s">
        <v>83</v>
      </c>
      <c r="AV349" s="15" t="s">
        <v>126</v>
      </c>
      <c r="AW349" s="15" t="s">
        <v>32</v>
      </c>
      <c r="AX349" s="15" t="s">
        <v>81</v>
      </c>
      <c r="AY349" s="259" t="s">
        <v>120</v>
      </c>
    </row>
    <row r="350" s="2" customFormat="1" ht="24.15" customHeight="1">
      <c r="A350" s="39"/>
      <c r="B350" s="40"/>
      <c r="C350" s="213" t="s">
        <v>397</v>
      </c>
      <c r="D350" s="213" t="s">
        <v>122</v>
      </c>
      <c r="E350" s="214" t="s">
        <v>398</v>
      </c>
      <c r="F350" s="215" t="s">
        <v>399</v>
      </c>
      <c r="G350" s="216" t="s">
        <v>125</v>
      </c>
      <c r="H350" s="217">
        <v>179</v>
      </c>
      <c r="I350" s="218"/>
      <c r="J350" s="219">
        <f>ROUND(I350*H350,2)</f>
        <v>0</v>
      </c>
      <c r="K350" s="220"/>
      <c r="L350" s="45"/>
      <c r="M350" s="221" t="s">
        <v>1</v>
      </c>
      <c r="N350" s="222" t="s">
        <v>41</v>
      </c>
      <c r="O350" s="92"/>
      <c r="P350" s="223">
        <f>O350*H350</f>
        <v>0</v>
      </c>
      <c r="Q350" s="223">
        <v>0.00040999999999999999</v>
      </c>
      <c r="R350" s="223">
        <f>Q350*H350</f>
        <v>0.073389999999999997</v>
      </c>
      <c r="S350" s="223">
        <v>0</v>
      </c>
      <c r="T350" s="224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5" t="s">
        <v>126</v>
      </c>
      <c r="AT350" s="225" t="s">
        <v>122</v>
      </c>
      <c r="AU350" s="225" t="s">
        <v>83</v>
      </c>
      <c r="AY350" s="18" t="s">
        <v>120</v>
      </c>
      <c r="BE350" s="226">
        <f>IF(N350="základní",J350,0)</f>
        <v>0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8" t="s">
        <v>81</v>
      </c>
      <c r="BK350" s="226">
        <f>ROUND(I350*H350,2)</f>
        <v>0</v>
      </c>
      <c r="BL350" s="18" t="s">
        <v>126</v>
      </c>
      <c r="BM350" s="225" t="s">
        <v>400</v>
      </c>
    </row>
    <row r="351" s="13" customFormat="1">
      <c r="A351" s="13"/>
      <c r="B351" s="227"/>
      <c r="C351" s="228"/>
      <c r="D351" s="229" t="s">
        <v>128</v>
      </c>
      <c r="E351" s="230" t="s">
        <v>1</v>
      </c>
      <c r="F351" s="231" t="s">
        <v>376</v>
      </c>
      <c r="G351" s="228"/>
      <c r="H351" s="230" t="s">
        <v>1</v>
      </c>
      <c r="I351" s="232"/>
      <c r="J351" s="228"/>
      <c r="K351" s="228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128</v>
      </c>
      <c r="AU351" s="237" t="s">
        <v>83</v>
      </c>
      <c r="AV351" s="13" t="s">
        <v>81</v>
      </c>
      <c r="AW351" s="13" t="s">
        <v>32</v>
      </c>
      <c r="AX351" s="13" t="s">
        <v>76</v>
      </c>
      <c r="AY351" s="237" t="s">
        <v>120</v>
      </c>
    </row>
    <row r="352" s="14" customFormat="1">
      <c r="A352" s="14"/>
      <c r="B352" s="238"/>
      <c r="C352" s="239"/>
      <c r="D352" s="229" t="s">
        <v>128</v>
      </c>
      <c r="E352" s="240" t="s">
        <v>1</v>
      </c>
      <c r="F352" s="241" t="s">
        <v>377</v>
      </c>
      <c r="G352" s="239"/>
      <c r="H352" s="242">
        <v>93.5</v>
      </c>
      <c r="I352" s="243"/>
      <c r="J352" s="239"/>
      <c r="K352" s="239"/>
      <c r="L352" s="244"/>
      <c r="M352" s="245"/>
      <c r="N352" s="246"/>
      <c r="O352" s="246"/>
      <c r="P352" s="246"/>
      <c r="Q352" s="246"/>
      <c r="R352" s="246"/>
      <c r="S352" s="246"/>
      <c r="T352" s="24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8" t="s">
        <v>128</v>
      </c>
      <c r="AU352" s="248" t="s">
        <v>83</v>
      </c>
      <c r="AV352" s="14" t="s">
        <v>83</v>
      </c>
      <c r="AW352" s="14" t="s">
        <v>32</v>
      </c>
      <c r="AX352" s="14" t="s">
        <v>76</v>
      </c>
      <c r="AY352" s="248" t="s">
        <v>120</v>
      </c>
    </row>
    <row r="353" s="14" customFormat="1">
      <c r="A353" s="14"/>
      <c r="B353" s="238"/>
      <c r="C353" s="239"/>
      <c r="D353" s="229" t="s">
        <v>128</v>
      </c>
      <c r="E353" s="240" t="s">
        <v>1</v>
      </c>
      <c r="F353" s="241" t="s">
        <v>378</v>
      </c>
      <c r="G353" s="239"/>
      <c r="H353" s="242">
        <v>39.600000000000001</v>
      </c>
      <c r="I353" s="243"/>
      <c r="J353" s="239"/>
      <c r="K353" s="239"/>
      <c r="L353" s="244"/>
      <c r="M353" s="245"/>
      <c r="N353" s="246"/>
      <c r="O353" s="246"/>
      <c r="P353" s="246"/>
      <c r="Q353" s="246"/>
      <c r="R353" s="246"/>
      <c r="S353" s="246"/>
      <c r="T353" s="24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8" t="s">
        <v>128</v>
      </c>
      <c r="AU353" s="248" t="s">
        <v>83</v>
      </c>
      <c r="AV353" s="14" t="s">
        <v>83</v>
      </c>
      <c r="AW353" s="14" t="s">
        <v>32</v>
      </c>
      <c r="AX353" s="14" t="s">
        <v>76</v>
      </c>
      <c r="AY353" s="248" t="s">
        <v>120</v>
      </c>
    </row>
    <row r="354" s="13" customFormat="1">
      <c r="A354" s="13"/>
      <c r="B354" s="227"/>
      <c r="C354" s="228"/>
      <c r="D354" s="229" t="s">
        <v>128</v>
      </c>
      <c r="E354" s="230" t="s">
        <v>1</v>
      </c>
      <c r="F354" s="231" t="s">
        <v>401</v>
      </c>
      <c r="G354" s="228"/>
      <c r="H354" s="230" t="s">
        <v>1</v>
      </c>
      <c r="I354" s="232"/>
      <c r="J354" s="228"/>
      <c r="K354" s="228"/>
      <c r="L354" s="233"/>
      <c r="M354" s="234"/>
      <c r="N354" s="235"/>
      <c r="O354" s="235"/>
      <c r="P354" s="235"/>
      <c r="Q354" s="235"/>
      <c r="R354" s="235"/>
      <c r="S354" s="235"/>
      <c r="T354" s="23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7" t="s">
        <v>128</v>
      </c>
      <c r="AU354" s="237" t="s">
        <v>83</v>
      </c>
      <c r="AV354" s="13" t="s">
        <v>81</v>
      </c>
      <c r="AW354" s="13" t="s">
        <v>32</v>
      </c>
      <c r="AX354" s="13" t="s">
        <v>76</v>
      </c>
      <c r="AY354" s="237" t="s">
        <v>120</v>
      </c>
    </row>
    <row r="355" s="14" customFormat="1">
      <c r="A355" s="14"/>
      <c r="B355" s="238"/>
      <c r="C355" s="239"/>
      <c r="D355" s="229" t="s">
        <v>128</v>
      </c>
      <c r="E355" s="240" t="s">
        <v>1</v>
      </c>
      <c r="F355" s="241" t="s">
        <v>402</v>
      </c>
      <c r="G355" s="239"/>
      <c r="H355" s="242">
        <v>45.899999999999999</v>
      </c>
      <c r="I355" s="243"/>
      <c r="J355" s="239"/>
      <c r="K355" s="239"/>
      <c r="L355" s="244"/>
      <c r="M355" s="245"/>
      <c r="N355" s="246"/>
      <c r="O355" s="246"/>
      <c r="P355" s="246"/>
      <c r="Q355" s="246"/>
      <c r="R355" s="246"/>
      <c r="S355" s="246"/>
      <c r="T355" s="24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8" t="s">
        <v>128</v>
      </c>
      <c r="AU355" s="248" t="s">
        <v>83</v>
      </c>
      <c r="AV355" s="14" t="s">
        <v>83</v>
      </c>
      <c r="AW355" s="14" t="s">
        <v>32</v>
      </c>
      <c r="AX355" s="14" t="s">
        <v>76</v>
      </c>
      <c r="AY355" s="248" t="s">
        <v>120</v>
      </c>
    </row>
    <row r="356" s="15" customFormat="1">
      <c r="A356" s="15"/>
      <c r="B356" s="249"/>
      <c r="C356" s="250"/>
      <c r="D356" s="229" t="s">
        <v>128</v>
      </c>
      <c r="E356" s="251" t="s">
        <v>1</v>
      </c>
      <c r="F356" s="252" t="s">
        <v>131</v>
      </c>
      <c r="G356" s="250"/>
      <c r="H356" s="253">
        <v>179</v>
      </c>
      <c r="I356" s="254"/>
      <c r="J356" s="250"/>
      <c r="K356" s="250"/>
      <c r="L356" s="255"/>
      <c r="M356" s="256"/>
      <c r="N356" s="257"/>
      <c r="O356" s="257"/>
      <c r="P356" s="257"/>
      <c r="Q356" s="257"/>
      <c r="R356" s="257"/>
      <c r="S356" s="257"/>
      <c r="T356" s="258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9" t="s">
        <v>128</v>
      </c>
      <c r="AU356" s="259" t="s">
        <v>83</v>
      </c>
      <c r="AV356" s="15" t="s">
        <v>126</v>
      </c>
      <c r="AW356" s="15" t="s">
        <v>32</v>
      </c>
      <c r="AX356" s="15" t="s">
        <v>81</v>
      </c>
      <c r="AY356" s="259" t="s">
        <v>120</v>
      </c>
    </row>
    <row r="357" s="2" customFormat="1" ht="44.25" customHeight="1">
      <c r="A357" s="39"/>
      <c r="B357" s="40"/>
      <c r="C357" s="213" t="s">
        <v>403</v>
      </c>
      <c r="D357" s="213" t="s">
        <v>122</v>
      </c>
      <c r="E357" s="214" t="s">
        <v>404</v>
      </c>
      <c r="F357" s="215" t="s">
        <v>405</v>
      </c>
      <c r="G357" s="216" t="s">
        <v>125</v>
      </c>
      <c r="H357" s="217">
        <v>179</v>
      </c>
      <c r="I357" s="218"/>
      <c r="J357" s="219">
        <f>ROUND(I357*H357,2)</f>
        <v>0</v>
      </c>
      <c r="K357" s="220"/>
      <c r="L357" s="45"/>
      <c r="M357" s="221" t="s">
        <v>1</v>
      </c>
      <c r="N357" s="222" t="s">
        <v>41</v>
      </c>
      <c r="O357" s="92"/>
      <c r="P357" s="223">
        <f>O357*H357</f>
        <v>0</v>
      </c>
      <c r="Q357" s="223">
        <v>0.10373</v>
      </c>
      <c r="R357" s="223">
        <f>Q357*H357</f>
        <v>18.56767</v>
      </c>
      <c r="S357" s="223">
        <v>0</v>
      </c>
      <c r="T357" s="224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25" t="s">
        <v>126</v>
      </c>
      <c r="AT357" s="225" t="s">
        <v>122</v>
      </c>
      <c r="AU357" s="225" t="s">
        <v>83</v>
      </c>
      <c r="AY357" s="18" t="s">
        <v>120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8" t="s">
        <v>81</v>
      </c>
      <c r="BK357" s="226">
        <f>ROUND(I357*H357,2)</f>
        <v>0</v>
      </c>
      <c r="BL357" s="18" t="s">
        <v>126</v>
      </c>
      <c r="BM357" s="225" t="s">
        <v>406</v>
      </c>
    </row>
    <row r="358" s="13" customFormat="1">
      <c r="A358" s="13"/>
      <c r="B358" s="227"/>
      <c r="C358" s="228"/>
      <c r="D358" s="229" t="s">
        <v>128</v>
      </c>
      <c r="E358" s="230" t="s">
        <v>1</v>
      </c>
      <c r="F358" s="231" t="s">
        <v>376</v>
      </c>
      <c r="G358" s="228"/>
      <c r="H358" s="230" t="s">
        <v>1</v>
      </c>
      <c r="I358" s="232"/>
      <c r="J358" s="228"/>
      <c r="K358" s="228"/>
      <c r="L358" s="233"/>
      <c r="M358" s="234"/>
      <c r="N358" s="235"/>
      <c r="O358" s="235"/>
      <c r="P358" s="235"/>
      <c r="Q358" s="235"/>
      <c r="R358" s="235"/>
      <c r="S358" s="235"/>
      <c r="T358" s="23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7" t="s">
        <v>128</v>
      </c>
      <c r="AU358" s="237" t="s">
        <v>83</v>
      </c>
      <c r="AV358" s="13" t="s">
        <v>81</v>
      </c>
      <c r="AW358" s="13" t="s">
        <v>32</v>
      </c>
      <c r="AX358" s="13" t="s">
        <v>76</v>
      </c>
      <c r="AY358" s="237" t="s">
        <v>120</v>
      </c>
    </row>
    <row r="359" s="14" customFormat="1">
      <c r="A359" s="14"/>
      <c r="B359" s="238"/>
      <c r="C359" s="239"/>
      <c r="D359" s="229" t="s">
        <v>128</v>
      </c>
      <c r="E359" s="240" t="s">
        <v>1</v>
      </c>
      <c r="F359" s="241" t="s">
        <v>377</v>
      </c>
      <c r="G359" s="239"/>
      <c r="H359" s="242">
        <v>93.5</v>
      </c>
      <c r="I359" s="243"/>
      <c r="J359" s="239"/>
      <c r="K359" s="239"/>
      <c r="L359" s="244"/>
      <c r="M359" s="245"/>
      <c r="N359" s="246"/>
      <c r="O359" s="246"/>
      <c r="P359" s="246"/>
      <c r="Q359" s="246"/>
      <c r="R359" s="246"/>
      <c r="S359" s="246"/>
      <c r="T359" s="24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8" t="s">
        <v>128</v>
      </c>
      <c r="AU359" s="248" t="s">
        <v>83</v>
      </c>
      <c r="AV359" s="14" t="s">
        <v>83</v>
      </c>
      <c r="AW359" s="14" t="s">
        <v>32</v>
      </c>
      <c r="AX359" s="14" t="s">
        <v>76</v>
      </c>
      <c r="AY359" s="248" t="s">
        <v>120</v>
      </c>
    </row>
    <row r="360" s="14" customFormat="1">
      <c r="A360" s="14"/>
      <c r="B360" s="238"/>
      <c r="C360" s="239"/>
      <c r="D360" s="229" t="s">
        <v>128</v>
      </c>
      <c r="E360" s="240" t="s">
        <v>1</v>
      </c>
      <c r="F360" s="241" t="s">
        <v>378</v>
      </c>
      <c r="G360" s="239"/>
      <c r="H360" s="242">
        <v>39.600000000000001</v>
      </c>
      <c r="I360" s="243"/>
      <c r="J360" s="239"/>
      <c r="K360" s="239"/>
      <c r="L360" s="244"/>
      <c r="M360" s="245"/>
      <c r="N360" s="246"/>
      <c r="O360" s="246"/>
      <c r="P360" s="246"/>
      <c r="Q360" s="246"/>
      <c r="R360" s="246"/>
      <c r="S360" s="246"/>
      <c r="T360" s="24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8" t="s">
        <v>128</v>
      </c>
      <c r="AU360" s="248" t="s">
        <v>83</v>
      </c>
      <c r="AV360" s="14" t="s">
        <v>83</v>
      </c>
      <c r="AW360" s="14" t="s">
        <v>32</v>
      </c>
      <c r="AX360" s="14" t="s">
        <v>76</v>
      </c>
      <c r="AY360" s="248" t="s">
        <v>120</v>
      </c>
    </row>
    <row r="361" s="13" customFormat="1">
      <c r="A361" s="13"/>
      <c r="B361" s="227"/>
      <c r="C361" s="228"/>
      <c r="D361" s="229" t="s">
        <v>128</v>
      </c>
      <c r="E361" s="230" t="s">
        <v>1</v>
      </c>
      <c r="F361" s="231" t="s">
        <v>401</v>
      </c>
      <c r="G361" s="228"/>
      <c r="H361" s="230" t="s">
        <v>1</v>
      </c>
      <c r="I361" s="232"/>
      <c r="J361" s="228"/>
      <c r="K361" s="228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128</v>
      </c>
      <c r="AU361" s="237" t="s">
        <v>83</v>
      </c>
      <c r="AV361" s="13" t="s">
        <v>81</v>
      </c>
      <c r="AW361" s="13" t="s">
        <v>32</v>
      </c>
      <c r="AX361" s="13" t="s">
        <v>76</v>
      </c>
      <c r="AY361" s="237" t="s">
        <v>120</v>
      </c>
    </row>
    <row r="362" s="14" customFormat="1">
      <c r="A362" s="14"/>
      <c r="B362" s="238"/>
      <c r="C362" s="239"/>
      <c r="D362" s="229" t="s">
        <v>128</v>
      </c>
      <c r="E362" s="240" t="s">
        <v>1</v>
      </c>
      <c r="F362" s="241" t="s">
        <v>402</v>
      </c>
      <c r="G362" s="239"/>
      <c r="H362" s="242">
        <v>45.899999999999999</v>
      </c>
      <c r="I362" s="243"/>
      <c r="J362" s="239"/>
      <c r="K362" s="239"/>
      <c r="L362" s="244"/>
      <c r="M362" s="245"/>
      <c r="N362" s="246"/>
      <c r="O362" s="246"/>
      <c r="P362" s="246"/>
      <c r="Q362" s="246"/>
      <c r="R362" s="246"/>
      <c r="S362" s="246"/>
      <c r="T362" s="24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8" t="s">
        <v>128</v>
      </c>
      <c r="AU362" s="248" t="s">
        <v>83</v>
      </c>
      <c r="AV362" s="14" t="s">
        <v>83</v>
      </c>
      <c r="AW362" s="14" t="s">
        <v>32</v>
      </c>
      <c r="AX362" s="14" t="s">
        <v>76</v>
      </c>
      <c r="AY362" s="248" t="s">
        <v>120</v>
      </c>
    </row>
    <row r="363" s="15" customFormat="1">
      <c r="A363" s="15"/>
      <c r="B363" s="249"/>
      <c r="C363" s="250"/>
      <c r="D363" s="229" t="s">
        <v>128</v>
      </c>
      <c r="E363" s="251" t="s">
        <v>1</v>
      </c>
      <c r="F363" s="252" t="s">
        <v>131</v>
      </c>
      <c r="G363" s="250"/>
      <c r="H363" s="253">
        <v>179</v>
      </c>
      <c r="I363" s="254"/>
      <c r="J363" s="250"/>
      <c r="K363" s="250"/>
      <c r="L363" s="255"/>
      <c r="M363" s="256"/>
      <c r="N363" s="257"/>
      <c r="O363" s="257"/>
      <c r="P363" s="257"/>
      <c r="Q363" s="257"/>
      <c r="R363" s="257"/>
      <c r="S363" s="257"/>
      <c r="T363" s="258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9" t="s">
        <v>128</v>
      </c>
      <c r="AU363" s="259" t="s">
        <v>83</v>
      </c>
      <c r="AV363" s="15" t="s">
        <v>126</v>
      </c>
      <c r="AW363" s="15" t="s">
        <v>32</v>
      </c>
      <c r="AX363" s="15" t="s">
        <v>81</v>
      </c>
      <c r="AY363" s="259" t="s">
        <v>120</v>
      </c>
    </row>
    <row r="364" s="2" customFormat="1" ht="37.8" customHeight="1">
      <c r="A364" s="39"/>
      <c r="B364" s="40"/>
      <c r="C364" s="213" t="s">
        <v>407</v>
      </c>
      <c r="D364" s="213" t="s">
        <v>122</v>
      </c>
      <c r="E364" s="214" t="s">
        <v>408</v>
      </c>
      <c r="F364" s="215" t="s">
        <v>409</v>
      </c>
      <c r="G364" s="216" t="s">
        <v>125</v>
      </c>
      <c r="H364" s="217">
        <v>45.899999999999999</v>
      </c>
      <c r="I364" s="218"/>
      <c r="J364" s="219">
        <f>ROUND(I364*H364,2)</f>
        <v>0</v>
      </c>
      <c r="K364" s="220"/>
      <c r="L364" s="45"/>
      <c r="M364" s="221" t="s">
        <v>1</v>
      </c>
      <c r="N364" s="222" t="s">
        <v>41</v>
      </c>
      <c r="O364" s="92"/>
      <c r="P364" s="223">
        <f>O364*H364</f>
        <v>0</v>
      </c>
      <c r="Q364" s="223">
        <v>0.097919999999999993</v>
      </c>
      <c r="R364" s="223">
        <f>Q364*H364</f>
        <v>4.4945279999999999</v>
      </c>
      <c r="S364" s="223">
        <v>0</v>
      </c>
      <c r="T364" s="224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5" t="s">
        <v>126</v>
      </c>
      <c r="AT364" s="225" t="s">
        <v>122</v>
      </c>
      <c r="AU364" s="225" t="s">
        <v>83</v>
      </c>
      <c r="AY364" s="18" t="s">
        <v>120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8" t="s">
        <v>81</v>
      </c>
      <c r="BK364" s="226">
        <f>ROUND(I364*H364,2)</f>
        <v>0</v>
      </c>
      <c r="BL364" s="18" t="s">
        <v>126</v>
      </c>
      <c r="BM364" s="225" t="s">
        <v>410</v>
      </c>
    </row>
    <row r="365" s="13" customFormat="1">
      <c r="A365" s="13"/>
      <c r="B365" s="227"/>
      <c r="C365" s="228"/>
      <c r="D365" s="229" t="s">
        <v>128</v>
      </c>
      <c r="E365" s="230" t="s">
        <v>1</v>
      </c>
      <c r="F365" s="231" t="s">
        <v>411</v>
      </c>
      <c r="G365" s="228"/>
      <c r="H365" s="230" t="s">
        <v>1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128</v>
      </c>
      <c r="AU365" s="237" t="s">
        <v>83</v>
      </c>
      <c r="AV365" s="13" t="s">
        <v>81</v>
      </c>
      <c r="AW365" s="13" t="s">
        <v>32</v>
      </c>
      <c r="AX365" s="13" t="s">
        <v>76</v>
      </c>
      <c r="AY365" s="237" t="s">
        <v>120</v>
      </c>
    </row>
    <row r="366" s="14" customFormat="1">
      <c r="A366" s="14"/>
      <c r="B366" s="238"/>
      <c r="C366" s="239"/>
      <c r="D366" s="229" t="s">
        <v>128</v>
      </c>
      <c r="E366" s="240" t="s">
        <v>1</v>
      </c>
      <c r="F366" s="241" t="s">
        <v>396</v>
      </c>
      <c r="G366" s="239"/>
      <c r="H366" s="242">
        <v>45.899999999999999</v>
      </c>
      <c r="I366" s="243"/>
      <c r="J366" s="239"/>
      <c r="K366" s="239"/>
      <c r="L366" s="244"/>
      <c r="M366" s="245"/>
      <c r="N366" s="246"/>
      <c r="O366" s="246"/>
      <c r="P366" s="246"/>
      <c r="Q366" s="246"/>
      <c r="R366" s="246"/>
      <c r="S366" s="246"/>
      <c r="T366" s="247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8" t="s">
        <v>128</v>
      </c>
      <c r="AU366" s="248" t="s">
        <v>83</v>
      </c>
      <c r="AV366" s="14" t="s">
        <v>83</v>
      </c>
      <c r="AW366" s="14" t="s">
        <v>32</v>
      </c>
      <c r="AX366" s="14" t="s">
        <v>76</v>
      </c>
      <c r="AY366" s="248" t="s">
        <v>120</v>
      </c>
    </row>
    <row r="367" s="15" customFormat="1">
      <c r="A367" s="15"/>
      <c r="B367" s="249"/>
      <c r="C367" s="250"/>
      <c r="D367" s="229" t="s">
        <v>128</v>
      </c>
      <c r="E367" s="251" t="s">
        <v>1</v>
      </c>
      <c r="F367" s="252" t="s">
        <v>131</v>
      </c>
      <c r="G367" s="250"/>
      <c r="H367" s="253">
        <v>45.899999999999999</v>
      </c>
      <c r="I367" s="254"/>
      <c r="J367" s="250"/>
      <c r="K367" s="250"/>
      <c r="L367" s="255"/>
      <c r="M367" s="256"/>
      <c r="N367" s="257"/>
      <c r="O367" s="257"/>
      <c r="P367" s="257"/>
      <c r="Q367" s="257"/>
      <c r="R367" s="257"/>
      <c r="S367" s="257"/>
      <c r="T367" s="25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9" t="s">
        <v>128</v>
      </c>
      <c r="AU367" s="259" t="s">
        <v>83</v>
      </c>
      <c r="AV367" s="15" t="s">
        <v>126</v>
      </c>
      <c r="AW367" s="15" t="s">
        <v>32</v>
      </c>
      <c r="AX367" s="15" t="s">
        <v>81</v>
      </c>
      <c r="AY367" s="259" t="s">
        <v>120</v>
      </c>
    </row>
    <row r="368" s="2" customFormat="1" ht="78" customHeight="1">
      <c r="A368" s="39"/>
      <c r="B368" s="40"/>
      <c r="C368" s="213" t="s">
        <v>412</v>
      </c>
      <c r="D368" s="213" t="s">
        <v>122</v>
      </c>
      <c r="E368" s="214" t="s">
        <v>413</v>
      </c>
      <c r="F368" s="215" t="s">
        <v>414</v>
      </c>
      <c r="G368" s="216" t="s">
        <v>125</v>
      </c>
      <c r="H368" s="217">
        <v>20.5</v>
      </c>
      <c r="I368" s="218"/>
      <c r="J368" s="219">
        <f>ROUND(I368*H368,2)</f>
        <v>0</v>
      </c>
      <c r="K368" s="220"/>
      <c r="L368" s="45"/>
      <c r="M368" s="221" t="s">
        <v>1</v>
      </c>
      <c r="N368" s="222" t="s">
        <v>41</v>
      </c>
      <c r="O368" s="92"/>
      <c r="P368" s="223">
        <f>O368*H368</f>
        <v>0</v>
      </c>
      <c r="Q368" s="223">
        <v>0.089219999999999994</v>
      </c>
      <c r="R368" s="223">
        <f>Q368*H368</f>
        <v>1.8290099999999998</v>
      </c>
      <c r="S368" s="223">
        <v>0</v>
      </c>
      <c r="T368" s="224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25" t="s">
        <v>126</v>
      </c>
      <c r="AT368" s="225" t="s">
        <v>122</v>
      </c>
      <c r="AU368" s="225" t="s">
        <v>83</v>
      </c>
      <c r="AY368" s="18" t="s">
        <v>120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8" t="s">
        <v>81</v>
      </c>
      <c r="BK368" s="226">
        <f>ROUND(I368*H368,2)</f>
        <v>0</v>
      </c>
      <c r="BL368" s="18" t="s">
        <v>126</v>
      </c>
      <c r="BM368" s="225" t="s">
        <v>415</v>
      </c>
    </row>
    <row r="369" s="13" customFormat="1">
      <c r="A369" s="13"/>
      <c r="B369" s="227"/>
      <c r="C369" s="228"/>
      <c r="D369" s="229" t="s">
        <v>128</v>
      </c>
      <c r="E369" s="230" t="s">
        <v>1</v>
      </c>
      <c r="F369" s="231" t="s">
        <v>416</v>
      </c>
      <c r="G369" s="228"/>
      <c r="H369" s="230" t="s">
        <v>1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128</v>
      </c>
      <c r="AU369" s="237" t="s">
        <v>83</v>
      </c>
      <c r="AV369" s="13" t="s">
        <v>81</v>
      </c>
      <c r="AW369" s="13" t="s">
        <v>32</v>
      </c>
      <c r="AX369" s="13" t="s">
        <v>76</v>
      </c>
      <c r="AY369" s="237" t="s">
        <v>120</v>
      </c>
    </row>
    <row r="370" s="14" customFormat="1">
      <c r="A370" s="14"/>
      <c r="B370" s="238"/>
      <c r="C370" s="239"/>
      <c r="D370" s="229" t="s">
        <v>128</v>
      </c>
      <c r="E370" s="240" t="s">
        <v>1</v>
      </c>
      <c r="F370" s="241" t="s">
        <v>417</v>
      </c>
      <c r="G370" s="239"/>
      <c r="H370" s="242">
        <v>20.5</v>
      </c>
      <c r="I370" s="243"/>
      <c r="J370" s="239"/>
      <c r="K370" s="239"/>
      <c r="L370" s="244"/>
      <c r="M370" s="245"/>
      <c r="N370" s="246"/>
      <c r="O370" s="246"/>
      <c r="P370" s="246"/>
      <c r="Q370" s="246"/>
      <c r="R370" s="246"/>
      <c r="S370" s="246"/>
      <c r="T370" s="24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8" t="s">
        <v>128</v>
      </c>
      <c r="AU370" s="248" t="s">
        <v>83</v>
      </c>
      <c r="AV370" s="14" t="s">
        <v>83</v>
      </c>
      <c r="AW370" s="14" t="s">
        <v>32</v>
      </c>
      <c r="AX370" s="14" t="s">
        <v>76</v>
      </c>
      <c r="AY370" s="248" t="s">
        <v>120</v>
      </c>
    </row>
    <row r="371" s="15" customFormat="1">
      <c r="A371" s="15"/>
      <c r="B371" s="249"/>
      <c r="C371" s="250"/>
      <c r="D371" s="229" t="s">
        <v>128</v>
      </c>
      <c r="E371" s="251" t="s">
        <v>1</v>
      </c>
      <c r="F371" s="252" t="s">
        <v>131</v>
      </c>
      <c r="G371" s="250"/>
      <c r="H371" s="253">
        <v>20.5</v>
      </c>
      <c r="I371" s="254"/>
      <c r="J371" s="250"/>
      <c r="K371" s="250"/>
      <c r="L371" s="255"/>
      <c r="M371" s="256"/>
      <c r="N371" s="257"/>
      <c r="O371" s="257"/>
      <c r="P371" s="257"/>
      <c r="Q371" s="257"/>
      <c r="R371" s="257"/>
      <c r="S371" s="257"/>
      <c r="T371" s="25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9" t="s">
        <v>128</v>
      </c>
      <c r="AU371" s="259" t="s">
        <v>83</v>
      </c>
      <c r="AV371" s="15" t="s">
        <v>126</v>
      </c>
      <c r="AW371" s="15" t="s">
        <v>32</v>
      </c>
      <c r="AX371" s="15" t="s">
        <v>81</v>
      </c>
      <c r="AY371" s="259" t="s">
        <v>120</v>
      </c>
    </row>
    <row r="372" s="2" customFormat="1" ht="24.15" customHeight="1">
      <c r="A372" s="39"/>
      <c r="B372" s="40"/>
      <c r="C372" s="260" t="s">
        <v>418</v>
      </c>
      <c r="D372" s="260" t="s">
        <v>187</v>
      </c>
      <c r="E372" s="261" t="s">
        <v>419</v>
      </c>
      <c r="F372" s="262" t="s">
        <v>420</v>
      </c>
      <c r="G372" s="263" t="s">
        <v>125</v>
      </c>
      <c r="H372" s="264">
        <v>21.114999999999998</v>
      </c>
      <c r="I372" s="265"/>
      <c r="J372" s="266">
        <f>ROUND(I372*H372,2)</f>
        <v>0</v>
      </c>
      <c r="K372" s="267"/>
      <c r="L372" s="268"/>
      <c r="M372" s="269" t="s">
        <v>1</v>
      </c>
      <c r="N372" s="270" t="s">
        <v>41</v>
      </c>
      <c r="O372" s="92"/>
      <c r="P372" s="223">
        <f>O372*H372</f>
        <v>0</v>
      </c>
      <c r="Q372" s="223">
        <v>0.13200000000000001</v>
      </c>
      <c r="R372" s="223">
        <f>Q372*H372</f>
        <v>2.7871799999999998</v>
      </c>
      <c r="S372" s="223">
        <v>0</v>
      </c>
      <c r="T372" s="224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5" t="s">
        <v>170</v>
      </c>
      <c r="AT372" s="225" t="s">
        <v>187</v>
      </c>
      <c r="AU372" s="225" t="s">
        <v>83</v>
      </c>
      <c r="AY372" s="18" t="s">
        <v>120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8" t="s">
        <v>81</v>
      </c>
      <c r="BK372" s="226">
        <f>ROUND(I372*H372,2)</f>
        <v>0</v>
      </c>
      <c r="BL372" s="18" t="s">
        <v>126</v>
      </c>
      <c r="BM372" s="225" t="s">
        <v>421</v>
      </c>
    </row>
    <row r="373" s="14" customFormat="1">
      <c r="A373" s="14"/>
      <c r="B373" s="238"/>
      <c r="C373" s="239"/>
      <c r="D373" s="229" t="s">
        <v>128</v>
      </c>
      <c r="E373" s="240" t="s">
        <v>1</v>
      </c>
      <c r="F373" s="241" t="s">
        <v>422</v>
      </c>
      <c r="G373" s="239"/>
      <c r="H373" s="242">
        <v>21.114999999999998</v>
      </c>
      <c r="I373" s="243"/>
      <c r="J373" s="239"/>
      <c r="K373" s="239"/>
      <c r="L373" s="244"/>
      <c r="M373" s="245"/>
      <c r="N373" s="246"/>
      <c r="O373" s="246"/>
      <c r="P373" s="246"/>
      <c r="Q373" s="246"/>
      <c r="R373" s="246"/>
      <c r="S373" s="246"/>
      <c r="T373" s="24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8" t="s">
        <v>128</v>
      </c>
      <c r="AU373" s="248" t="s">
        <v>83</v>
      </c>
      <c r="AV373" s="14" t="s">
        <v>83</v>
      </c>
      <c r="AW373" s="14" t="s">
        <v>32</v>
      </c>
      <c r="AX373" s="14" t="s">
        <v>81</v>
      </c>
      <c r="AY373" s="248" t="s">
        <v>120</v>
      </c>
    </row>
    <row r="374" s="12" customFormat="1" ht="22.8" customHeight="1">
      <c r="A374" s="12"/>
      <c r="B374" s="197"/>
      <c r="C374" s="198"/>
      <c r="D374" s="199" t="s">
        <v>75</v>
      </c>
      <c r="E374" s="211" t="s">
        <v>156</v>
      </c>
      <c r="F374" s="211" t="s">
        <v>423</v>
      </c>
      <c r="G374" s="198"/>
      <c r="H374" s="198"/>
      <c r="I374" s="201"/>
      <c r="J374" s="212">
        <f>BK374</f>
        <v>0</v>
      </c>
      <c r="K374" s="198"/>
      <c r="L374" s="203"/>
      <c r="M374" s="204"/>
      <c r="N374" s="205"/>
      <c r="O374" s="205"/>
      <c r="P374" s="206">
        <f>SUM(P375:P393)</f>
        <v>0</v>
      </c>
      <c r="Q374" s="205"/>
      <c r="R374" s="206">
        <f>SUM(R375:R393)</f>
        <v>0.056446800000000005</v>
      </c>
      <c r="S374" s="205"/>
      <c r="T374" s="207">
        <f>SUM(T375:T393)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8" t="s">
        <v>81</v>
      </c>
      <c r="AT374" s="209" t="s">
        <v>75</v>
      </c>
      <c r="AU374" s="209" t="s">
        <v>81</v>
      </c>
      <c r="AY374" s="208" t="s">
        <v>120</v>
      </c>
      <c r="BK374" s="210">
        <f>SUM(BK375:BK393)</f>
        <v>0</v>
      </c>
    </row>
    <row r="375" s="2" customFormat="1" ht="37.8" customHeight="1">
      <c r="A375" s="39"/>
      <c r="B375" s="40"/>
      <c r="C375" s="213" t="s">
        <v>424</v>
      </c>
      <c r="D375" s="213" t="s">
        <v>122</v>
      </c>
      <c r="E375" s="214" t="s">
        <v>425</v>
      </c>
      <c r="F375" s="215" t="s">
        <v>426</v>
      </c>
      <c r="G375" s="216" t="s">
        <v>125</v>
      </c>
      <c r="H375" s="217">
        <v>32.640000000000001</v>
      </c>
      <c r="I375" s="218"/>
      <c r="J375" s="219">
        <f>ROUND(I375*H375,2)</f>
        <v>0</v>
      </c>
      <c r="K375" s="220"/>
      <c r="L375" s="45"/>
      <c r="M375" s="221" t="s">
        <v>1</v>
      </c>
      <c r="N375" s="222" t="s">
        <v>41</v>
      </c>
      <c r="O375" s="92"/>
      <c r="P375" s="223">
        <f>O375*H375</f>
        <v>0</v>
      </c>
      <c r="Q375" s="223">
        <v>0.00051999999999999995</v>
      </c>
      <c r="R375" s="223">
        <f>Q375*H375</f>
        <v>0.0169728</v>
      </c>
      <c r="S375" s="223">
        <v>0</v>
      </c>
      <c r="T375" s="224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25" t="s">
        <v>126</v>
      </c>
      <c r="AT375" s="225" t="s">
        <v>122</v>
      </c>
      <c r="AU375" s="225" t="s">
        <v>83</v>
      </c>
      <c r="AY375" s="18" t="s">
        <v>120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8" t="s">
        <v>81</v>
      </c>
      <c r="BK375" s="226">
        <f>ROUND(I375*H375,2)</f>
        <v>0</v>
      </c>
      <c r="BL375" s="18" t="s">
        <v>126</v>
      </c>
      <c r="BM375" s="225" t="s">
        <v>427</v>
      </c>
    </row>
    <row r="376" s="13" customFormat="1">
      <c r="A376" s="13"/>
      <c r="B376" s="227"/>
      <c r="C376" s="228"/>
      <c r="D376" s="229" t="s">
        <v>128</v>
      </c>
      <c r="E376" s="230" t="s">
        <v>1</v>
      </c>
      <c r="F376" s="231" t="s">
        <v>428</v>
      </c>
      <c r="G376" s="228"/>
      <c r="H376" s="230" t="s">
        <v>1</v>
      </c>
      <c r="I376" s="232"/>
      <c r="J376" s="228"/>
      <c r="K376" s="228"/>
      <c r="L376" s="233"/>
      <c r="M376" s="234"/>
      <c r="N376" s="235"/>
      <c r="O376" s="235"/>
      <c r="P376" s="235"/>
      <c r="Q376" s="235"/>
      <c r="R376" s="235"/>
      <c r="S376" s="235"/>
      <c r="T376" s="23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7" t="s">
        <v>128</v>
      </c>
      <c r="AU376" s="237" t="s">
        <v>83</v>
      </c>
      <c r="AV376" s="13" t="s">
        <v>81</v>
      </c>
      <c r="AW376" s="13" t="s">
        <v>32</v>
      </c>
      <c r="AX376" s="13" t="s">
        <v>76</v>
      </c>
      <c r="AY376" s="237" t="s">
        <v>120</v>
      </c>
    </row>
    <row r="377" s="14" customFormat="1">
      <c r="A377" s="14"/>
      <c r="B377" s="238"/>
      <c r="C377" s="239"/>
      <c r="D377" s="229" t="s">
        <v>128</v>
      </c>
      <c r="E377" s="240" t="s">
        <v>1</v>
      </c>
      <c r="F377" s="241" t="s">
        <v>207</v>
      </c>
      <c r="G377" s="239"/>
      <c r="H377" s="242">
        <v>7.3200000000000003</v>
      </c>
      <c r="I377" s="243"/>
      <c r="J377" s="239"/>
      <c r="K377" s="239"/>
      <c r="L377" s="244"/>
      <c r="M377" s="245"/>
      <c r="N377" s="246"/>
      <c r="O377" s="246"/>
      <c r="P377" s="246"/>
      <c r="Q377" s="246"/>
      <c r="R377" s="246"/>
      <c r="S377" s="246"/>
      <c r="T377" s="24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8" t="s">
        <v>128</v>
      </c>
      <c r="AU377" s="248" t="s">
        <v>83</v>
      </c>
      <c r="AV377" s="14" t="s">
        <v>83</v>
      </c>
      <c r="AW377" s="14" t="s">
        <v>32</v>
      </c>
      <c r="AX377" s="14" t="s">
        <v>76</v>
      </c>
      <c r="AY377" s="248" t="s">
        <v>120</v>
      </c>
    </row>
    <row r="378" s="14" customFormat="1">
      <c r="A378" s="14"/>
      <c r="B378" s="238"/>
      <c r="C378" s="239"/>
      <c r="D378" s="229" t="s">
        <v>128</v>
      </c>
      <c r="E378" s="240" t="s">
        <v>1</v>
      </c>
      <c r="F378" s="241" t="s">
        <v>208</v>
      </c>
      <c r="G378" s="239"/>
      <c r="H378" s="242">
        <v>2.4399999999999999</v>
      </c>
      <c r="I378" s="243"/>
      <c r="J378" s="239"/>
      <c r="K378" s="239"/>
      <c r="L378" s="244"/>
      <c r="M378" s="245"/>
      <c r="N378" s="246"/>
      <c r="O378" s="246"/>
      <c r="P378" s="246"/>
      <c r="Q378" s="246"/>
      <c r="R378" s="246"/>
      <c r="S378" s="246"/>
      <c r="T378" s="24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8" t="s">
        <v>128</v>
      </c>
      <c r="AU378" s="248" t="s">
        <v>83</v>
      </c>
      <c r="AV378" s="14" t="s">
        <v>83</v>
      </c>
      <c r="AW378" s="14" t="s">
        <v>32</v>
      </c>
      <c r="AX378" s="14" t="s">
        <v>76</v>
      </c>
      <c r="AY378" s="248" t="s">
        <v>120</v>
      </c>
    </row>
    <row r="379" s="14" customFormat="1">
      <c r="A379" s="14"/>
      <c r="B379" s="238"/>
      <c r="C379" s="239"/>
      <c r="D379" s="229" t="s">
        <v>128</v>
      </c>
      <c r="E379" s="240" t="s">
        <v>1</v>
      </c>
      <c r="F379" s="241" t="s">
        <v>209</v>
      </c>
      <c r="G379" s="239"/>
      <c r="H379" s="242">
        <v>6.1200000000000001</v>
      </c>
      <c r="I379" s="243"/>
      <c r="J379" s="239"/>
      <c r="K379" s="239"/>
      <c r="L379" s="244"/>
      <c r="M379" s="245"/>
      <c r="N379" s="246"/>
      <c r="O379" s="246"/>
      <c r="P379" s="246"/>
      <c r="Q379" s="246"/>
      <c r="R379" s="246"/>
      <c r="S379" s="246"/>
      <c r="T379" s="24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8" t="s">
        <v>128</v>
      </c>
      <c r="AU379" s="248" t="s">
        <v>83</v>
      </c>
      <c r="AV379" s="14" t="s">
        <v>83</v>
      </c>
      <c r="AW379" s="14" t="s">
        <v>32</v>
      </c>
      <c r="AX379" s="14" t="s">
        <v>76</v>
      </c>
      <c r="AY379" s="248" t="s">
        <v>120</v>
      </c>
    </row>
    <row r="380" s="14" customFormat="1">
      <c r="A380" s="14"/>
      <c r="B380" s="238"/>
      <c r="C380" s="239"/>
      <c r="D380" s="229" t="s">
        <v>128</v>
      </c>
      <c r="E380" s="240" t="s">
        <v>1</v>
      </c>
      <c r="F380" s="241" t="s">
        <v>210</v>
      </c>
      <c r="G380" s="239"/>
      <c r="H380" s="242">
        <v>2.04</v>
      </c>
      <c r="I380" s="243"/>
      <c r="J380" s="239"/>
      <c r="K380" s="239"/>
      <c r="L380" s="244"/>
      <c r="M380" s="245"/>
      <c r="N380" s="246"/>
      <c r="O380" s="246"/>
      <c r="P380" s="246"/>
      <c r="Q380" s="246"/>
      <c r="R380" s="246"/>
      <c r="S380" s="246"/>
      <c r="T380" s="24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8" t="s">
        <v>128</v>
      </c>
      <c r="AU380" s="248" t="s">
        <v>83</v>
      </c>
      <c r="AV380" s="14" t="s">
        <v>83</v>
      </c>
      <c r="AW380" s="14" t="s">
        <v>32</v>
      </c>
      <c r="AX380" s="14" t="s">
        <v>76</v>
      </c>
      <c r="AY380" s="248" t="s">
        <v>120</v>
      </c>
    </row>
    <row r="381" s="14" customFormat="1">
      <c r="A381" s="14"/>
      <c r="B381" s="238"/>
      <c r="C381" s="239"/>
      <c r="D381" s="229" t="s">
        <v>128</v>
      </c>
      <c r="E381" s="240" t="s">
        <v>1</v>
      </c>
      <c r="F381" s="241" t="s">
        <v>211</v>
      </c>
      <c r="G381" s="239"/>
      <c r="H381" s="242">
        <v>3.6600000000000001</v>
      </c>
      <c r="I381" s="243"/>
      <c r="J381" s="239"/>
      <c r="K381" s="239"/>
      <c r="L381" s="244"/>
      <c r="M381" s="245"/>
      <c r="N381" s="246"/>
      <c r="O381" s="246"/>
      <c r="P381" s="246"/>
      <c r="Q381" s="246"/>
      <c r="R381" s="246"/>
      <c r="S381" s="246"/>
      <c r="T381" s="24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8" t="s">
        <v>128</v>
      </c>
      <c r="AU381" s="248" t="s">
        <v>83</v>
      </c>
      <c r="AV381" s="14" t="s">
        <v>83</v>
      </c>
      <c r="AW381" s="14" t="s">
        <v>32</v>
      </c>
      <c r="AX381" s="14" t="s">
        <v>76</v>
      </c>
      <c r="AY381" s="248" t="s">
        <v>120</v>
      </c>
    </row>
    <row r="382" s="14" customFormat="1">
      <c r="A382" s="14"/>
      <c r="B382" s="238"/>
      <c r="C382" s="239"/>
      <c r="D382" s="229" t="s">
        <v>128</v>
      </c>
      <c r="E382" s="240" t="s">
        <v>1</v>
      </c>
      <c r="F382" s="241" t="s">
        <v>212</v>
      </c>
      <c r="G382" s="239"/>
      <c r="H382" s="242">
        <v>3.0600000000000001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128</v>
      </c>
      <c r="AU382" s="248" t="s">
        <v>83</v>
      </c>
      <c r="AV382" s="14" t="s">
        <v>83</v>
      </c>
      <c r="AW382" s="14" t="s">
        <v>32</v>
      </c>
      <c r="AX382" s="14" t="s">
        <v>76</v>
      </c>
      <c r="AY382" s="248" t="s">
        <v>120</v>
      </c>
    </row>
    <row r="383" s="14" customFormat="1">
      <c r="A383" s="14"/>
      <c r="B383" s="238"/>
      <c r="C383" s="239"/>
      <c r="D383" s="229" t="s">
        <v>128</v>
      </c>
      <c r="E383" s="240" t="s">
        <v>1</v>
      </c>
      <c r="F383" s="241" t="s">
        <v>213</v>
      </c>
      <c r="G383" s="239"/>
      <c r="H383" s="242">
        <v>3.75</v>
      </c>
      <c r="I383" s="243"/>
      <c r="J383" s="239"/>
      <c r="K383" s="239"/>
      <c r="L383" s="244"/>
      <c r="M383" s="245"/>
      <c r="N383" s="246"/>
      <c r="O383" s="246"/>
      <c r="P383" s="246"/>
      <c r="Q383" s="246"/>
      <c r="R383" s="246"/>
      <c r="S383" s="246"/>
      <c r="T383" s="24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8" t="s">
        <v>128</v>
      </c>
      <c r="AU383" s="248" t="s">
        <v>83</v>
      </c>
      <c r="AV383" s="14" t="s">
        <v>83</v>
      </c>
      <c r="AW383" s="14" t="s">
        <v>32</v>
      </c>
      <c r="AX383" s="14" t="s">
        <v>76</v>
      </c>
      <c r="AY383" s="248" t="s">
        <v>120</v>
      </c>
    </row>
    <row r="384" s="14" customFormat="1">
      <c r="A384" s="14"/>
      <c r="B384" s="238"/>
      <c r="C384" s="239"/>
      <c r="D384" s="229" t="s">
        <v>128</v>
      </c>
      <c r="E384" s="240" t="s">
        <v>1</v>
      </c>
      <c r="F384" s="241" t="s">
        <v>214</v>
      </c>
      <c r="G384" s="239"/>
      <c r="H384" s="242">
        <v>4.25</v>
      </c>
      <c r="I384" s="243"/>
      <c r="J384" s="239"/>
      <c r="K384" s="239"/>
      <c r="L384" s="244"/>
      <c r="M384" s="245"/>
      <c r="N384" s="246"/>
      <c r="O384" s="246"/>
      <c r="P384" s="246"/>
      <c r="Q384" s="246"/>
      <c r="R384" s="246"/>
      <c r="S384" s="246"/>
      <c r="T384" s="24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8" t="s">
        <v>128</v>
      </c>
      <c r="AU384" s="248" t="s">
        <v>83</v>
      </c>
      <c r="AV384" s="14" t="s">
        <v>83</v>
      </c>
      <c r="AW384" s="14" t="s">
        <v>32</v>
      </c>
      <c r="AX384" s="14" t="s">
        <v>76</v>
      </c>
      <c r="AY384" s="248" t="s">
        <v>120</v>
      </c>
    </row>
    <row r="385" s="15" customFormat="1">
      <c r="A385" s="15"/>
      <c r="B385" s="249"/>
      <c r="C385" s="250"/>
      <c r="D385" s="229" t="s">
        <v>128</v>
      </c>
      <c r="E385" s="251" t="s">
        <v>1</v>
      </c>
      <c r="F385" s="252" t="s">
        <v>131</v>
      </c>
      <c r="G385" s="250"/>
      <c r="H385" s="253">
        <v>32.640000000000001</v>
      </c>
      <c r="I385" s="254"/>
      <c r="J385" s="250"/>
      <c r="K385" s="250"/>
      <c r="L385" s="255"/>
      <c r="M385" s="256"/>
      <c r="N385" s="257"/>
      <c r="O385" s="257"/>
      <c r="P385" s="257"/>
      <c r="Q385" s="257"/>
      <c r="R385" s="257"/>
      <c r="S385" s="257"/>
      <c r="T385" s="25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9" t="s">
        <v>128</v>
      </c>
      <c r="AU385" s="259" t="s">
        <v>83</v>
      </c>
      <c r="AV385" s="15" t="s">
        <v>126</v>
      </c>
      <c r="AW385" s="15" t="s">
        <v>32</v>
      </c>
      <c r="AX385" s="15" t="s">
        <v>81</v>
      </c>
      <c r="AY385" s="259" t="s">
        <v>120</v>
      </c>
    </row>
    <row r="386" s="2" customFormat="1" ht="21.75" customHeight="1">
      <c r="A386" s="39"/>
      <c r="B386" s="40"/>
      <c r="C386" s="213" t="s">
        <v>429</v>
      </c>
      <c r="D386" s="213" t="s">
        <v>122</v>
      </c>
      <c r="E386" s="214" t="s">
        <v>430</v>
      </c>
      <c r="F386" s="215" t="s">
        <v>431</v>
      </c>
      <c r="G386" s="216" t="s">
        <v>125</v>
      </c>
      <c r="H386" s="217">
        <v>45.899999999999999</v>
      </c>
      <c r="I386" s="218"/>
      <c r="J386" s="219">
        <f>ROUND(I386*H386,2)</f>
        <v>0</v>
      </c>
      <c r="K386" s="220"/>
      <c r="L386" s="45"/>
      <c r="M386" s="221" t="s">
        <v>1</v>
      </c>
      <c r="N386" s="222" t="s">
        <v>41</v>
      </c>
      <c r="O386" s="92"/>
      <c r="P386" s="223">
        <f>O386*H386</f>
        <v>0</v>
      </c>
      <c r="Q386" s="223">
        <v>0.00040000000000000002</v>
      </c>
      <c r="R386" s="223">
        <f>Q386*H386</f>
        <v>0.018360000000000001</v>
      </c>
      <c r="S386" s="223">
        <v>0</v>
      </c>
      <c r="T386" s="224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5" t="s">
        <v>126</v>
      </c>
      <c r="AT386" s="225" t="s">
        <v>122</v>
      </c>
      <c r="AU386" s="225" t="s">
        <v>83</v>
      </c>
      <c r="AY386" s="18" t="s">
        <v>120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8" t="s">
        <v>81</v>
      </c>
      <c r="BK386" s="226">
        <f>ROUND(I386*H386,2)</f>
        <v>0</v>
      </c>
      <c r="BL386" s="18" t="s">
        <v>126</v>
      </c>
      <c r="BM386" s="225" t="s">
        <v>432</v>
      </c>
    </row>
    <row r="387" s="13" customFormat="1">
      <c r="A387" s="13"/>
      <c r="B387" s="227"/>
      <c r="C387" s="228"/>
      <c r="D387" s="229" t="s">
        <v>128</v>
      </c>
      <c r="E387" s="230" t="s">
        <v>1</v>
      </c>
      <c r="F387" s="231" t="s">
        <v>433</v>
      </c>
      <c r="G387" s="228"/>
      <c r="H387" s="230" t="s">
        <v>1</v>
      </c>
      <c r="I387" s="232"/>
      <c r="J387" s="228"/>
      <c r="K387" s="228"/>
      <c r="L387" s="233"/>
      <c r="M387" s="234"/>
      <c r="N387" s="235"/>
      <c r="O387" s="235"/>
      <c r="P387" s="235"/>
      <c r="Q387" s="235"/>
      <c r="R387" s="235"/>
      <c r="S387" s="235"/>
      <c r="T387" s="23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7" t="s">
        <v>128</v>
      </c>
      <c r="AU387" s="237" t="s">
        <v>83</v>
      </c>
      <c r="AV387" s="13" t="s">
        <v>81</v>
      </c>
      <c r="AW387" s="13" t="s">
        <v>32</v>
      </c>
      <c r="AX387" s="13" t="s">
        <v>76</v>
      </c>
      <c r="AY387" s="237" t="s">
        <v>120</v>
      </c>
    </row>
    <row r="388" s="14" customFormat="1">
      <c r="A388" s="14"/>
      <c r="B388" s="238"/>
      <c r="C388" s="239"/>
      <c r="D388" s="229" t="s">
        <v>128</v>
      </c>
      <c r="E388" s="240" t="s">
        <v>1</v>
      </c>
      <c r="F388" s="241" t="s">
        <v>396</v>
      </c>
      <c r="G388" s="239"/>
      <c r="H388" s="242">
        <v>45.899999999999999</v>
      </c>
      <c r="I388" s="243"/>
      <c r="J388" s="239"/>
      <c r="K388" s="239"/>
      <c r="L388" s="244"/>
      <c r="M388" s="245"/>
      <c r="N388" s="246"/>
      <c r="O388" s="246"/>
      <c r="P388" s="246"/>
      <c r="Q388" s="246"/>
      <c r="R388" s="246"/>
      <c r="S388" s="246"/>
      <c r="T388" s="24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8" t="s">
        <v>128</v>
      </c>
      <c r="AU388" s="248" t="s">
        <v>83</v>
      </c>
      <c r="AV388" s="14" t="s">
        <v>83</v>
      </c>
      <c r="AW388" s="14" t="s">
        <v>32</v>
      </c>
      <c r="AX388" s="14" t="s">
        <v>76</v>
      </c>
      <c r="AY388" s="248" t="s">
        <v>120</v>
      </c>
    </row>
    <row r="389" s="15" customFormat="1">
      <c r="A389" s="15"/>
      <c r="B389" s="249"/>
      <c r="C389" s="250"/>
      <c r="D389" s="229" t="s">
        <v>128</v>
      </c>
      <c r="E389" s="251" t="s">
        <v>1</v>
      </c>
      <c r="F389" s="252" t="s">
        <v>131</v>
      </c>
      <c r="G389" s="250"/>
      <c r="H389" s="253">
        <v>45.899999999999999</v>
      </c>
      <c r="I389" s="254"/>
      <c r="J389" s="250"/>
      <c r="K389" s="250"/>
      <c r="L389" s="255"/>
      <c r="M389" s="256"/>
      <c r="N389" s="257"/>
      <c r="O389" s="257"/>
      <c r="P389" s="257"/>
      <c r="Q389" s="257"/>
      <c r="R389" s="257"/>
      <c r="S389" s="257"/>
      <c r="T389" s="258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9" t="s">
        <v>128</v>
      </c>
      <c r="AU389" s="259" t="s">
        <v>83</v>
      </c>
      <c r="AV389" s="15" t="s">
        <v>126</v>
      </c>
      <c r="AW389" s="15" t="s">
        <v>32</v>
      </c>
      <c r="AX389" s="15" t="s">
        <v>81</v>
      </c>
      <c r="AY389" s="259" t="s">
        <v>120</v>
      </c>
    </row>
    <row r="390" s="2" customFormat="1" ht="24.15" customHeight="1">
      <c r="A390" s="39"/>
      <c r="B390" s="40"/>
      <c r="C390" s="213" t="s">
        <v>434</v>
      </c>
      <c r="D390" s="213" t="s">
        <v>122</v>
      </c>
      <c r="E390" s="214" t="s">
        <v>435</v>
      </c>
      <c r="F390" s="215" t="s">
        <v>436</v>
      </c>
      <c r="G390" s="216" t="s">
        <v>125</v>
      </c>
      <c r="H390" s="217">
        <v>45.899999999999999</v>
      </c>
      <c r="I390" s="218"/>
      <c r="J390" s="219">
        <f>ROUND(I390*H390,2)</f>
        <v>0</v>
      </c>
      <c r="K390" s="220"/>
      <c r="L390" s="45"/>
      <c r="M390" s="221" t="s">
        <v>1</v>
      </c>
      <c r="N390" s="222" t="s">
        <v>41</v>
      </c>
      <c r="O390" s="92"/>
      <c r="P390" s="223">
        <f>O390*H390</f>
        <v>0</v>
      </c>
      <c r="Q390" s="223">
        <v>0.00046000000000000001</v>
      </c>
      <c r="R390" s="223">
        <f>Q390*H390</f>
        <v>0.021114000000000001</v>
      </c>
      <c r="S390" s="223">
        <v>0</v>
      </c>
      <c r="T390" s="224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5" t="s">
        <v>126</v>
      </c>
      <c r="AT390" s="225" t="s">
        <v>122</v>
      </c>
      <c r="AU390" s="225" t="s">
        <v>83</v>
      </c>
      <c r="AY390" s="18" t="s">
        <v>120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8" t="s">
        <v>81</v>
      </c>
      <c r="BK390" s="226">
        <f>ROUND(I390*H390,2)</f>
        <v>0</v>
      </c>
      <c r="BL390" s="18" t="s">
        <v>126</v>
      </c>
      <c r="BM390" s="225" t="s">
        <v>437</v>
      </c>
    </row>
    <row r="391" s="13" customFormat="1">
      <c r="A391" s="13"/>
      <c r="B391" s="227"/>
      <c r="C391" s="228"/>
      <c r="D391" s="229" t="s">
        <v>128</v>
      </c>
      <c r="E391" s="230" t="s">
        <v>1</v>
      </c>
      <c r="F391" s="231" t="s">
        <v>433</v>
      </c>
      <c r="G391" s="228"/>
      <c r="H391" s="230" t="s">
        <v>1</v>
      </c>
      <c r="I391" s="232"/>
      <c r="J391" s="228"/>
      <c r="K391" s="228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128</v>
      </c>
      <c r="AU391" s="237" t="s">
        <v>83</v>
      </c>
      <c r="AV391" s="13" t="s">
        <v>81</v>
      </c>
      <c r="AW391" s="13" t="s">
        <v>32</v>
      </c>
      <c r="AX391" s="13" t="s">
        <v>76</v>
      </c>
      <c r="AY391" s="237" t="s">
        <v>120</v>
      </c>
    </row>
    <row r="392" s="14" customFormat="1">
      <c r="A392" s="14"/>
      <c r="B392" s="238"/>
      <c r="C392" s="239"/>
      <c r="D392" s="229" t="s">
        <v>128</v>
      </c>
      <c r="E392" s="240" t="s">
        <v>1</v>
      </c>
      <c r="F392" s="241" t="s">
        <v>396</v>
      </c>
      <c r="G392" s="239"/>
      <c r="H392" s="242">
        <v>45.899999999999999</v>
      </c>
      <c r="I392" s="243"/>
      <c r="J392" s="239"/>
      <c r="K392" s="239"/>
      <c r="L392" s="244"/>
      <c r="M392" s="245"/>
      <c r="N392" s="246"/>
      <c r="O392" s="246"/>
      <c r="P392" s="246"/>
      <c r="Q392" s="246"/>
      <c r="R392" s="246"/>
      <c r="S392" s="246"/>
      <c r="T392" s="24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8" t="s">
        <v>128</v>
      </c>
      <c r="AU392" s="248" t="s">
        <v>83</v>
      </c>
      <c r="AV392" s="14" t="s">
        <v>83</v>
      </c>
      <c r="AW392" s="14" t="s">
        <v>32</v>
      </c>
      <c r="AX392" s="14" t="s">
        <v>76</v>
      </c>
      <c r="AY392" s="248" t="s">
        <v>120</v>
      </c>
    </row>
    <row r="393" s="15" customFormat="1">
      <c r="A393" s="15"/>
      <c r="B393" s="249"/>
      <c r="C393" s="250"/>
      <c r="D393" s="229" t="s">
        <v>128</v>
      </c>
      <c r="E393" s="251" t="s">
        <v>1</v>
      </c>
      <c r="F393" s="252" t="s">
        <v>131</v>
      </c>
      <c r="G393" s="250"/>
      <c r="H393" s="253">
        <v>45.899999999999999</v>
      </c>
      <c r="I393" s="254"/>
      <c r="J393" s="250"/>
      <c r="K393" s="250"/>
      <c r="L393" s="255"/>
      <c r="M393" s="256"/>
      <c r="N393" s="257"/>
      <c r="O393" s="257"/>
      <c r="P393" s="257"/>
      <c r="Q393" s="257"/>
      <c r="R393" s="257"/>
      <c r="S393" s="257"/>
      <c r="T393" s="258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9" t="s">
        <v>128</v>
      </c>
      <c r="AU393" s="259" t="s">
        <v>83</v>
      </c>
      <c r="AV393" s="15" t="s">
        <v>126</v>
      </c>
      <c r="AW393" s="15" t="s">
        <v>32</v>
      </c>
      <c r="AX393" s="15" t="s">
        <v>81</v>
      </c>
      <c r="AY393" s="259" t="s">
        <v>120</v>
      </c>
    </row>
    <row r="394" s="12" customFormat="1" ht="22.8" customHeight="1">
      <c r="A394" s="12"/>
      <c r="B394" s="197"/>
      <c r="C394" s="198"/>
      <c r="D394" s="199" t="s">
        <v>75</v>
      </c>
      <c r="E394" s="211" t="s">
        <v>175</v>
      </c>
      <c r="F394" s="211" t="s">
        <v>438</v>
      </c>
      <c r="G394" s="198"/>
      <c r="H394" s="198"/>
      <c r="I394" s="201"/>
      <c r="J394" s="212">
        <f>BK394</f>
        <v>0</v>
      </c>
      <c r="K394" s="198"/>
      <c r="L394" s="203"/>
      <c r="M394" s="204"/>
      <c r="N394" s="205"/>
      <c r="O394" s="205"/>
      <c r="P394" s="206">
        <f>SUM(P395:P465)</f>
        <v>0</v>
      </c>
      <c r="Q394" s="205"/>
      <c r="R394" s="206">
        <f>SUM(R395:R465)</f>
        <v>27.75671376</v>
      </c>
      <c r="S394" s="205"/>
      <c r="T394" s="207">
        <f>SUM(T395:T465)</f>
        <v>106.30340000000001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8" t="s">
        <v>81</v>
      </c>
      <c r="AT394" s="209" t="s">
        <v>75</v>
      </c>
      <c r="AU394" s="209" t="s">
        <v>81</v>
      </c>
      <c r="AY394" s="208" t="s">
        <v>120</v>
      </c>
      <c r="BK394" s="210">
        <f>SUM(BK395:BK465)</f>
        <v>0</v>
      </c>
    </row>
    <row r="395" s="2" customFormat="1" ht="49.05" customHeight="1">
      <c r="A395" s="39"/>
      <c r="B395" s="40"/>
      <c r="C395" s="213" t="s">
        <v>439</v>
      </c>
      <c r="D395" s="213" t="s">
        <v>122</v>
      </c>
      <c r="E395" s="214" t="s">
        <v>440</v>
      </c>
      <c r="F395" s="215" t="s">
        <v>441</v>
      </c>
      <c r="G395" s="216" t="s">
        <v>151</v>
      </c>
      <c r="H395" s="217">
        <v>32</v>
      </c>
      <c r="I395" s="218"/>
      <c r="J395" s="219">
        <f>ROUND(I395*H395,2)</f>
        <v>0</v>
      </c>
      <c r="K395" s="220"/>
      <c r="L395" s="45"/>
      <c r="M395" s="221" t="s">
        <v>1</v>
      </c>
      <c r="N395" s="222" t="s">
        <v>41</v>
      </c>
      <c r="O395" s="92"/>
      <c r="P395" s="223">
        <f>O395*H395</f>
        <v>0</v>
      </c>
      <c r="Q395" s="223">
        <v>0.15540000000000001</v>
      </c>
      <c r="R395" s="223">
        <f>Q395*H395</f>
        <v>4.9728000000000003</v>
      </c>
      <c r="S395" s="223">
        <v>0</v>
      </c>
      <c r="T395" s="224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25" t="s">
        <v>126</v>
      </c>
      <c r="AT395" s="225" t="s">
        <v>122</v>
      </c>
      <c r="AU395" s="225" t="s">
        <v>83</v>
      </c>
      <c r="AY395" s="18" t="s">
        <v>120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18" t="s">
        <v>81</v>
      </c>
      <c r="BK395" s="226">
        <f>ROUND(I395*H395,2)</f>
        <v>0</v>
      </c>
      <c r="BL395" s="18" t="s">
        <v>126</v>
      </c>
      <c r="BM395" s="225" t="s">
        <v>442</v>
      </c>
    </row>
    <row r="396" s="14" customFormat="1">
      <c r="A396" s="14"/>
      <c r="B396" s="238"/>
      <c r="C396" s="239"/>
      <c r="D396" s="229" t="s">
        <v>128</v>
      </c>
      <c r="E396" s="240" t="s">
        <v>1</v>
      </c>
      <c r="F396" s="241" t="s">
        <v>443</v>
      </c>
      <c r="G396" s="239"/>
      <c r="H396" s="242">
        <v>32</v>
      </c>
      <c r="I396" s="243"/>
      <c r="J396" s="239"/>
      <c r="K396" s="239"/>
      <c r="L396" s="244"/>
      <c r="M396" s="245"/>
      <c r="N396" s="246"/>
      <c r="O396" s="246"/>
      <c r="P396" s="246"/>
      <c r="Q396" s="246"/>
      <c r="R396" s="246"/>
      <c r="S396" s="246"/>
      <c r="T396" s="247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8" t="s">
        <v>128</v>
      </c>
      <c r="AU396" s="248" t="s">
        <v>83</v>
      </c>
      <c r="AV396" s="14" t="s">
        <v>83</v>
      </c>
      <c r="AW396" s="14" t="s">
        <v>32</v>
      </c>
      <c r="AX396" s="14" t="s">
        <v>76</v>
      </c>
      <c r="AY396" s="248" t="s">
        <v>120</v>
      </c>
    </row>
    <row r="397" s="15" customFormat="1">
      <c r="A397" s="15"/>
      <c r="B397" s="249"/>
      <c r="C397" s="250"/>
      <c r="D397" s="229" t="s">
        <v>128</v>
      </c>
      <c r="E397" s="251" t="s">
        <v>1</v>
      </c>
      <c r="F397" s="252" t="s">
        <v>131</v>
      </c>
      <c r="G397" s="250"/>
      <c r="H397" s="253">
        <v>32</v>
      </c>
      <c r="I397" s="254"/>
      <c r="J397" s="250"/>
      <c r="K397" s="250"/>
      <c r="L397" s="255"/>
      <c r="M397" s="256"/>
      <c r="N397" s="257"/>
      <c r="O397" s="257"/>
      <c r="P397" s="257"/>
      <c r="Q397" s="257"/>
      <c r="R397" s="257"/>
      <c r="S397" s="257"/>
      <c r="T397" s="258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59" t="s">
        <v>128</v>
      </c>
      <c r="AU397" s="259" t="s">
        <v>83</v>
      </c>
      <c r="AV397" s="15" t="s">
        <v>126</v>
      </c>
      <c r="AW397" s="15" t="s">
        <v>32</v>
      </c>
      <c r="AX397" s="15" t="s">
        <v>81</v>
      </c>
      <c r="AY397" s="259" t="s">
        <v>120</v>
      </c>
    </row>
    <row r="398" s="2" customFormat="1" ht="16.5" customHeight="1">
      <c r="A398" s="39"/>
      <c r="B398" s="40"/>
      <c r="C398" s="260" t="s">
        <v>444</v>
      </c>
      <c r="D398" s="260" t="s">
        <v>187</v>
      </c>
      <c r="E398" s="261" t="s">
        <v>445</v>
      </c>
      <c r="F398" s="262" t="s">
        <v>446</v>
      </c>
      <c r="G398" s="263" t="s">
        <v>151</v>
      </c>
      <c r="H398" s="264">
        <v>32.640000000000001</v>
      </c>
      <c r="I398" s="265"/>
      <c r="J398" s="266">
        <f>ROUND(I398*H398,2)</f>
        <v>0</v>
      </c>
      <c r="K398" s="267"/>
      <c r="L398" s="268"/>
      <c r="M398" s="269" t="s">
        <v>1</v>
      </c>
      <c r="N398" s="270" t="s">
        <v>41</v>
      </c>
      <c r="O398" s="92"/>
      <c r="P398" s="223">
        <f>O398*H398</f>
        <v>0</v>
      </c>
      <c r="Q398" s="223">
        <v>0.040000000000000001</v>
      </c>
      <c r="R398" s="223">
        <f>Q398*H398</f>
        <v>1.3056000000000001</v>
      </c>
      <c r="S398" s="223">
        <v>0</v>
      </c>
      <c r="T398" s="224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5" t="s">
        <v>170</v>
      </c>
      <c r="AT398" s="225" t="s">
        <v>187</v>
      </c>
      <c r="AU398" s="225" t="s">
        <v>83</v>
      </c>
      <c r="AY398" s="18" t="s">
        <v>120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8" t="s">
        <v>81</v>
      </c>
      <c r="BK398" s="226">
        <f>ROUND(I398*H398,2)</f>
        <v>0</v>
      </c>
      <c r="BL398" s="18" t="s">
        <v>126</v>
      </c>
      <c r="BM398" s="225" t="s">
        <v>447</v>
      </c>
    </row>
    <row r="399" s="14" customFormat="1">
      <c r="A399" s="14"/>
      <c r="B399" s="238"/>
      <c r="C399" s="239"/>
      <c r="D399" s="229" t="s">
        <v>128</v>
      </c>
      <c r="E399" s="240" t="s">
        <v>1</v>
      </c>
      <c r="F399" s="241" t="s">
        <v>448</v>
      </c>
      <c r="G399" s="239"/>
      <c r="H399" s="242">
        <v>32.640000000000001</v>
      </c>
      <c r="I399" s="243"/>
      <c r="J399" s="239"/>
      <c r="K399" s="239"/>
      <c r="L399" s="244"/>
      <c r="M399" s="245"/>
      <c r="N399" s="246"/>
      <c r="O399" s="246"/>
      <c r="P399" s="246"/>
      <c r="Q399" s="246"/>
      <c r="R399" s="246"/>
      <c r="S399" s="246"/>
      <c r="T399" s="24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8" t="s">
        <v>128</v>
      </c>
      <c r="AU399" s="248" t="s">
        <v>83</v>
      </c>
      <c r="AV399" s="14" t="s">
        <v>83</v>
      </c>
      <c r="AW399" s="14" t="s">
        <v>32</v>
      </c>
      <c r="AX399" s="14" t="s">
        <v>81</v>
      </c>
      <c r="AY399" s="248" t="s">
        <v>120</v>
      </c>
    </row>
    <row r="400" s="2" customFormat="1" ht="49.05" customHeight="1">
      <c r="A400" s="39"/>
      <c r="B400" s="40"/>
      <c r="C400" s="213" t="s">
        <v>449</v>
      </c>
      <c r="D400" s="213" t="s">
        <v>122</v>
      </c>
      <c r="E400" s="214" t="s">
        <v>450</v>
      </c>
      <c r="F400" s="215" t="s">
        <v>451</v>
      </c>
      <c r="G400" s="216" t="s">
        <v>151</v>
      </c>
      <c r="H400" s="217">
        <v>20</v>
      </c>
      <c r="I400" s="218"/>
      <c r="J400" s="219">
        <f>ROUND(I400*H400,2)</f>
        <v>0</v>
      </c>
      <c r="K400" s="220"/>
      <c r="L400" s="45"/>
      <c r="M400" s="221" t="s">
        <v>1</v>
      </c>
      <c r="N400" s="222" t="s">
        <v>41</v>
      </c>
      <c r="O400" s="92"/>
      <c r="P400" s="223">
        <f>O400*H400</f>
        <v>0</v>
      </c>
      <c r="Q400" s="223">
        <v>0.1295</v>
      </c>
      <c r="R400" s="223">
        <f>Q400*H400</f>
        <v>2.5899999999999999</v>
      </c>
      <c r="S400" s="223">
        <v>0</v>
      </c>
      <c r="T400" s="224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5" t="s">
        <v>126</v>
      </c>
      <c r="AT400" s="225" t="s">
        <v>122</v>
      </c>
      <c r="AU400" s="225" t="s">
        <v>83</v>
      </c>
      <c r="AY400" s="18" t="s">
        <v>120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8" t="s">
        <v>81</v>
      </c>
      <c r="BK400" s="226">
        <f>ROUND(I400*H400,2)</f>
        <v>0</v>
      </c>
      <c r="BL400" s="18" t="s">
        <v>126</v>
      </c>
      <c r="BM400" s="225" t="s">
        <v>452</v>
      </c>
    </row>
    <row r="401" s="14" customFormat="1">
      <c r="A401" s="14"/>
      <c r="B401" s="238"/>
      <c r="C401" s="239"/>
      <c r="D401" s="229" t="s">
        <v>128</v>
      </c>
      <c r="E401" s="240" t="s">
        <v>1</v>
      </c>
      <c r="F401" s="241" t="s">
        <v>453</v>
      </c>
      <c r="G401" s="239"/>
      <c r="H401" s="242">
        <v>20</v>
      </c>
      <c r="I401" s="243"/>
      <c r="J401" s="239"/>
      <c r="K401" s="239"/>
      <c r="L401" s="244"/>
      <c r="M401" s="245"/>
      <c r="N401" s="246"/>
      <c r="O401" s="246"/>
      <c r="P401" s="246"/>
      <c r="Q401" s="246"/>
      <c r="R401" s="246"/>
      <c r="S401" s="246"/>
      <c r="T401" s="24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8" t="s">
        <v>128</v>
      </c>
      <c r="AU401" s="248" t="s">
        <v>83</v>
      </c>
      <c r="AV401" s="14" t="s">
        <v>83</v>
      </c>
      <c r="AW401" s="14" t="s">
        <v>32</v>
      </c>
      <c r="AX401" s="14" t="s">
        <v>76</v>
      </c>
      <c r="AY401" s="248" t="s">
        <v>120</v>
      </c>
    </row>
    <row r="402" s="15" customFormat="1">
      <c r="A402" s="15"/>
      <c r="B402" s="249"/>
      <c r="C402" s="250"/>
      <c r="D402" s="229" t="s">
        <v>128</v>
      </c>
      <c r="E402" s="251" t="s">
        <v>1</v>
      </c>
      <c r="F402" s="252" t="s">
        <v>131</v>
      </c>
      <c r="G402" s="250"/>
      <c r="H402" s="253">
        <v>20</v>
      </c>
      <c r="I402" s="254"/>
      <c r="J402" s="250"/>
      <c r="K402" s="250"/>
      <c r="L402" s="255"/>
      <c r="M402" s="256"/>
      <c r="N402" s="257"/>
      <c r="O402" s="257"/>
      <c r="P402" s="257"/>
      <c r="Q402" s="257"/>
      <c r="R402" s="257"/>
      <c r="S402" s="257"/>
      <c r="T402" s="25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9" t="s">
        <v>128</v>
      </c>
      <c r="AU402" s="259" t="s">
        <v>83</v>
      </c>
      <c r="AV402" s="15" t="s">
        <v>126</v>
      </c>
      <c r="AW402" s="15" t="s">
        <v>32</v>
      </c>
      <c r="AX402" s="15" t="s">
        <v>81</v>
      </c>
      <c r="AY402" s="259" t="s">
        <v>120</v>
      </c>
    </row>
    <row r="403" s="2" customFormat="1" ht="16.5" customHeight="1">
      <c r="A403" s="39"/>
      <c r="B403" s="40"/>
      <c r="C403" s="260" t="s">
        <v>454</v>
      </c>
      <c r="D403" s="260" t="s">
        <v>187</v>
      </c>
      <c r="E403" s="261" t="s">
        <v>455</v>
      </c>
      <c r="F403" s="262" t="s">
        <v>456</v>
      </c>
      <c r="G403" s="263" t="s">
        <v>151</v>
      </c>
      <c r="H403" s="264">
        <v>20.399999999999999</v>
      </c>
      <c r="I403" s="265"/>
      <c r="J403" s="266">
        <f>ROUND(I403*H403,2)</f>
        <v>0</v>
      </c>
      <c r="K403" s="267"/>
      <c r="L403" s="268"/>
      <c r="M403" s="269" t="s">
        <v>1</v>
      </c>
      <c r="N403" s="270" t="s">
        <v>41</v>
      </c>
      <c r="O403" s="92"/>
      <c r="P403" s="223">
        <f>O403*H403</f>
        <v>0</v>
      </c>
      <c r="Q403" s="223">
        <v>0.029000000000000001</v>
      </c>
      <c r="R403" s="223">
        <f>Q403*H403</f>
        <v>0.59160000000000001</v>
      </c>
      <c r="S403" s="223">
        <v>0</v>
      </c>
      <c r="T403" s="224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25" t="s">
        <v>170</v>
      </c>
      <c r="AT403" s="225" t="s">
        <v>187</v>
      </c>
      <c r="AU403" s="225" t="s">
        <v>83</v>
      </c>
      <c r="AY403" s="18" t="s">
        <v>120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8" t="s">
        <v>81</v>
      </c>
      <c r="BK403" s="226">
        <f>ROUND(I403*H403,2)</f>
        <v>0</v>
      </c>
      <c r="BL403" s="18" t="s">
        <v>126</v>
      </c>
      <c r="BM403" s="225" t="s">
        <v>457</v>
      </c>
    </row>
    <row r="404" s="14" customFormat="1">
      <c r="A404" s="14"/>
      <c r="B404" s="238"/>
      <c r="C404" s="239"/>
      <c r="D404" s="229" t="s">
        <v>128</v>
      </c>
      <c r="E404" s="240" t="s">
        <v>1</v>
      </c>
      <c r="F404" s="241" t="s">
        <v>458</v>
      </c>
      <c r="G404" s="239"/>
      <c r="H404" s="242">
        <v>20.399999999999999</v>
      </c>
      <c r="I404" s="243"/>
      <c r="J404" s="239"/>
      <c r="K404" s="239"/>
      <c r="L404" s="244"/>
      <c r="M404" s="245"/>
      <c r="N404" s="246"/>
      <c r="O404" s="246"/>
      <c r="P404" s="246"/>
      <c r="Q404" s="246"/>
      <c r="R404" s="246"/>
      <c r="S404" s="246"/>
      <c r="T404" s="24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8" t="s">
        <v>128</v>
      </c>
      <c r="AU404" s="248" t="s">
        <v>83</v>
      </c>
      <c r="AV404" s="14" t="s">
        <v>83</v>
      </c>
      <c r="AW404" s="14" t="s">
        <v>32</v>
      </c>
      <c r="AX404" s="14" t="s">
        <v>81</v>
      </c>
      <c r="AY404" s="248" t="s">
        <v>120</v>
      </c>
    </row>
    <row r="405" s="2" customFormat="1" ht="24.15" customHeight="1">
      <c r="A405" s="39"/>
      <c r="B405" s="40"/>
      <c r="C405" s="213" t="s">
        <v>459</v>
      </c>
      <c r="D405" s="213" t="s">
        <v>122</v>
      </c>
      <c r="E405" s="214" t="s">
        <v>460</v>
      </c>
      <c r="F405" s="215" t="s">
        <v>461</v>
      </c>
      <c r="G405" s="216" t="s">
        <v>165</v>
      </c>
      <c r="H405" s="217">
        <v>4.5</v>
      </c>
      <c r="I405" s="218"/>
      <c r="J405" s="219">
        <f>ROUND(I405*H405,2)</f>
        <v>0</v>
      </c>
      <c r="K405" s="220"/>
      <c r="L405" s="45"/>
      <c r="M405" s="221" t="s">
        <v>1</v>
      </c>
      <c r="N405" s="222" t="s">
        <v>41</v>
      </c>
      <c r="O405" s="92"/>
      <c r="P405" s="223">
        <f>O405*H405</f>
        <v>0</v>
      </c>
      <c r="Q405" s="223">
        <v>2.2563399999999998</v>
      </c>
      <c r="R405" s="223">
        <f>Q405*H405</f>
        <v>10.15353</v>
      </c>
      <c r="S405" s="223">
        <v>0</v>
      </c>
      <c r="T405" s="224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5" t="s">
        <v>126</v>
      </c>
      <c r="AT405" s="225" t="s">
        <v>122</v>
      </c>
      <c r="AU405" s="225" t="s">
        <v>83</v>
      </c>
      <c r="AY405" s="18" t="s">
        <v>120</v>
      </c>
      <c r="BE405" s="226">
        <f>IF(N405="základní",J405,0)</f>
        <v>0</v>
      </c>
      <c r="BF405" s="226">
        <f>IF(N405="snížená",J405,0)</f>
        <v>0</v>
      </c>
      <c r="BG405" s="226">
        <f>IF(N405="zákl. přenesená",J405,0)</f>
        <v>0</v>
      </c>
      <c r="BH405" s="226">
        <f>IF(N405="sníž. přenesená",J405,0)</f>
        <v>0</v>
      </c>
      <c r="BI405" s="226">
        <f>IF(N405="nulová",J405,0)</f>
        <v>0</v>
      </c>
      <c r="BJ405" s="18" t="s">
        <v>81</v>
      </c>
      <c r="BK405" s="226">
        <f>ROUND(I405*H405,2)</f>
        <v>0</v>
      </c>
      <c r="BL405" s="18" t="s">
        <v>126</v>
      </c>
      <c r="BM405" s="225" t="s">
        <v>462</v>
      </c>
    </row>
    <row r="406" s="14" customFormat="1">
      <c r="A406" s="14"/>
      <c r="B406" s="238"/>
      <c r="C406" s="239"/>
      <c r="D406" s="229" t="s">
        <v>128</v>
      </c>
      <c r="E406" s="240" t="s">
        <v>1</v>
      </c>
      <c r="F406" s="241" t="s">
        <v>463</v>
      </c>
      <c r="G406" s="239"/>
      <c r="H406" s="242">
        <v>4.5</v>
      </c>
      <c r="I406" s="243"/>
      <c r="J406" s="239"/>
      <c r="K406" s="239"/>
      <c r="L406" s="244"/>
      <c r="M406" s="245"/>
      <c r="N406" s="246"/>
      <c r="O406" s="246"/>
      <c r="P406" s="246"/>
      <c r="Q406" s="246"/>
      <c r="R406" s="246"/>
      <c r="S406" s="246"/>
      <c r="T406" s="24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8" t="s">
        <v>128</v>
      </c>
      <c r="AU406" s="248" t="s">
        <v>83</v>
      </c>
      <c r="AV406" s="14" t="s">
        <v>83</v>
      </c>
      <c r="AW406" s="14" t="s">
        <v>32</v>
      </c>
      <c r="AX406" s="14" t="s">
        <v>76</v>
      </c>
      <c r="AY406" s="248" t="s">
        <v>120</v>
      </c>
    </row>
    <row r="407" s="15" customFormat="1">
      <c r="A407" s="15"/>
      <c r="B407" s="249"/>
      <c r="C407" s="250"/>
      <c r="D407" s="229" t="s">
        <v>128</v>
      </c>
      <c r="E407" s="251" t="s">
        <v>1</v>
      </c>
      <c r="F407" s="252" t="s">
        <v>131</v>
      </c>
      <c r="G407" s="250"/>
      <c r="H407" s="253">
        <v>4.5</v>
      </c>
      <c r="I407" s="254"/>
      <c r="J407" s="250"/>
      <c r="K407" s="250"/>
      <c r="L407" s="255"/>
      <c r="M407" s="256"/>
      <c r="N407" s="257"/>
      <c r="O407" s="257"/>
      <c r="P407" s="257"/>
      <c r="Q407" s="257"/>
      <c r="R407" s="257"/>
      <c r="S407" s="257"/>
      <c r="T407" s="258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9" t="s">
        <v>128</v>
      </c>
      <c r="AU407" s="259" t="s">
        <v>83</v>
      </c>
      <c r="AV407" s="15" t="s">
        <v>126</v>
      </c>
      <c r="AW407" s="15" t="s">
        <v>32</v>
      </c>
      <c r="AX407" s="15" t="s">
        <v>81</v>
      </c>
      <c r="AY407" s="259" t="s">
        <v>120</v>
      </c>
    </row>
    <row r="408" s="2" customFormat="1" ht="33" customHeight="1">
      <c r="A408" s="39"/>
      <c r="B408" s="40"/>
      <c r="C408" s="213" t="s">
        <v>464</v>
      </c>
      <c r="D408" s="213" t="s">
        <v>122</v>
      </c>
      <c r="E408" s="214" t="s">
        <v>465</v>
      </c>
      <c r="F408" s="215" t="s">
        <v>466</v>
      </c>
      <c r="G408" s="216" t="s">
        <v>151</v>
      </c>
      <c r="H408" s="217">
        <v>39</v>
      </c>
      <c r="I408" s="218"/>
      <c r="J408" s="219">
        <f>ROUND(I408*H408,2)</f>
        <v>0</v>
      </c>
      <c r="K408" s="220"/>
      <c r="L408" s="45"/>
      <c r="M408" s="221" t="s">
        <v>1</v>
      </c>
      <c r="N408" s="222" t="s">
        <v>41</v>
      </c>
      <c r="O408" s="92"/>
      <c r="P408" s="223">
        <f>O408*H408</f>
        <v>0</v>
      </c>
      <c r="Q408" s="223">
        <v>0</v>
      </c>
      <c r="R408" s="223">
        <f>Q408*H408</f>
        <v>0</v>
      </c>
      <c r="S408" s="223">
        <v>0</v>
      </c>
      <c r="T408" s="224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25" t="s">
        <v>126</v>
      </c>
      <c r="AT408" s="225" t="s">
        <v>122</v>
      </c>
      <c r="AU408" s="225" t="s">
        <v>83</v>
      </c>
      <c r="AY408" s="18" t="s">
        <v>120</v>
      </c>
      <c r="BE408" s="226">
        <f>IF(N408="základní",J408,0)</f>
        <v>0</v>
      </c>
      <c r="BF408" s="226">
        <f>IF(N408="snížená",J408,0)</f>
        <v>0</v>
      </c>
      <c r="BG408" s="226">
        <f>IF(N408="zákl. přenesená",J408,0)</f>
        <v>0</v>
      </c>
      <c r="BH408" s="226">
        <f>IF(N408="sníž. přenesená",J408,0)</f>
        <v>0</v>
      </c>
      <c r="BI408" s="226">
        <f>IF(N408="nulová",J408,0)</f>
        <v>0</v>
      </c>
      <c r="BJ408" s="18" t="s">
        <v>81</v>
      </c>
      <c r="BK408" s="226">
        <f>ROUND(I408*H408,2)</f>
        <v>0</v>
      </c>
      <c r="BL408" s="18" t="s">
        <v>126</v>
      </c>
      <c r="BM408" s="225" t="s">
        <v>467</v>
      </c>
    </row>
    <row r="409" s="13" customFormat="1">
      <c r="A409" s="13"/>
      <c r="B409" s="227"/>
      <c r="C409" s="228"/>
      <c r="D409" s="229" t="s">
        <v>128</v>
      </c>
      <c r="E409" s="230" t="s">
        <v>1</v>
      </c>
      <c r="F409" s="231" t="s">
        <v>468</v>
      </c>
      <c r="G409" s="228"/>
      <c r="H409" s="230" t="s">
        <v>1</v>
      </c>
      <c r="I409" s="232"/>
      <c r="J409" s="228"/>
      <c r="K409" s="228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128</v>
      </c>
      <c r="AU409" s="237" t="s">
        <v>83</v>
      </c>
      <c r="AV409" s="13" t="s">
        <v>81</v>
      </c>
      <c r="AW409" s="13" t="s">
        <v>32</v>
      </c>
      <c r="AX409" s="13" t="s">
        <v>76</v>
      </c>
      <c r="AY409" s="237" t="s">
        <v>120</v>
      </c>
    </row>
    <row r="410" s="14" customFormat="1">
      <c r="A410" s="14"/>
      <c r="B410" s="238"/>
      <c r="C410" s="239"/>
      <c r="D410" s="229" t="s">
        <v>128</v>
      </c>
      <c r="E410" s="240" t="s">
        <v>1</v>
      </c>
      <c r="F410" s="241" t="s">
        <v>469</v>
      </c>
      <c r="G410" s="239"/>
      <c r="H410" s="242">
        <v>39</v>
      </c>
      <c r="I410" s="243"/>
      <c r="J410" s="239"/>
      <c r="K410" s="239"/>
      <c r="L410" s="244"/>
      <c r="M410" s="245"/>
      <c r="N410" s="246"/>
      <c r="O410" s="246"/>
      <c r="P410" s="246"/>
      <c r="Q410" s="246"/>
      <c r="R410" s="246"/>
      <c r="S410" s="246"/>
      <c r="T410" s="24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8" t="s">
        <v>128</v>
      </c>
      <c r="AU410" s="248" t="s">
        <v>83</v>
      </c>
      <c r="AV410" s="14" t="s">
        <v>83</v>
      </c>
      <c r="AW410" s="14" t="s">
        <v>32</v>
      </c>
      <c r="AX410" s="14" t="s">
        <v>76</v>
      </c>
      <c r="AY410" s="248" t="s">
        <v>120</v>
      </c>
    </row>
    <row r="411" s="15" customFormat="1">
      <c r="A411" s="15"/>
      <c r="B411" s="249"/>
      <c r="C411" s="250"/>
      <c r="D411" s="229" t="s">
        <v>128</v>
      </c>
      <c r="E411" s="251" t="s">
        <v>1</v>
      </c>
      <c r="F411" s="252" t="s">
        <v>131</v>
      </c>
      <c r="G411" s="250"/>
      <c r="H411" s="253">
        <v>39</v>
      </c>
      <c r="I411" s="254"/>
      <c r="J411" s="250"/>
      <c r="K411" s="250"/>
      <c r="L411" s="255"/>
      <c r="M411" s="256"/>
      <c r="N411" s="257"/>
      <c r="O411" s="257"/>
      <c r="P411" s="257"/>
      <c r="Q411" s="257"/>
      <c r="R411" s="257"/>
      <c r="S411" s="257"/>
      <c r="T411" s="258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9" t="s">
        <v>128</v>
      </c>
      <c r="AU411" s="259" t="s">
        <v>83</v>
      </c>
      <c r="AV411" s="15" t="s">
        <v>126</v>
      </c>
      <c r="AW411" s="15" t="s">
        <v>32</v>
      </c>
      <c r="AX411" s="15" t="s">
        <v>81</v>
      </c>
      <c r="AY411" s="259" t="s">
        <v>120</v>
      </c>
    </row>
    <row r="412" s="2" customFormat="1" ht="37.8" customHeight="1">
      <c r="A412" s="39"/>
      <c r="B412" s="40"/>
      <c r="C412" s="213" t="s">
        <v>470</v>
      </c>
      <c r="D412" s="213" t="s">
        <v>122</v>
      </c>
      <c r="E412" s="214" t="s">
        <v>471</v>
      </c>
      <c r="F412" s="215" t="s">
        <v>472</v>
      </c>
      <c r="G412" s="216" t="s">
        <v>151</v>
      </c>
      <c r="H412" s="217">
        <v>22.399999999999999</v>
      </c>
      <c r="I412" s="218"/>
      <c r="J412" s="219">
        <f>ROUND(I412*H412,2)</f>
        <v>0</v>
      </c>
      <c r="K412" s="220"/>
      <c r="L412" s="45"/>
      <c r="M412" s="221" t="s">
        <v>1</v>
      </c>
      <c r="N412" s="222" t="s">
        <v>41</v>
      </c>
      <c r="O412" s="92"/>
      <c r="P412" s="223">
        <f>O412*H412</f>
        <v>0</v>
      </c>
      <c r="Q412" s="223">
        <v>1.0000000000000001E-05</v>
      </c>
      <c r="R412" s="223">
        <f>Q412*H412</f>
        <v>0.000224</v>
      </c>
      <c r="S412" s="223">
        <v>0</v>
      </c>
      <c r="T412" s="224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5" t="s">
        <v>126</v>
      </c>
      <c r="AT412" s="225" t="s">
        <v>122</v>
      </c>
      <c r="AU412" s="225" t="s">
        <v>83</v>
      </c>
      <c r="AY412" s="18" t="s">
        <v>120</v>
      </c>
      <c r="BE412" s="226">
        <f>IF(N412="základní",J412,0)</f>
        <v>0</v>
      </c>
      <c r="BF412" s="226">
        <f>IF(N412="snížená",J412,0)</f>
        <v>0</v>
      </c>
      <c r="BG412" s="226">
        <f>IF(N412="zákl. přenesená",J412,0)</f>
        <v>0</v>
      </c>
      <c r="BH412" s="226">
        <f>IF(N412="sníž. přenesená",J412,0)</f>
        <v>0</v>
      </c>
      <c r="BI412" s="226">
        <f>IF(N412="nulová",J412,0)</f>
        <v>0</v>
      </c>
      <c r="BJ412" s="18" t="s">
        <v>81</v>
      </c>
      <c r="BK412" s="226">
        <f>ROUND(I412*H412,2)</f>
        <v>0</v>
      </c>
      <c r="BL412" s="18" t="s">
        <v>126</v>
      </c>
      <c r="BM412" s="225" t="s">
        <v>473</v>
      </c>
    </row>
    <row r="413" s="13" customFormat="1">
      <c r="A413" s="13"/>
      <c r="B413" s="227"/>
      <c r="C413" s="228"/>
      <c r="D413" s="229" t="s">
        <v>128</v>
      </c>
      <c r="E413" s="230" t="s">
        <v>1</v>
      </c>
      <c r="F413" s="231" t="s">
        <v>474</v>
      </c>
      <c r="G413" s="228"/>
      <c r="H413" s="230" t="s">
        <v>1</v>
      </c>
      <c r="I413" s="232"/>
      <c r="J413" s="228"/>
      <c r="K413" s="228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128</v>
      </c>
      <c r="AU413" s="237" t="s">
        <v>83</v>
      </c>
      <c r="AV413" s="13" t="s">
        <v>81</v>
      </c>
      <c r="AW413" s="13" t="s">
        <v>32</v>
      </c>
      <c r="AX413" s="13" t="s">
        <v>76</v>
      </c>
      <c r="AY413" s="237" t="s">
        <v>120</v>
      </c>
    </row>
    <row r="414" s="14" customFormat="1">
      <c r="A414" s="14"/>
      <c r="B414" s="238"/>
      <c r="C414" s="239"/>
      <c r="D414" s="229" t="s">
        <v>128</v>
      </c>
      <c r="E414" s="240" t="s">
        <v>1</v>
      </c>
      <c r="F414" s="241" t="s">
        <v>475</v>
      </c>
      <c r="G414" s="239"/>
      <c r="H414" s="242">
        <v>22.399999999999999</v>
      </c>
      <c r="I414" s="243"/>
      <c r="J414" s="239"/>
      <c r="K414" s="239"/>
      <c r="L414" s="244"/>
      <c r="M414" s="245"/>
      <c r="N414" s="246"/>
      <c r="O414" s="246"/>
      <c r="P414" s="246"/>
      <c r="Q414" s="246"/>
      <c r="R414" s="246"/>
      <c r="S414" s="246"/>
      <c r="T414" s="24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8" t="s">
        <v>128</v>
      </c>
      <c r="AU414" s="248" t="s">
        <v>83</v>
      </c>
      <c r="AV414" s="14" t="s">
        <v>83</v>
      </c>
      <c r="AW414" s="14" t="s">
        <v>32</v>
      </c>
      <c r="AX414" s="14" t="s">
        <v>76</v>
      </c>
      <c r="AY414" s="248" t="s">
        <v>120</v>
      </c>
    </row>
    <row r="415" s="15" customFormat="1">
      <c r="A415" s="15"/>
      <c r="B415" s="249"/>
      <c r="C415" s="250"/>
      <c r="D415" s="229" t="s">
        <v>128</v>
      </c>
      <c r="E415" s="251" t="s">
        <v>1</v>
      </c>
      <c r="F415" s="252" t="s">
        <v>131</v>
      </c>
      <c r="G415" s="250"/>
      <c r="H415" s="253">
        <v>22.399999999999999</v>
      </c>
      <c r="I415" s="254"/>
      <c r="J415" s="250"/>
      <c r="K415" s="250"/>
      <c r="L415" s="255"/>
      <c r="M415" s="256"/>
      <c r="N415" s="257"/>
      <c r="O415" s="257"/>
      <c r="P415" s="257"/>
      <c r="Q415" s="257"/>
      <c r="R415" s="257"/>
      <c r="S415" s="257"/>
      <c r="T415" s="258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9" t="s">
        <v>128</v>
      </c>
      <c r="AU415" s="259" t="s">
        <v>83</v>
      </c>
      <c r="AV415" s="15" t="s">
        <v>126</v>
      </c>
      <c r="AW415" s="15" t="s">
        <v>32</v>
      </c>
      <c r="AX415" s="15" t="s">
        <v>81</v>
      </c>
      <c r="AY415" s="259" t="s">
        <v>120</v>
      </c>
    </row>
    <row r="416" s="2" customFormat="1" ht="55.5" customHeight="1">
      <c r="A416" s="39"/>
      <c r="B416" s="40"/>
      <c r="C416" s="213" t="s">
        <v>476</v>
      </c>
      <c r="D416" s="213" t="s">
        <v>122</v>
      </c>
      <c r="E416" s="214" t="s">
        <v>477</v>
      </c>
      <c r="F416" s="215" t="s">
        <v>478</v>
      </c>
      <c r="G416" s="216" t="s">
        <v>151</v>
      </c>
      <c r="H416" s="217">
        <v>39</v>
      </c>
      <c r="I416" s="218"/>
      <c r="J416" s="219">
        <f>ROUND(I416*H416,2)</f>
        <v>0</v>
      </c>
      <c r="K416" s="220"/>
      <c r="L416" s="45"/>
      <c r="M416" s="221" t="s">
        <v>1</v>
      </c>
      <c r="N416" s="222" t="s">
        <v>41</v>
      </c>
      <c r="O416" s="92"/>
      <c r="P416" s="223">
        <f>O416*H416</f>
        <v>0</v>
      </c>
      <c r="Q416" s="223">
        <v>0.00034000000000000002</v>
      </c>
      <c r="R416" s="223">
        <f>Q416*H416</f>
        <v>0.013260000000000001</v>
      </c>
      <c r="S416" s="223">
        <v>0</v>
      </c>
      <c r="T416" s="224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25" t="s">
        <v>126</v>
      </c>
      <c r="AT416" s="225" t="s">
        <v>122</v>
      </c>
      <c r="AU416" s="225" t="s">
        <v>83</v>
      </c>
      <c r="AY416" s="18" t="s">
        <v>120</v>
      </c>
      <c r="BE416" s="226">
        <f>IF(N416="základní",J416,0)</f>
        <v>0</v>
      </c>
      <c r="BF416" s="226">
        <f>IF(N416="snížená",J416,0)</f>
        <v>0</v>
      </c>
      <c r="BG416" s="226">
        <f>IF(N416="zákl. přenesená",J416,0)</f>
        <v>0</v>
      </c>
      <c r="BH416" s="226">
        <f>IF(N416="sníž. přenesená",J416,0)</f>
        <v>0</v>
      </c>
      <c r="BI416" s="226">
        <f>IF(N416="nulová",J416,0)</f>
        <v>0</v>
      </c>
      <c r="BJ416" s="18" t="s">
        <v>81</v>
      </c>
      <c r="BK416" s="226">
        <f>ROUND(I416*H416,2)</f>
        <v>0</v>
      </c>
      <c r="BL416" s="18" t="s">
        <v>126</v>
      </c>
      <c r="BM416" s="225" t="s">
        <v>479</v>
      </c>
    </row>
    <row r="417" s="13" customFormat="1">
      <c r="A417" s="13"/>
      <c r="B417" s="227"/>
      <c r="C417" s="228"/>
      <c r="D417" s="229" t="s">
        <v>128</v>
      </c>
      <c r="E417" s="230" t="s">
        <v>1</v>
      </c>
      <c r="F417" s="231" t="s">
        <v>468</v>
      </c>
      <c r="G417" s="228"/>
      <c r="H417" s="230" t="s">
        <v>1</v>
      </c>
      <c r="I417" s="232"/>
      <c r="J417" s="228"/>
      <c r="K417" s="228"/>
      <c r="L417" s="233"/>
      <c r="M417" s="234"/>
      <c r="N417" s="235"/>
      <c r="O417" s="235"/>
      <c r="P417" s="235"/>
      <c r="Q417" s="235"/>
      <c r="R417" s="235"/>
      <c r="S417" s="235"/>
      <c r="T417" s="23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7" t="s">
        <v>128</v>
      </c>
      <c r="AU417" s="237" t="s">
        <v>83</v>
      </c>
      <c r="AV417" s="13" t="s">
        <v>81</v>
      </c>
      <c r="AW417" s="13" t="s">
        <v>32</v>
      </c>
      <c r="AX417" s="13" t="s">
        <v>76</v>
      </c>
      <c r="AY417" s="237" t="s">
        <v>120</v>
      </c>
    </row>
    <row r="418" s="14" customFormat="1">
      <c r="A418" s="14"/>
      <c r="B418" s="238"/>
      <c r="C418" s="239"/>
      <c r="D418" s="229" t="s">
        <v>128</v>
      </c>
      <c r="E418" s="240" t="s">
        <v>1</v>
      </c>
      <c r="F418" s="241" t="s">
        <v>469</v>
      </c>
      <c r="G418" s="239"/>
      <c r="H418" s="242">
        <v>39</v>
      </c>
      <c r="I418" s="243"/>
      <c r="J418" s="239"/>
      <c r="K418" s="239"/>
      <c r="L418" s="244"/>
      <c r="M418" s="245"/>
      <c r="N418" s="246"/>
      <c r="O418" s="246"/>
      <c r="P418" s="246"/>
      <c r="Q418" s="246"/>
      <c r="R418" s="246"/>
      <c r="S418" s="246"/>
      <c r="T418" s="24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8" t="s">
        <v>128</v>
      </c>
      <c r="AU418" s="248" t="s">
        <v>83</v>
      </c>
      <c r="AV418" s="14" t="s">
        <v>83</v>
      </c>
      <c r="AW418" s="14" t="s">
        <v>32</v>
      </c>
      <c r="AX418" s="14" t="s">
        <v>76</v>
      </c>
      <c r="AY418" s="248" t="s">
        <v>120</v>
      </c>
    </row>
    <row r="419" s="15" customFormat="1">
      <c r="A419" s="15"/>
      <c r="B419" s="249"/>
      <c r="C419" s="250"/>
      <c r="D419" s="229" t="s">
        <v>128</v>
      </c>
      <c r="E419" s="251" t="s">
        <v>1</v>
      </c>
      <c r="F419" s="252" t="s">
        <v>131</v>
      </c>
      <c r="G419" s="250"/>
      <c r="H419" s="253">
        <v>39</v>
      </c>
      <c r="I419" s="254"/>
      <c r="J419" s="250"/>
      <c r="K419" s="250"/>
      <c r="L419" s="255"/>
      <c r="M419" s="256"/>
      <c r="N419" s="257"/>
      <c r="O419" s="257"/>
      <c r="P419" s="257"/>
      <c r="Q419" s="257"/>
      <c r="R419" s="257"/>
      <c r="S419" s="257"/>
      <c r="T419" s="258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9" t="s">
        <v>128</v>
      </c>
      <c r="AU419" s="259" t="s">
        <v>83</v>
      </c>
      <c r="AV419" s="15" t="s">
        <v>126</v>
      </c>
      <c r="AW419" s="15" t="s">
        <v>32</v>
      </c>
      <c r="AX419" s="15" t="s">
        <v>81</v>
      </c>
      <c r="AY419" s="259" t="s">
        <v>120</v>
      </c>
    </row>
    <row r="420" s="2" customFormat="1" ht="55.5" customHeight="1">
      <c r="A420" s="39"/>
      <c r="B420" s="40"/>
      <c r="C420" s="213" t="s">
        <v>480</v>
      </c>
      <c r="D420" s="213" t="s">
        <v>122</v>
      </c>
      <c r="E420" s="214" t="s">
        <v>477</v>
      </c>
      <c r="F420" s="215" t="s">
        <v>478</v>
      </c>
      <c r="G420" s="216" t="s">
        <v>151</v>
      </c>
      <c r="H420" s="217">
        <v>22.399999999999999</v>
      </c>
      <c r="I420" s="218"/>
      <c r="J420" s="219">
        <f>ROUND(I420*H420,2)</f>
        <v>0</v>
      </c>
      <c r="K420" s="220"/>
      <c r="L420" s="45"/>
      <c r="M420" s="221" t="s">
        <v>1</v>
      </c>
      <c r="N420" s="222" t="s">
        <v>41</v>
      </c>
      <c r="O420" s="92"/>
      <c r="P420" s="223">
        <f>O420*H420</f>
        <v>0</v>
      </c>
      <c r="Q420" s="223">
        <v>0.00034000000000000002</v>
      </c>
      <c r="R420" s="223">
        <f>Q420*H420</f>
        <v>0.0076160000000000004</v>
      </c>
      <c r="S420" s="223">
        <v>0</v>
      </c>
      <c r="T420" s="224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5" t="s">
        <v>126</v>
      </c>
      <c r="AT420" s="225" t="s">
        <v>122</v>
      </c>
      <c r="AU420" s="225" t="s">
        <v>83</v>
      </c>
      <c r="AY420" s="18" t="s">
        <v>120</v>
      </c>
      <c r="BE420" s="226">
        <f>IF(N420="základní",J420,0)</f>
        <v>0</v>
      </c>
      <c r="BF420" s="226">
        <f>IF(N420="snížená",J420,0)</f>
        <v>0</v>
      </c>
      <c r="BG420" s="226">
        <f>IF(N420="zákl. přenesená",J420,0)</f>
        <v>0</v>
      </c>
      <c r="BH420" s="226">
        <f>IF(N420="sníž. přenesená",J420,0)</f>
        <v>0</v>
      </c>
      <c r="BI420" s="226">
        <f>IF(N420="nulová",J420,0)</f>
        <v>0</v>
      </c>
      <c r="BJ420" s="18" t="s">
        <v>81</v>
      </c>
      <c r="BK420" s="226">
        <f>ROUND(I420*H420,2)</f>
        <v>0</v>
      </c>
      <c r="BL420" s="18" t="s">
        <v>126</v>
      </c>
      <c r="BM420" s="225" t="s">
        <v>481</v>
      </c>
    </row>
    <row r="421" s="13" customFormat="1">
      <c r="A421" s="13"/>
      <c r="B421" s="227"/>
      <c r="C421" s="228"/>
      <c r="D421" s="229" t="s">
        <v>128</v>
      </c>
      <c r="E421" s="230" t="s">
        <v>1</v>
      </c>
      <c r="F421" s="231" t="s">
        <v>474</v>
      </c>
      <c r="G421" s="228"/>
      <c r="H421" s="230" t="s">
        <v>1</v>
      </c>
      <c r="I421" s="232"/>
      <c r="J421" s="228"/>
      <c r="K421" s="228"/>
      <c r="L421" s="233"/>
      <c r="M421" s="234"/>
      <c r="N421" s="235"/>
      <c r="O421" s="235"/>
      <c r="P421" s="235"/>
      <c r="Q421" s="235"/>
      <c r="R421" s="235"/>
      <c r="S421" s="235"/>
      <c r="T421" s="23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7" t="s">
        <v>128</v>
      </c>
      <c r="AU421" s="237" t="s">
        <v>83</v>
      </c>
      <c r="AV421" s="13" t="s">
        <v>81</v>
      </c>
      <c r="AW421" s="13" t="s">
        <v>32</v>
      </c>
      <c r="AX421" s="13" t="s">
        <v>76</v>
      </c>
      <c r="AY421" s="237" t="s">
        <v>120</v>
      </c>
    </row>
    <row r="422" s="14" customFormat="1">
      <c r="A422" s="14"/>
      <c r="B422" s="238"/>
      <c r="C422" s="239"/>
      <c r="D422" s="229" t="s">
        <v>128</v>
      </c>
      <c r="E422" s="240" t="s">
        <v>1</v>
      </c>
      <c r="F422" s="241" t="s">
        <v>475</v>
      </c>
      <c r="G422" s="239"/>
      <c r="H422" s="242">
        <v>22.399999999999999</v>
      </c>
      <c r="I422" s="243"/>
      <c r="J422" s="239"/>
      <c r="K422" s="239"/>
      <c r="L422" s="244"/>
      <c r="M422" s="245"/>
      <c r="N422" s="246"/>
      <c r="O422" s="246"/>
      <c r="P422" s="246"/>
      <c r="Q422" s="246"/>
      <c r="R422" s="246"/>
      <c r="S422" s="246"/>
      <c r="T422" s="24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8" t="s">
        <v>128</v>
      </c>
      <c r="AU422" s="248" t="s">
        <v>83</v>
      </c>
      <c r="AV422" s="14" t="s">
        <v>83</v>
      </c>
      <c r="AW422" s="14" t="s">
        <v>32</v>
      </c>
      <c r="AX422" s="14" t="s">
        <v>76</v>
      </c>
      <c r="AY422" s="248" t="s">
        <v>120</v>
      </c>
    </row>
    <row r="423" s="15" customFormat="1">
      <c r="A423" s="15"/>
      <c r="B423" s="249"/>
      <c r="C423" s="250"/>
      <c r="D423" s="229" t="s">
        <v>128</v>
      </c>
      <c r="E423" s="251" t="s">
        <v>1</v>
      </c>
      <c r="F423" s="252" t="s">
        <v>131</v>
      </c>
      <c r="G423" s="250"/>
      <c r="H423" s="253">
        <v>22.399999999999999</v>
      </c>
      <c r="I423" s="254"/>
      <c r="J423" s="250"/>
      <c r="K423" s="250"/>
      <c r="L423" s="255"/>
      <c r="M423" s="256"/>
      <c r="N423" s="257"/>
      <c r="O423" s="257"/>
      <c r="P423" s="257"/>
      <c r="Q423" s="257"/>
      <c r="R423" s="257"/>
      <c r="S423" s="257"/>
      <c r="T423" s="258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9" t="s">
        <v>128</v>
      </c>
      <c r="AU423" s="259" t="s">
        <v>83</v>
      </c>
      <c r="AV423" s="15" t="s">
        <v>126</v>
      </c>
      <c r="AW423" s="15" t="s">
        <v>32</v>
      </c>
      <c r="AX423" s="15" t="s">
        <v>81</v>
      </c>
      <c r="AY423" s="259" t="s">
        <v>120</v>
      </c>
    </row>
    <row r="424" s="2" customFormat="1" ht="24.15" customHeight="1">
      <c r="A424" s="39"/>
      <c r="B424" s="40"/>
      <c r="C424" s="213" t="s">
        <v>482</v>
      </c>
      <c r="D424" s="213" t="s">
        <v>122</v>
      </c>
      <c r="E424" s="214" t="s">
        <v>483</v>
      </c>
      <c r="F424" s="215" t="s">
        <v>484</v>
      </c>
      <c r="G424" s="216" t="s">
        <v>184</v>
      </c>
      <c r="H424" s="217">
        <v>1</v>
      </c>
      <c r="I424" s="218"/>
      <c r="J424" s="219">
        <f>ROUND(I424*H424,2)</f>
        <v>0</v>
      </c>
      <c r="K424" s="220"/>
      <c r="L424" s="45"/>
      <c r="M424" s="221" t="s">
        <v>1</v>
      </c>
      <c r="N424" s="222" t="s">
        <v>41</v>
      </c>
      <c r="O424" s="92"/>
      <c r="P424" s="223">
        <f>O424*H424</f>
        <v>0</v>
      </c>
      <c r="Q424" s="223">
        <v>0.0019400000000000001</v>
      </c>
      <c r="R424" s="223">
        <f>Q424*H424</f>
        <v>0.0019400000000000001</v>
      </c>
      <c r="S424" s="223">
        <v>0</v>
      </c>
      <c r="T424" s="224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25" t="s">
        <v>126</v>
      </c>
      <c r="AT424" s="225" t="s">
        <v>122</v>
      </c>
      <c r="AU424" s="225" t="s">
        <v>83</v>
      </c>
      <c r="AY424" s="18" t="s">
        <v>120</v>
      </c>
      <c r="BE424" s="226">
        <f>IF(N424="základní",J424,0)</f>
        <v>0</v>
      </c>
      <c r="BF424" s="226">
        <f>IF(N424="snížená",J424,0)</f>
        <v>0</v>
      </c>
      <c r="BG424" s="226">
        <f>IF(N424="zákl. přenesená",J424,0)</f>
        <v>0</v>
      </c>
      <c r="BH424" s="226">
        <f>IF(N424="sníž. přenesená",J424,0)</f>
        <v>0</v>
      </c>
      <c r="BI424" s="226">
        <f>IF(N424="nulová",J424,0)</f>
        <v>0</v>
      </c>
      <c r="BJ424" s="18" t="s">
        <v>81</v>
      </c>
      <c r="BK424" s="226">
        <f>ROUND(I424*H424,2)</f>
        <v>0</v>
      </c>
      <c r="BL424" s="18" t="s">
        <v>126</v>
      </c>
      <c r="BM424" s="225" t="s">
        <v>485</v>
      </c>
    </row>
    <row r="425" s="2" customFormat="1" ht="24.15" customHeight="1">
      <c r="A425" s="39"/>
      <c r="B425" s="40"/>
      <c r="C425" s="260" t="s">
        <v>486</v>
      </c>
      <c r="D425" s="260" t="s">
        <v>187</v>
      </c>
      <c r="E425" s="261" t="s">
        <v>487</v>
      </c>
      <c r="F425" s="262" t="s">
        <v>488</v>
      </c>
      <c r="G425" s="263" t="s">
        <v>184</v>
      </c>
      <c r="H425" s="264">
        <v>1</v>
      </c>
      <c r="I425" s="265"/>
      <c r="J425" s="266">
        <f>ROUND(I425*H425,2)</f>
        <v>0</v>
      </c>
      <c r="K425" s="267"/>
      <c r="L425" s="268"/>
      <c r="M425" s="269" t="s">
        <v>1</v>
      </c>
      <c r="N425" s="270" t="s">
        <v>41</v>
      </c>
      <c r="O425" s="92"/>
      <c r="P425" s="223">
        <f>O425*H425</f>
        <v>0</v>
      </c>
      <c r="Q425" s="223">
        <v>0.0051999999999999998</v>
      </c>
      <c r="R425" s="223">
        <f>Q425*H425</f>
        <v>0.0051999999999999998</v>
      </c>
      <c r="S425" s="223">
        <v>0</v>
      </c>
      <c r="T425" s="224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25" t="s">
        <v>170</v>
      </c>
      <c r="AT425" s="225" t="s">
        <v>187</v>
      </c>
      <c r="AU425" s="225" t="s">
        <v>83</v>
      </c>
      <c r="AY425" s="18" t="s">
        <v>120</v>
      </c>
      <c r="BE425" s="226">
        <f>IF(N425="základní",J425,0)</f>
        <v>0</v>
      </c>
      <c r="BF425" s="226">
        <f>IF(N425="snížená",J425,0)</f>
        <v>0</v>
      </c>
      <c r="BG425" s="226">
        <f>IF(N425="zákl. přenesená",J425,0)</f>
        <v>0</v>
      </c>
      <c r="BH425" s="226">
        <f>IF(N425="sníž. přenesená",J425,0)</f>
        <v>0</v>
      </c>
      <c r="BI425" s="226">
        <f>IF(N425="nulová",J425,0)</f>
        <v>0</v>
      </c>
      <c r="BJ425" s="18" t="s">
        <v>81</v>
      </c>
      <c r="BK425" s="226">
        <f>ROUND(I425*H425,2)</f>
        <v>0</v>
      </c>
      <c r="BL425" s="18" t="s">
        <v>126</v>
      </c>
      <c r="BM425" s="225" t="s">
        <v>489</v>
      </c>
    </row>
    <row r="426" s="2" customFormat="1" ht="55.5" customHeight="1">
      <c r="A426" s="39"/>
      <c r="B426" s="40"/>
      <c r="C426" s="213" t="s">
        <v>490</v>
      </c>
      <c r="D426" s="213" t="s">
        <v>122</v>
      </c>
      <c r="E426" s="214" t="s">
        <v>491</v>
      </c>
      <c r="F426" s="215" t="s">
        <v>492</v>
      </c>
      <c r="G426" s="216" t="s">
        <v>125</v>
      </c>
      <c r="H426" s="217">
        <v>72</v>
      </c>
      <c r="I426" s="218"/>
      <c r="J426" s="219">
        <f>ROUND(I426*H426,2)</f>
        <v>0</v>
      </c>
      <c r="K426" s="220"/>
      <c r="L426" s="45"/>
      <c r="M426" s="221" t="s">
        <v>1</v>
      </c>
      <c r="N426" s="222" t="s">
        <v>41</v>
      </c>
      <c r="O426" s="92"/>
      <c r="P426" s="223">
        <f>O426*H426</f>
        <v>0</v>
      </c>
      <c r="Q426" s="223">
        <v>0</v>
      </c>
      <c r="R426" s="223">
        <f>Q426*H426</f>
        <v>0</v>
      </c>
      <c r="S426" s="223">
        <v>0</v>
      </c>
      <c r="T426" s="224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25" t="s">
        <v>126</v>
      </c>
      <c r="AT426" s="225" t="s">
        <v>122</v>
      </c>
      <c r="AU426" s="225" t="s">
        <v>83</v>
      </c>
      <c r="AY426" s="18" t="s">
        <v>120</v>
      </c>
      <c r="BE426" s="226">
        <f>IF(N426="základní",J426,0)</f>
        <v>0</v>
      </c>
      <c r="BF426" s="226">
        <f>IF(N426="snížená",J426,0)</f>
        <v>0</v>
      </c>
      <c r="BG426" s="226">
        <f>IF(N426="zákl. přenesená",J426,0)</f>
        <v>0</v>
      </c>
      <c r="BH426" s="226">
        <f>IF(N426="sníž. přenesená",J426,0)</f>
        <v>0</v>
      </c>
      <c r="BI426" s="226">
        <f>IF(N426="nulová",J426,0)</f>
        <v>0</v>
      </c>
      <c r="BJ426" s="18" t="s">
        <v>81</v>
      </c>
      <c r="BK426" s="226">
        <f>ROUND(I426*H426,2)</f>
        <v>0</v>
      </c>
      <c r="BL426" s="18" t="s">
        <v>126</v>
      </c>
      <c r="BM426" s="225" t="s">
        <v>493</v>
      </c>
    </row>
    <row r="427" s="13" customFormat="1">
      <c r="A427" s="13"/>
      <c r="B427" s="227"/>
      <c r="C427" s="228"/>
      <c r="D427" s="229" t="s">
        <v>128</v>
      </c>
      <c r="E427" s="230" t="s">
        <v>1</v>
      </c>
      <c r="F427" s="231" t="s">
        <v>494</v>
      </c>
      <c r="G427" s="228"/>
      <c r="H427" s="230" t="s">
        <v>1</v>
      </c>
      <c r="I427" s="232"/>
      <c r="J427" s="228"/>
      <c r="K427" s="228"/>
      <c r="L427" s="233"/>
      <c r="M427" s="234"/>
      <c r="N427" s="235"/>
      <c r="O427" s="235"/>
      <c r="P427" s="235"/>
      <c r="Q427" s="235"/>
      <c r="R427" s="235"/>
      <c r="S427" s="235"/>
      <c r="T427" s="23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7" t="s">
        <v>128</v>
      </c>
      <c r="AU427" s="237" t="s">
        <v>83</v>
      </c>
      <c r="AV427" s="13" t="s">
        <v>81</v>
      </c>
      <c r="AW427" s="13" t="s">
        <v>32</v>
      </c>
      <c r="AX427" s="13" t="s">
        <v>76</v>
      </c>
      <c r="AY427" s="237" t="s">
        <v>120</v>
      </c>
    </row>
    <row r="428" s="14" customFormat="1">
      <c r="A428" s="14"/>
      <c r="B428" s="238"/>
      <c r="C428" s="239"/>
      <c r="D428" s="229" t="s">
        <v>128</v>
      </c>
      <c r="E428" s="240" t="s">
        <v>1</v>
      </c>
      <c r="F428" s="241" t="s">
        <v>495</v>
      </c>
      <c r="G428" s="239"/>
      <c r="H428" s="242">
        <v>72</v>
      </c>
      <c r="I428" s="243"/>
      <c r="J428" s="239"/>
      <c r="K428" s="239"/>
      <c r="L428" s="244"/>
      <c r="M428" s="245"/>
      <c r="N428" s="246"/>
      <c r="O428" s="246"/>
      <c r="P428" s="246"/>
      <c r="Q428" s="246"/>
      <c r="R428" s="246"/>
      <c r="S428" s="246"/>
      <c r="T428" s="24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8" t="s">
        <v>128</v>
      </c>
      <c r="AU428" s="248" t="s">
        <v>83</v>
      </c>
      <c r="AV428" s="14" t="s">
        <v>83</v>
      </c>
      <c r="AW428" s="14" t="s">
        <v>32</v>
      </c>
      <c r="AX428" s="14" t="s">
        <v>76</v>
      </c>
      <c r="AY428" s="248" t="s">
        <v>120</v>
      </c>
    </row>
    <row r="429" s="15" customFormat="1">
      <c r="A429" s="15"/>
      <c r="B429" s="249"/>
      <c r="C429" s="250"/>
      <c r="D429" s="229" t="s">
        <v>128</v>
      </c>
      <c r="E429" s="251" t="s">
        <v>1</v>
      </c>
      <c r="F429" s="252" t="s">
        <v>131</v>
      </c>
      <c r="G429" s="250"/>
      <c r="H429" s="253">
        <v>72</v>
      </c>
      <c r="I429" s="254"/>
      <c r="J429" s="250"/>
      <c r="K429" s="250"/>
      <c r="L429" s="255"/>
      <c r="M429" s="256"/>
      <c r="N429" s="257"/>
      <c r="O429" s="257"/>
      <c r="P429" s="257"/>
      <c r="Q429" s="257"/>
      <c r="R429" s="257"/>
      <c r="S429" s="257"/>
      <c r="T429" s="25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9" t="s">
        <v>128</v>
      </c>
      <c r="AU429" s="259" t="s">
        <v>83</v>
      </c>
      <c r="AV429" s="15" t="s">
        <v>126</v>
      </c>
      <c r="AW429" s="15" t="s">
        <v>32</v>
      </c>
      <c r="AX429" s="15" t="s">
        <v>81</v>
      </c>
      <c r="AY429" s="259" t="s">
        <v>120</v>
      </c>
    </row>
    <row r="430" s="2" customFormat="1" ht="55.5" customHeight="1">
      <c r="A430" s="39"/>
      <c r="B430" s="40"/>
      <c r="C430" s="213" t="s">
        <v>496</v>
      </c>
      <c r="D430" s="213" t="s">
        <v>122</v>
      </c>
      <c r="E430" s="214" t="s">
        <v>497</v>
      </c>
      <c r="F430" s="215" t="s">
        <v>498</v>
      </c>
      <c r="G430" s="216" t="s">
        <v>125</v>
      </c>
      <c r="H430" s="217">
        <v>4320</v>
      </c>
      <c r="I430" s="218"/>
      <c r="J430" s="219">
        <f>ROUND(I430*H430,2)</f>
        <v>0</v>
      </c>
      <c r="K430" s="220"/>
      <c r="L430" s="45"/>
      <c r="M430" s="221" t="s">
        <v>1</v>
      </c>
      <c r="N430" s="222" t="s">
        <v>41</v>
      </c>
      <c r="O430" s="92"/>
      <c r="P430" s="223">
        <f>O430*H430</f>
        <v>0</v>
      </c>
      <c r="Q430" s="223">
        <v>0</v>
      </c>
      <c r="R430" s="223">
        <f>Q430*H430</f>
        <v>0</v>
      </c>
      <c r="S430" s="223">
        <v>0</v>
      </c>
      <c r="T430" s="224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25" t="s">
        <v>126</v>
      </c>
      <c r="AT430" s="225" t="s">
        <v>122</v>
      </c>
      <c r="AU430" s="225" t="s">
        <v>83</v>
      </c>
      <c r="AY430" s="18" t="s">
        <v>120</v>
      </c>
      <c r="BE430" s="226">
        <f>IF(N430="základní",J430,0)</f>
        <v>0</v>
      </c>
      <c r="BF430" s="226">
        <f>IF(N430="snížená",J430,0)</f>
        <v>0</v>
      </c>
      <c r="BG430" s="226">
        <f>IF(N430="zákl. přenesená",J430,0)</f>
        <v>0</v>
      </c>
      <c r="BH430" s="226">
        <f>IF(N430="sníž. přenesená",J430,0)</f>
        <v>0</v>
      </c>
      <c r="BI430" s="226">
        <f>IF(N430="nulová",J430,0)</f>
        <v>0</v>
      </c>
      <c r="BJ430" s="18" t="s">
        <v>81</v>
      </c>
      <c r="BK430" s="226">
        <f>ROUND(I430*H430,2)</f>
        <v>0</v>
      </c>
      <c r="BL430" s="18" t="s">
        <v>126</v>
      </c>
      <c r="BM430" s="225" t="s">
        <v>499</v>
      </c>
    </row>
    <row r="431" s="13" customFormat="1">
      <c r="A431" s="13"/>
      <c r="B431" s="227"/>
      <c r="C431" s="228"/>
      <c r="D431" s="229" t="s">
        <v>128</v>
      </c>
      <c r="E431" s="230" t="s">
        <v>1</v>
      </c>
      <c r="F431" s="231" t="s">
        <v>494</v>
      </c>
      <c r="G431" s="228"/>
      <c r="H431" s="230" t="s">
        <v>1</v>
      </c>
      <c r="I431" s="232"/>
      <c r="J431" s="228"/>
      <c r="K431" s="228"/>
      <c r="L431" s="233"/>
      <c r="M431" s="234"/>
      <c r="N431" s="235"/>
      <c r="O431" s="235"/>
      <c r="P431" s="235"/>
      <c r="Q431" s="235"/>
      <c r="R431" s="235"/>
      <c r="S431" s="235"/>
      <c r="T431" s="23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7" t="s">
        <v>128</v>
      </c>
      <c r="AU431" s="237" t="s">
        <v>83</v>
      </c>
      <c r="AV431" s="13" t="s">
        <v>81</v>
      </c>
      <c r="AW431" s="13" t="s">
        <v>32</v>
      </c>
      <c r="AX431" s="13" t="s">
        <v>76</v>
      </c>
      <c r="AY431" s="237" t="s">
        <v>120</v>
      </c>
    </row>
    <row r="432" s="14" customFormat="1">
      <c r="A432" s="14"/>
      <c r="B432" s="238"/>
      <c r="C432" s="239"/>
      <c r="D432" s="229" t="s">
        <v>128</v>
      </c>
      <c r="E432" s="240" t="s">
        <v>1</v>
      </c>
      <c r="F432" s="241" t="s">
        <v>500</v>
      </c>
      <c r="G432" s="239"/>
      <c r="H432" s="242">
        <v>4320</v>
      </c>
      <c r="I432" s="243"/>
      <c r="J432" s="239"/>
      <c r="K432" s="239"/>
      <c r="L432" s="244"/>
      <c r="M432" s="245"/>
      <c r="N432" s="246"/>
      <c r="O432" s="246"/>
      <c r="P432" s="246"/>
      <c r="Q432" s="246"/>
      <c r="R432" s="246"/>
      <c r="S432" s="246"/>
      <c r="T432" s="24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8" t="s">
        <v>128</v>
      </c>
      <c r="AU432" s="248" t="s">
        <v>83</v>
      </c>
      <c r="AV432" s="14" t="s">
        <v>83</v>
      </c>
      <c r="AW432" s="14" t="s">
        <v>32</v>
      </c>
      <c r="AX432" s="14" t="s">
        <v>76</v>
      </c>
      <c r="AY432" s="248" t="s">
        <v>120</v>
      </c>
    </row>
    <row r="433" s="15" customFormat="1">
      <c r="A433" s="15"/>
      <c r="B433" s="249"/>
      <c r="C433" s="250"/>
      <c r="D433" s="229" t="s">
        <v>128</v>
      </c>
      <c r="E433" s="251" t="s">
        <v>1</v>
      </c>
      <c r="F433" s="252" t="s">
        <v>131</v>
      </c>
      <c r="G433" s="250"/>
      <c r="H433" s="253">
        <v>4320</v>
      </c>
      <c r="I433" s="254"/>
      <c r="J433" s="250"/>
      <c r="K433" s="250"/>
      <c r="L433" s="255"/>
      <c r="M433" s="256"/>
      <c r="N433" s="257"/>
      <c r="O433" s="257"/>
      <c r="P433" s="257"/>
      <c r="Q433" s="257"/>
      <c r="R433" s="257"/>
      <c r="S433" s="257"/>
      <c r="T433" s="258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59" t="s">
        <v>128</v>
      </c>
      <c r="AU433" s="259" t="s">
        <v>83</v>
      </c>
      <c r="AV433" s="15" t="s">
        <v>126</v>
      </c>
      <c r="AW433" s="15" t="s">
        <v>32</v>
      </c>
      <c r="AX433" s="15" t="s">
        <v>81</v>
      </c>
      <c r="AY433" s="259" t="s">
        <v>120</v>
      </c>
    </row>
    <row r="434" s="2" customFormat="1" ht="55.5" customHeight="1">
      <c r="A434" s="39"/>
      <c r="B434" s="40"/>
      <c r="C434" s="213" t="s">
        <v>501</v>
      </c>
      <c r="D434" s="213" t="s">
        <v>122</v>
      </c>
      <c r="E434" s="214" t="s">
        <v>502</v>
      </c>
      <c r="F434" s="215" t="s">
        <v>503</v>
      </c>
      <c r="G434" s="216" t="s">
        <v>125</v>
      </c>
      <c r="H434" s="217">
        <v>72</v>
      </c>
      <c r="I434" s="218"/>
      <c r="J434" s="219">
        <f>ROUND(I434*H434,2)</f>
        <v>0</v>
      </c>
      <c r="K434" s="220"/>
      <c r="L434" s="45"/>
      <c r="M434" s="221" t="s">
        <v>1</v>
      </c>
      <c r="N434" s="222" t="s">
        <v>41</v>
      </c>
      <c r="O434" s="92"/>
      <c r="P434" s="223">
        <f>O434*H434</f>
        <v>0</v>
      </c>
      <c r="Q434" s="223">
        <v>0</v>
      </c>
      <c r="R434" s="223">
        <f>Q434*H434</f>
        <v>0</v>
      </c>
      <c r="S434" s="223">
        <v>0</v>
      </c>
      <c r="T434" s="224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25" t="s">
        <v>126</v>
      </c>
      <c r="AT434" s="225" t="s">
        <v>122</v>
      </c>
      <c r="AU434" s="225" t="s">
        <v>83</v>
      </c>
      <c r="AY434" s="18" t="s">
        <v>120</v>
      </c>
      <c r="BE434" s="226">
        <f>IF(N434="základní",J434,0)</f>
        <v>0</v>
      </c>
      <c r="BF434" s="226">
        <f>IF(N434="snížená",J434,0)</f>
        <v>0</v>
      </c>
      <c r="BG434" s="226">
        <f>IF(N434="zákl. přenesená",J434,0)</f>
        <v>0</v>
      </c>
      <c r="BH434" s="226">
        <f>IF(N434="sníž. přenesená",J434,0)</f>
        <v>0</v>
      </c>
      <c r="BI434" s="226">
        <f>IF(N434="nulová",J434,0)</f>
        <v>0</v>
      </c>
      <c r="BJ434" s="18" t="s">
        <v>81</v>
      </c>
      <c r="BK434" s="226">
        <f>ROUND(I434*H434,2)</f>
        <v>0</v>
      </c>
      <c r="BL434" s="18" t="s">
        <v>126</v>
      </c>
      <c r="BM434" s="225" t="s">
        <v>504</v>
      </c>
    </row>
    <row r="435" s="13" customFormat="1">
      <c r="A435" s="13"/>
      <c r="B435" s="227"/>
      <c r="C435" s="228"/>
      <c r="D435" s="229" t="s">
        <v>128</v>
      </c>
      <c r="E435" s="230" t="s">
        <v>1</v>
      </c>
      <c r="F435" s="231" t="s">
        <v>494</v>
      </c>
      <c r="G435" s="228"/>
      <c r="H435" s="230" t="s">
        <v>1</v>
      </c>
      <c r="I435" s="232"/>
      <c r="J435" s="228"/>
      <c r="K435" s="228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128</v>
      </c>
      <c r="AU435" s="237" t="s">
        <v>83</v>
      </c>
      <c r="AV435" s="13" t="s">
        <v>81</v>
      </c>
      <c r="AW435" s="13" t="s">
        <v>32</v>
      </c>
      <c r="AX435" s="13" t="s">
        <v>76</v>
      </c>
      <c r="AY435" s="237" t="s">
        <v>120</v>
      </c>
    </row>
    <row r="436" s="14" customFormat="1">
      <c r="A436" s="14"/>
      <c r="B436" s="238"/>
      <c r="C436" s="239"/>
      <c r="D436" s="229" t="s">
        <v>128</v>
      </c>
      <c r="E436" s="240" t="s">
        <v>1</v>
      </c>
      <c r="F436" s="241" t="s">
        <v>495</v>
      </c>
      <c r="G436" s="239"/>
      <c r="H436" s="242">
        <v>72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128</v>
      </c>
      <c r="AU436" s="248" t="s">
        <v>83</v>
      </c>
      <c r="AV436" s="14" t="s">
        <v>83</v>
      </c>
      <c r="AW436" s="14" t="s">
        <v>32</v>
      </c>
      <c r="AX436" s="14" t="s">
        <v>76</v>
      </c>
      <c r="AY436" s="248" t="s">
        <v>120</v>
      </c>
    </row>
    <row r="437" s="15" customFormat="1">
      <c r="A437" s="15"/>
      <c r="B437" s="249"/>
      <c r="C437" s="250"/>
      <c r="D437" s="229" t="s">
        <v>128</v>
      </c>
      <c r="E437" s="251" t="s">
        <v>1</v>
      </c>
      <c r="F437" s="252" t="s">
        <v>131</v>
      </c>
      <c r="G437" s="250"/>
      <c r="H437" s="253">
        <v>72</v>
      </c>
      <c r="I437" s="254"/>
      <c r="J437" s="250"/>
      <c r="K437" s="250"/>
      <c r="L437" s="255"/>
      <c r="M437" s="256"/>
      <c r="N437" s="257"/>
      <c r="O437" s="257"/>
      <c r="P437" s="257"/>
      <c r="Q437" s="257"/>
      <c r="R437" s="257"/>
      <c r="S437" s="257"/>
      <c r="T437" s="25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9" t="s">
        <v>128</v>
      </c>
      <c r="AU437" s="259" t="s">
        <v>83</v>
      </c>
      <c r="AV437" s="15" t="s">
        <v>126</v>
      </c>
      <c r="AW437" s="15" t="s">
        <v>32</v>
      </c>
      <c r="AX437" s="15" t="s">
        <v>81</v>
      </c>
      <c r="AY437" s="259" t="s">
        <v>120</v>
      </c>
    </row>
    <row r="438" s="2" customFormat="1" ht="24.15" customHeight="1">
      <c r="A438" s="39"/>
      <c r="B438" s="40"/>
      <c r="C438" s="213" t="s">
        <v>505</v>
      </c>
      <c r="D438" s="213" t="s">
        <v>122</v>
      </c>
      <c r="E438" s="214" t="s">
        <v>506</v>
      </c>
      <c r="F438" s="215" t="s">
        <v>507</v>
      </c>
      <c r="G438" s="216" t="s">
        <v>165</v>
      </c>
      <c r="H438" s="217">
        <v>12.055999999999999</v>
      </c>
      <c r="I438" s="218"/>
      <c r="J438" s="219">
        <f>ROUND(I438*H438,2)</f>
        <v>0</v>
      </c>
      <c r="K438" s="220"/>
      <c r="L438" s="45"/>
      <c r="M438" s="221" t="s">
        <v>1</v>
      </c>
      <c r="N438" s="222" t="s">
        <v>41</v>
      </c>
      <c r="O438" s="92"/>
      <c r="P438" s="223">
        <f>O438*H438</f>
        <v>0</v>
      </c>
      <c r="Q438" s="223">
        <v>0.12171</v>
      </c>
      <c r="R438" s="223">
        <f>Q438*H438</f>
        <v>1.4673357599999999</v>
      </c>
      <c r="S438" s="223">
        <v>2.3999999999999999</v>
      </c>
      <c r="T438" s="224">
        <f>S438*H438</f>
        <v>28.934399999999997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25" t="s">
        <v>126</v>
      </c>
      <c r="AT438" s="225" t="s">
        <v>122</v>
      </c>
      <c r="AU438" s="225" t="s">
        <v>83</v>
      </c>
      <c r="AY438" s="18" t="s">
        <v>120</v>
      </c>
      <c r="BE438" s="226">
        <f>IF(N438="základní",J438,0)</f>
        <v>0</v>
      </c>
      <c r="BF438" s="226">
        <f>IF(N438="snížená",J438,0)</f>
        <v>0</v>
      </c>
      <c r="BG438" s="226">
        <f>IF(N438="zákl. přenesená",J438,0)</f>
        <v>0</v>
      </c>
      <c r="BH438" s="226">
        <f>IF(N438="sníž. přenesená",J438,0)</f>
        <v>0</v>
      </c>
      <c r="BI438" s="226">
        <f>IF(N438="nulová",J438,0)</f>
        <v>0</v>
      </c>
      <c r="BJ438" s="18" t="s">
        <v>81</v>
      </c>
      <c r="BK438" s="226">
        <f>ROUND(I438*H438,2)</f>
        <v>0</v>
      </c>
      <c r="BL438" s="18" t="s">
        <v>126</v>
      </c>
      <c r="BM438" s="225" t="s">
        <v>508</v>
      </c>
    </row>
    <row r="439" s="13" customFormat="1">
      <c r="A439" s="13"/>
      <c r="B439" s="227"/>
      <c r="C439" s="228"/>
      <c r="D439" s="229" t="s">
        <v>128</v>
      </c>
      <c r="E439" s="230" t="s">
        <v>1</v>
      </c>
      <c r="F439" s="231" t="s">
        <v>509</v>
      </c>
      <c r="G439" s="228"/>
      <c r="H439" s="230" t="s">
        <v>1</v>
      </c>
      <c r="I439" s="232"/>
      <c r="J439" s="228"/>
      <c r="K439" s="228"/>
      <c r="L439" s="233"/>
      <c r="M439" s="234"/>
      <c r="N439" s="235"/>
      <c r="O439" s="235"/>
      <c r="P439" s="235"/>
      <c r="Q439" s="235"/>
      <c r="R439" s="235"/>
      <c r="S439" s="235"/>
      <c r="T439" s="23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7" t="s">
        <v>128</v>
      </c>
      <c r="AU439" s="237" t="s">
        <v>83</v>
      </c>
      <c r="AV439" s="13" t="s">
        <v>81</v>
      </c>
      <c r="AW439" s="13" t="s">
        <v>32</v>
      </c>
      <c r="AX439" s="13" t="s">
        <v>76</v>
      </c>
      <c r="AY439" s="237" t="s">
        <v>120</v>
      </c>
    </row>
    <row r="440" s="14" customFormat="1">
      <c r="A440" s="14"/>
      <c r="B440" s="238"/>
      <c r="C440" s="239"/>
      <c r="D440" s="229" t="s">
        <v>128</v>
      </c>
      <c r="E440" s="240" t="s">
        <v>1</v>
      </c>
      <c r="F440" s="241" t="s">
        <v>510</v>
      </c>
      <c r="G440" s="239"/>
      <c r="H440" s="242">
        <v>12.055999999999999</v>
      </c>
      <c r="I440" s="243"/>
      <c r="J440" s="239"/>
      <c r="K440" s="239"/>
      <c r="L440" s="244"/>
      <c r="M440" s="245"/>
      <c r="N440" s="246"/>
      <c r="O440" s="246"/>
      <c r="P440" s="246"/>
      <c r="Q440" s="246"/>
      <c r="R440" s="246"/>
      <c r="S440" s="246"/>
      <c r="T440" s="24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8" t="s">
        <v>128</v>
      </c>
      <c r="AU440" s="248" t="s">
        <v>83</v>
      </c>
      <c r="AV440" s="14" t="s">
        <v>83</v>
      </c>
      <c r="AW440" s="14" t="s">
        <v>32</v>
      </c>
      <c r="AX440" s="14" t="s">
        <v>76</v>
      </c>
      <c r="AY440" s="248" t="s">
        <v>120</v>
      </c>
    </row>
    <row r="441" s="15" customFormat="1">
      <c r="A441" s="15"/>
      <c r="B441" s="249"/>
      <c r="C441" s="250"/>
      <c r="D441" s="229" t="s">
        <v>128</v>
      </c>
      <c r="E441" s="251" t="s">
        <v>1</v>
      </c>
      <c r="F441" s="252" t="s">
        <v>131</v>
      </c>
      <c r="G441" s="250"/>
      <c r="H441" s="253">
        <v>12.055999999999999</v>
      </c>
      <c r="I441" s="254"/>
      <c r="J441" s="250"/>
      <c r="K441" s="250"/>
      <c r="L441" s="255"/>
      <c r="M441" s="256"/>
      <c r="N441" s="257"/>
      <c r="O441" s="257"/>
      <c r="P441" s="257"/>
      <c r="Q441" s="257"/>
      <c r="R441" s="257"/>
      <c r="S441" s="257"/>
      <c r="T441" s="258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9" t="s">
        <v>128</v>
      </c>
      <c r="AU441" s="259" t="s">
        <v>83</v>
      </c>
      <c r="AV441" s="15" t="s">
        <v>126</v>
      </c>
      <c r="AW441" s="15" t="s">
        <v>32</v>
      </c>
      <c r="AX441" s="15" t="s">
        <v>81</v>
      </c>
      <c r="AY441" s="259" t="s">
        <v>120</v>
      </c>
    </row>
    <row r="442" s="2" customFormat="1" ht="24.15" customHeight="1">
      <c r="A442" s="39"/>
      <c r="B442" s="40"/>
      <c r="C442" s="213" t="s">
        <v>511</v>
      </c>
      <c r="D442" s="213" t="s">
        <v>122</v>
      </c>
      <c r="E442" s="214" t="s">
        <v>512</v>
      </c>
      <c r="F442" s="215" t="s">
        <v>513</v>
      </c>
      <c r="G442" s="216" t="s">
        <v>165</v>
      </c>
      <c r="H442" s="217">
        <v>28.800000000000001</v>
      </c>
      <c r="I442" s="218"/>
      <c r="J442" s="219">
        <f>ROUND(I442*H442,2)</f>
        <v>0</v>
      </c>
      <c r="K442" s="220"/>
      <c r="L442" s="45"/>
      <c r="M442" s="221" t="s">
        <v>1</v>
      </c>
      <c r="N442" s="222" t="s">
        <v>41</v>
      </c>
      <c r="O442" s="92"/>
      <c r="P442" s="223">
        <f>O442*H442</f>
        <v>0</v>
      </c>
      <c r="Q442" s="223">
        <v>0.12171</v>
      </c>
      <c r="R442" s="223">
        <f>Q442*H442</f>
        <v>3.5052479999999999</v>
      </c>
      <c r="S442" s="223">
        <v>2.3999999999999999</v>
      </c>
      <c r="T442" s="224">
        <f>S442*H442</f>
        <v>69.120000000000005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25" t="s">
        <v>126</v>
      </c>
      <c r="AT442" s="225" t="s">
        <v>122</v>
      </c>
      <c r="AU442" s="225" t="s">
        <v>83</v>
      </c>
      <c r="AY442" s="18" t="s">
        <v>120</v>
      </c>
      <c r="BE442" s="226">
        <f>IF(N442="základní",J442,0)</f>
        <v>0</v>
      </c>
      <c r="BF442" s="226">
        <f>IF(N442="snížená",J442,0)</f>
        <v>0</v>
      </c>
      <c r="BG442" s="226">
        <f>IF(N442="zákl. přenesená",J442,0)</f>
        <v>0</v>
      </c>
      <c r="BH442" s="226">
        <f>IF(N442="sníž. přenesená",J442,0)</f>
        <v>0</v>
      </c>
      <c r="BI442" s="226">
        <f>IF(N442="nulová",J442,0)</f>
        <v>0</v>
      </c>
      <c r="BJ442" s="18" t="s">
        <v>81</v>
      </c>
      <c r="BK442" s="226">
        <f>ROUND(I442*H442,2)</f>
        <v>0</v>
      </c>
      <c r="BL442" s="18" t="s">
        <v>126</v>
      </c>
      <c r="BM442" s="225" t="s">
        <v>514</v>
      </c>
    </row>
    <row r="443" s="13" customFormat="1">
      <c r="A443" s="13"/>
      <c r="B443" s="227"/>
      <c r="C443" s="228"/>
      <c r="D443" s="229" t="s">
        <v>128</v>
      </c>
      <c r="E443" s="230" t="s">
        <v>1</v>
      </c>
      <c r="F443" s="231" t="s">
        <v>515</v>
      </c>
      <c r="G443" s="228"/>
      <c r="H443" s="230" t="s">
        <v>1</v>
      </c>
      <c r="I443" s="232"/>
      <c r="J443" s="228"/>
      <c r="K443" s="228"/>
      <c r="L443" s="233"/>
      <c r="M443" s="234"/>
      <c r="N443" s="235"/>
      <c r="O443" s="235"/>
      <c r="P443" s="235"/>
      <c r="Q443" s="235"/>
      <c r="R443" s="235"/>
      <c r="S443" s="235"/>
      <c r="T443" s="23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7" t="s">
        <v>128</v>
      </c>
      <c r="AU443" s="237" t="s">
        <v>83</v>
      </c>
      <c r="AV443" s="13" t="s">
        <v>81</v>
      </c>
      <c r="AW443" s="13" t="s">
        <v>32</v>
      </c>
      <c r="AX443" s="13" t="s">
        <v>76</v>
      </c>
      <c r="AY443" s="237" t="s">
        <v>120</v>
      </c>
    </row>
    <row r="444" s="14" customFormat="1">
      <c r="A444" s="14"/>
      <c r="B444" s="238"/>
      <c r="C444" s="239"/>
      <c r="D444" s="229" t="s">
        <v>128</v>
      </c>
      <c r="E444" s="240" t="s">
        <v>1</v>
      </c>
      <c r="F444" s="241" t="s">
        <v>516</v>
      </c>
      <c r="G444" s="239"/>
      <c r="H444" s="242">
        <v>28.800000000000001</v>
      </c>
      <c r="I444" s="243"/>
      <c r="J444" s="239"/>
      <c r="K444" s="239"/>
      <c r="L444" s="244"/>
      <c r="M444" s="245"/>
      <c r="N444" s="246"/>
      <c r="O444" s="246"/>
      <c r="P444" s="246"/>
      <c r="Q444" s="246"/>
      <c r="R444" s="246"/>
      <c r="S444" s="246"/>
      <c r="T444" s="24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8" t="s">
        <v>128</v>
      </c>
      <c r="AU444" s="248" t="s">
        <v>83</v>
      </c>
      <c r="AV444" s="14" t="s">
        <v>83</v>
      </c>
      <c r="AW444" s="14" t="s">
        <v>32</v>
      </c>
      <c r="AX444" s="14" t="s">
        <v>76</v>
      </c>
      <c r="AY444" s="248" t="s">
        <v>120</v>
      </c>
    </row>
    <row r="445" s="15" customFormat="1">
      <c r="A445" s="15"/>
      <c r="B445" s="249"/>
      <c r="C445" s="250"/>
      <c r="D445" s="229" t="s">
        <v>128</v>
      </c>
      <c r="E445" s="251" t="s">
        <v>1</v>
      </c>
      <c r="F445" s="252" t="s">
        <v>131</v>
      </c>
      <c r="G445" s="250"/>
      <c r="H445" s="253">
        <v>28.800000000000001</v>
      </c>
      <c r="I445" s="254"/>
      <c r="J445" s="250"/>
      <c r="K445" s="250"/>
      <c r="L445" s="255"/>
      <c r="M445" s="256"/>
      <c r="N445" s="257"/>
      <c r="O445" s="257"/>
      <c r="P445" s="257"/>
      <c r="Q445" s="257"/>
      <c r="R445" s="257"/>
      <c r="S445" s="257"/>
      <c r="T445" s="258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9" t="s">
        <v>128</v>
      </c>
      <c r="AU445" s="259" t="s">
        <v>83</v>
      </c>
      <c r="AV445" s="15" t="s">
        <v>126</v>
      </c>
      <c r="AW445" s="15" t="s">
        <v>32</v>
      </c>
      <c r="AX445" s="15" t="s">
        <v>81</v>
      </c>
      <c r="AY445" s="259" t="s">
        <v>120</v>
      </c>
    </row>
    <row r="446" s="2" customFormat="1" ht="24.15" customHeight="1">
      <c r="A446" s="39"/>
      <c r="B446" s="40"/>
      <c r="C446" s="213" t="s">
        <v>517</v>
      </c>
      <c r="D446" s="213" t="s">
        <v>122</v>
      </c>
      <c r="E446" s="214" t="s">
        <v>518</v>
      </c>
      <c r="F446" s="215" t="s">
        <v>519</v>
      </c>
      <c r="G446" s="216" t="s">
        <v>151</v>
      </c>
      <c r="H446" s="217">
        <v>28</v>
      </c>
      <c r="I446" s="218"/>
      <c r="J446" s="219">
        <f>ROUND(I446*H446,2)</f>
        <v>0</v>
      </c>
      <c r="K446" s="220"/>
      <c r="L446" s="45"/>
      <c r="M446" s="221" t="s">
        <v>1</v>
      </c>
      <c r="N446" s="222" t="s">
        <v>41</v>
      </c>
      <c r="O446" s="92"/>
      <c r="P446" s="223">
        <f>O446*H446</f>
        <v>0</v>
      </c>
      <c r="Q446" s="223">
        <v>8.0000000000000007E-05</v>
      </c>
      <c r="R446" s="223">
        <f>Q446*H446</f>
        <v>0.0022400000000000002</v>
      </c>
      <c r="S446" s="223">
        <v>0.017999999999999999</v>
      </c>
      <c r="T446" s="224">
        <f>S446*H446</f>
        <v>0.504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5" t="s">
        <v>126</v>
      </c>
      <c r="AT446" s="225" t="s">
        <v>122</v>
      </c>
      <c r="AU446" s="225" t="s">
        <v>83</v>
      </c>
      <c r="AY446" s="18" t="s">
        <v>120</v>
      </c>
      <c r="BE446" s="226">
        <f>IF(N446="základní",J446,0)</f>
        <v>0</v>
      </c>
      <c r="BF446" s="226">
        <f>IF(N446="snížená",J446,0)</f>
        <v>0</v>
      </c>
      <c r="BG446" s="226">
        <f>IF(N446="zákl. přenesená",J446,0)</f>
        <v>0</v>
      </c>
      <c r="BH446" s="226">
        <f>IF(N446="sníž. přenesená",J446,0)</f>
        <v>0</v>
      </c>
      <c r="BI446" s="226">
        <f>IF(N446="nulová",J446,0)</f>
        <v>0</v>
      </c>
      <c r="BJ446" s="18" t="s">
        <v>81</v>
      </c>
      <c r="BK446" s="226">
        <f>ROUND(I446*H446,2)</f>
        <v>0</v>
      </c>
      <c r="BL446" s="18" t="s">
        <v>126</v>
      </c>
      <c r="BM446" s="225" t="s">
        <v>520</v>
      </c>
    </row>
    <row r="447" s="13" customFormat="1">
      <c r="A447" s="13"/>
      <c r="B447" s="227"/>
      <c r="C447" s="228"/>
      <c r="D447" s="229" t="s">
        <v>128</v>
      </c>
      <c r="E447" s="230" t="s">
        <v>1</v>
      </c>
      <c r="F447" s="231" t="s">
        <v>521</v>
      </c>
      <c r="G447" s="228"/>
      <c r="H447" s="230" t="s">
        <v>1</v>
      </c>
      <c r="I447" s="232"/>
      <c r="J447" s="228"/>
      <c r="K447" s="228"/>
      <c r="L447" s="233"/>
      <c r="M447" s="234"/>
      <c r="N447" s="235"/>
      <c r="O447" s="235"/>
      <c r="P447" s="235"/>
      <c r="Q447" s="235"/>
      <c r="R447" s="235"/>
      <c r="S447" s="235"/>
      <c r="T447" s="23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7" t="s">
        <v>128</v>
      </c>
      <c r="AU447" s="237" t="s">
        <v>83</v>
      </c>
      <c r="AV447" s="13" t="s">
        <v>81</v>
      </c>
      <c r="AW447" s="13" t="s">
        <v>32</v>
      </c>
      <c r="AX447" s="13" t="s">
        <v>76</v>
      </c>
      <c r="AY447" s="237" t="s">
        <v>120</v>
      </c>
    </row>
    <row r="448" s="14" customFormat="1">
      <c r="A448" s="14"/>
      <c r="B448" s="238"/>
      <c r="C448" s="239"/>
      <c r="D448" s="229" t="s">
        <v>128</v>
      </c>
      <c r="E448" s="240" t="s">
        <v>1</v>
      </c>
      <c r="F448" s="241" t="s">
        <v>288</v>
      </c>
      <c r="G448" s="239"/>
      <c r="H448" s="242">
        <v>28</v>
      </c>
      <c r="I448" s="243"/>
      <c r="J448" s="239"/>
      <c r="K448" s="239"/>
      <c r="L448" s="244"/>
      <c r="M448" s="245"/>
      <c r="N448" s="246"/>
      <c r="O448" s="246"/>
      <c r="P448" s="246"/>
      <c r="Q448" s="246"/>
      <c r="R448" s="246"/>
      <c r="S448" s="246"/>
      <c r="T448" s="24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8" t="s">
        <v>128</v>
      </c>
      <c r="AU448" s="248" t="s">
        <v>83</v>
      </c>
      <c r="AV448" s="14" t="s">
        <v>83</v>
      </c>
      <c r="AW448" s="14" t="s">
        <v>32</v>
      </c>
      <c r="AX448" s="14" t="s">
        <v>76</v>
      </c>
      <c r="AY448" s="248" t="s">
        <v>120</v>
      </c>
    </row>
    <row r="449" s="15" customFormat="1">
      <c r="A449" s="15"/>
      <c r="B449" s="249"/>
      <c r="C449" s="250"/>
      <c r="D449" s="229" t="s">
        <v>128</v>
      </c>
      <c r="E449" s="251" t="s">
        <v>1</v>
      </c>
      <c r="F449" s="252" t="s">
        <v>131</v>
      </c>
      <c r="G449" s="250"/>
      <c r="H449" s="253">
        <v>28</v>
      </c>
      <c r="I449" s="254"/>
      <c r="J449" s="250"/>
      <c r="K449" s="250"/>
      <c r="L449" s="255"/>
      <c r="M449" s="256"/>
      <c r="N449" s="257"/>
      <c r="O449" s="257"/>
      <c r="P449" s="257"/>
      <c r="Q449" s="257"/>
      <c r="R449" s="257"/>
      <c r="S449" s="257"/>
      <c r="T449" s="258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59" t="s">
        <v>128</v>
      </c>
      <c r="AU449" s="259" t="s">
        <v>83</v>
      </c>
      <c r="AV449" s="15" t="s">
        <v>126</v>
      </c>
      <c r="AW449" s="15" t="s">
        <v>32</v>
      </c>
      <c r="AX449" s="15" t="s">
        <v>81</v>
      </c>
      <c r="AY449" s="259" t="s">
        <v>120</v>
      </c>
    </row>
    <row r="450" s="2" customFormat="1" ht="33" customHeight="1">
      <c r="A450" s="39"/>
      <c r="B450" s="40"/>
      <c r="C450" s="213" t="s">
        <v>522</v>
      </c>
      <c r="D450" s="213" t="s">
        <v>122</v>
      </c>
      <c r="E450" s="214" t="s">
        <v>523</v>
      </c>
      <c r="F450" s="215" t="s">
        <v>524</v>
      </c>
      <c r="G450" s="216" t="s">
        <v>125</v>
      </c>
      <c r="H450" s="217">
        <v>9.4499999999999993</v>
      </c>
      <c r="I450" s="218"/>
      <c r="J450" s="219">
        <f>ROUND(I450*H450,2)</f>
        <v>0</v>
      </c>
      <c r="K450" s="220"/>
      <c r="L450" s="45"/>
      <c r="M450" s="221" t="s">
        <v>1</v>
      </c>
      <c r="N450" s="222" t="s">
        <v>41</v>
      </c>
      <c r="O450" s="92"/>
      <c r="P450" s="223">
        <f>O450*H450</f>
        <v>0</v>
      </c>
      <c r="Q450" s="223">
        <v>0</v>
      </c>
      <c r="R450" s="223">
        <f>Q450*H450</f>
        <v>0</v>
      </c>
      <c r="S450" s="223">
        <v>0.17599999999999999</v>
      </c>
      <c r="T450" s="224">
        <f>S450*H450</f>
        <v>1.6631999999999998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5" t="s">
        <v>126</v>
      </c>
      <c r="AT450" s="225" t="s">
        <v>122</v>
      </c>
      <c r="AU450" s="225" t="s">
        <v>83</v>
      </c>
      <c r="AY450" s="18" t="s">
        <v>120</v>
      </c>
      <c r="BE450" s="226">
        <f>IF(N450="základní",J450,0)</f>
        <v>0</v>
      </c>
      <c r="BF450" s="226">
        <f>IF(N450="snížená",J450,0)</f>
        <v>0</v>
      </c>
      <c r="BG450" s="226">
        <f>IF(N450="zákl. přenesená",J450,0)</f>
        <v>0</v>
      </c>
      <c r="BH450" s="226">
        <f>IF(N450="sníž. přenesená",J450,0)</f>
        <v>0</v>
      </c>
      <c r="BI450" s="226">
        <f>IF(N450="nulová",J450,0)</f>
        <v>0</v>
      </c>
      <c r="BJ450" s="18" t="s">
        <v>81</v>
      </c>
      <c r="BK450" s="226">
        <f>ROUND(I450*H450,2)</f>
        <v>0</v>
      </c>
      <c r="BL450" s="18" t="s">
        <v>126</v>
      </c>
      <c r="BM450" s="225" t="s">
        <v>525</v>
      </c>
    </row>
    <row r="451" s="14" customFormat="1">
      <c r="A451" s="14"/>
      <c r="B451" s="238"/>
      <c r="C451" s="239"/>
      <c r="D451" s="229" t="s">
        <v>128</v>
      </c>
      <c r="E451" s="240" t="s">
        <v>1</v>
      </c>
      <c r="F451" s="241" t="s">
        <v>526</v>
      </c>
      <c r="G451" s="239"/>
      <c r="H451" s="242">
        <v>4.7249999999999996</v>
      </c>
      <c r="I451" s="243"/>
      <c r="J451" s="239"/>
      <c r="K451" s="239"/>
      <c r="L451" s="244"/>
      <c r="M451" s="245"/>
      <c r="N451" s="246"/>
      <c r="O451" s="246"/>
      <c r="P451" s="246"/>
      <c r="Q451" s="246"/>
      <c r="R451" s="246"/>
      <c r="S451" s="246"/>
      <c r="T451" s="24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8" t="s">
        <v>128</v>
      </c>
      <c r="AU451" s="248" t="s">
        <v>83</v>
      </c>
      <c r="AV451" s="14" t="s">
        <v>83</v>
      </c>
      <c r="AW451" s="14" t="s">
        <v>32</v>
      </c>
      <c r="AX451" s="14" t="s">
        <v>76</v>
      </c>
      <c r="AY451" s="248" t="s">
        <v>120</v>
      </c>
    </row>
    <row r="452" s="14" customFormat="1">
      <c r="A452" s="14"/>
      <c r="B452" s="238"/>
      <c r="C452" s="239"/>
      <c r="D452" s="229" t="s">
        <v>128</v>
      </c>
      <c r="E452" s="240" t="s">
        <v>1</v>
      </c>
      <c r="F452" s="241" t="s">
        <v>526</v>
      </c>
      <c r="G452" s="239"/>
      <c r="H452" s="242">
        <v>4.7249999999999996</v>
      </c>
      <c r="I452" s="243"/>
      <c r="J452" s="239"/>
      <c r="K452" s="239"/>
      <c r="L452" s="244"/>
      <c r="M452" s="245"/>
      <c r="N452" s="246"/>
      <c r="O452" s="246"/>
      <c r="P452" s="246"/>
      <c r="Q452" s="246"/>
      <c r="R452" s="246"/>
      <c r="S452" s="246"/>
      <c r="T452" s="24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8" t="s">
        <v>128</v>
      </c>
      <c r="AU452" s="248" t="s">
        <v>83</v>
      </c>
      <c r="AV452" s="14" t="s">
        <v>83</v>
      </c>
      <c r="AW452" s="14" t="s">
        <v>32</v>
      </c>
      <c r="AX452" s="14" t="s">
        <v>76</v>
      </c>
      <c r="AY452" s="248" t="s">
        <v>120</v>
      </c>
    </row>
    <row r="453" s="15" customFormat="1">
      <c r="A453" s="15"/>
      <c r="B453" s="249"/>
      <c r="C453" s="250"/>
      <c r="D453" s="229" t="s">
        <v>128</v>
      </c>
      <c r="E453" s="251" t="s">
        <v>1</v>
      </c>
      <c r="F453" s="252" t="s">
        <v>131</v>
      </c>
      <c r="G453" s="250"/>
      <c r="H453" s="253">
        <v>9.4499999999999993</v>
      </c>
      <c r="I453" s="254"/>
      <c r="J453" s="250"/>
      <c r="K453" s="250"/>
      <c r="L453" s="255"/>
      <c r="M453" s="256"/>
      <c r="N453" s="257"/>
      <c r="O453" s="257"/>
      <c r="P453" s="257"/>
      <c r="Q453" s="257"/>
      <c r="R453" s="257"/>
      <c r="S453" s="257"/>
      <c r="T453" s="258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59" t="s">
        <v>128</v>
      </c>
      <c r="AU453" s="259" t="s">
        <v>83</v>
      </c>
      <c r="AV453" s="15" t="s">
        <v>126</v>
      </c>
      <c r="AW453" s="15" t="s">
        <v>32</v>
      </c>
      <c r="AX453" s="15" t="s">
        <v>81</v>
      </c>
      <c r="AY453" s="259" t="s">
        <v>120</v>
      </c>
    </row>
    <row r="454" s="2" customFormat="1" ht="24.15" customHeight="1">
      <c r="A454" s="39"/>
      <c r="B454" s="40"/>
      <c r="C454" s="213" t="s">
        <v>527</v>
      </c>
      <c r="D454" s="213" t="s">
        <v>122</v>
      </c>
      <c r="E454" s="214" t="s">
        <v>528</v>
      </c>
      <c r="F454" s="215" t="s">
        <v>529</v>
      </c>
      <c r="G454" s="216" t="s">
        <v>125</v>
      </c>
      <c r="H454" s="217">
        <v>45.899999999999999</v>
      </c>
      <c r="I454" s="218"/>
      <c r="J454" s="219">
        <f>ROUND(I454*H454,2)</f>
        <v>0</v>
      </c>
      <c r="K454" s="220"/>
      <c r="L454" s="45"/>
      <c r="M454" s="221" t="s">
        <v>1</v>
      </c>
      <c r="N454" s="222" t="s">
        <v>41</v>
      </c>
      <c r="O454" s="92"/>
      <c r="P454" s="223">
        <f>O454*H454</f>
        <v>0</v>
      </c>
      <c r="Q454" s="223">
        <v>0.065000000000000002</v>
      </c>
      <c r="R454" s="223">
        <f>Q454*H454</f>
        <v>2.9834999999999998</v>
      </c>
      <c r="S454" s="223">
        <v>0.13</v>
      </c>
      <c r="T454" s="224">
        <f>S454*H454</f>
        <v>5.9669999999999996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5" t="s">
        <v>126</v>
      </c>
      <c r="AT454" s="225" t="s">
        <v>122</v>
      </c>
      <c r="AU454" s="225" t="s">
        <v>83</v>
      </c>
      <c r="AY454" s="18" t="s">
        <v>120</v>
      </c>
      <c r="BE454" s="226">
        <f>IF(N454="základní",J454,0)</f>
        <v>0</v>
      </c>
      <c r="BF454" s="226">
        <f>IF(N454="snížená",J454,0)</f>
        <v>0</v>
      </c>
      <c r="BG454" s="226">
        <f>IF(N454="zákl. přenesená",J454,0)</f>
        <v>0</v>
      </c>
      <c r="BH454" s="226">
        <f>IF(N454="sníž. přenesená",J454,0)</f>
        <v>0</v>
      </c>
      <c r="BI454" s="226">
        <f>IF(N454="nulová",J454,0)</f>
        <v>0</v>
      </c>
      <c r="BJ454" s="18" t="s">
        <v>81</v>
      </c>
      <c r="BK454" s="226">
        <f>ROUND(I454*H454,2)</f>
        <v>0</v>
      </c>
      <c r="BL454" s="18" t="s">
        <v>126</v>
      </c>
      <c r="BM454" s="225" t="s">
        <v>530</v>
      </c>
    </row>
    <row r="455" s="13" customFormat="1">
      <c r="A455" s="13"/>
      <c r="B455" s="227"/>
      <c r="C455" s="228"/>
      <c r="D455" s="229" t="s">
        <v>128</v>
      </c>
      <c r="E455" s="230" t="s">
        <v>1</v>
      </c>
      <c r="F455" s="231" t="s">
        <v>531</v>
      </c>
      <c r="G455" s="228"/>
      <c r="H455" s="230" t="s">
        <v>1</v>
      </c>
      <c r="I455" s="232"/>
      <c r="J455" s="228"/>
      <c r="K455" s="228"/>
      <c r="L455" s="233"/>
      <c r="M455" s="234"/>
      <c r="N455" s="235"/>
      <c r="O455" s="235"/>
      <c r="P455" s="235"/>
      <c r="Q455" s="235"/>
      <c r="R455" s="235"/>
      <c r="S455" s="235"/>
      <c r="T455" s="23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7" t="s">
        <v>128</v>
      </c>
      <c r="AU455" s="237" t="s">
        <v>83</v>
      </c>
      <c r="AV455" s="13" t="s">
        <v>81</v>
      </c>
      <c r="AW455" s="13" t="s">
        <v>32</v>
      </c>
      <c r="AX455" s="13" t="s">
        <v>76</v>
      </c>
      <c r="AY455" s="237" t="s">
        <v>120</v>
      </c>
    </row>
    <row r="456" s="14" customFormat="1">
      <c r="A456" s="14"/>
      <c r="B456" s="238"/>
      <c r="C456" s="239"/>
      <c r="D456" s="229" t="s">
        <v>128</v>
      </c>
      <c r="E456" s="240" t="s">
        <v>1</v>
      </c>
      <c r="F456" s="241" t="s">
        <v>396</v>
      </c>
      <c r="G456" s="239"/>
      <c r="H456" s="242">
        <v>45.899999999999999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8" t="s">
        <v>128</v>
      </c>
      <c r="AU456" s="248" t="s">
        <v>83</v>
      </c>
      <c r="AV456" s="14" t="s">
        <v>83</v>
      </c>
      <c r="AW456" s="14" t="s">
        <v>32</v>
      </c>
      <c r="AX456" s="14" t="s">
        <v>76</v>
      </c>
      <c r="AY456" s="248" t="s">
        <v>120</v>
      </c>
    </row>
    <row r="457" s="15" customFormat="1">
      <c r="A457" s="15"/>
      <c r="B457" s="249"/>
      <c r="C457" s="250"/>
      <c r="D457" s="229" t="s">
        <v>128</v>
      </c>
      <c r="E457" s="251" t="s">
        <v>1</v>
      </c>
      <c r="F457" s="252" t="s">
        <v>131</v>
      </c>
      <c r="G457" s="250"/>
      <c r="H457" s="253">
        <v>45.899999999999999</v>
      </c>
      <c r="I457" s="254"/>
      <c r="J457" s="250"/>
      <c r="K457" s="250"/>
      <c r="L457" s="255"/>
      <c r="M457" s="256"/>
      <c r="N457" s="257"/>
      <c r="O457" s="257"/>
      <c r="P457" s="257"/>
      <c r="Q457" s="257"/>
      <c r="R457" s="257"/>
      <c r="S457" s="257"/>
      <c r="T457" s="258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9" t="s">
        <v>128</v>
      </c>
      <c r="AU457" s="259" t="s">
        <v>83</v>
      </c>
      <c r="AV457" s="15" t="s">
        <v>126</v>
      </c>
      <c r="AW457" s="15" t="s">
        <v>32</v>
      </c>
      <c r="AX457" s="15" t="s">
        <v>81</v>
      </c>
      <c r="AY457" s="259" t="s">
        <v>120</v>
      </c>
    </row>
    <row r="458" s="2" customFormat="1" ht="37.8" customHeight="1">
      <c r="A458" s="39"/>
      <c r="B458" s="40"/>
      <c r="C458" s="213" t="s">
        <v>532</v>
      </c>
      <c r="D458" s="213" t="s">
        <v>122</v>
      </c>
      <c r="E458" s="214" t="s">
        <v>533</v>
      </c>
      <c r="F458" s="215" t="s">
        <v>534</v>
      </c>
      <c r="G458" s="216" t="s">
        <v>151</v>
      </c>
      <c r="H458" s="217">
        <v>114.8</v>
      </c>
      <c r="I458" s="218"/>
      <c r="J458" s="219">
        <f>ROUND(I458*H458,2)</f>
        <v>0</v>
      </c>
      <c r="K458" s="220"/>
      <c r="L458" s="45"/>
      <c r="M458" s="221" t="s">
        <v>1</v>
      </c>
      <c r="N458" s="222" t="s">
        <v>41</v>
      </c>
      <c r="O458" s="92"/>
      <c r="P458" s="223">
        <f>O458*H458</f>
        <v>0</v>
      </c>
      <c r="Q458" s="223">
        <v>0.00064999999999999997</v>
      </c>
      <c r="R458" s="223">
        <f>Q458*H458</f>
        <v>0.074619999999999992</v>
      </c>
      <c r="S458" s="223">
        <v>0.001</v>
      </c>
      <c r="T458" s="224">
        <f>S458*H458</f>
        <v>0.1148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25" t="s">
        <v>126</v>
      </c>
      <c r="AT458" s="225" t="s">
        <v>122</v>
      </c>
      <c r="AU458" s="225" t="s">
        <v>83</v>
      </c>
      <c r="AY458" s="18" t="s">
        <v>120</v>
      </c>
      <c r="BE458" s="226">
        <f>IF(N458="základní",J458,0)</f>
        <v>0</v>
      </c>
      <c r="BF458" s="226">
        <f>IF(N458="snížená",J458,0)</f>
        <v>0</v>
      </c>
      <c r="BG458" s="226">
        <f>IF(N458="zákl. přenesená",J458,0)</f>
        <v>0</v>
      </c>
      <c r="BH458" s="226">
        <f>IF(N458="sníž. přenesená",J458,0)</f>
        <v>0</v>
      </c>
      <c r="BI458" s="226">
        <f>IF(N458="nulová",J458,0)</f>
        <v>0</v>
      </c>
      <c r="BJ458" s="18" t="s">
        <v>81</v>
      </c>
      <c r="BK458" s="226">
        <f>ROUND(I458*H458,2)</f>
        <v>0</v>
      </c>
      <c r="BL458" s="18" t="s">
        <v>126</v>
      </c>
      <c r="BM458" s="225" t="s">
        <v>535</v>
      </c>
    </row>
    <row r="459" s="13" customFormat="1">
      <c r="A459" s="13"/>
      <c r="B459" s="227"/>
      <c r="C459" s="228"/>
      <c r="D459" s="229" t="s">
        <v>128</v>
      </c>
      <c r="E459" s="230" t="s">
        <v>1</v>
      </c>
      <c r="F459" s="231" t="s">
        <v>536</v>
      </c>
      <c r="G459" s="228"/>
      <c r="H459" s="230" t="s">
        <v>1</v>
      </c>
      <c r="I459" s="232"/>
      <c r="J459" s="228"/>
      <c r="K459" s="228"/>
      <c r="L459" s="233"/>
      <c r="M459" s="234"/>
      <c r="N459" s="235"/>
      <c r="O459" s="235"/>
      <c r="P459" s="235"/>
      <c r="Q459" s="235"/>
      <c r="R459" s="235"/>
      <c r="S459" s="235"/>
      <c r="T459" s="23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7" t="s">
        <v>128</v>
      </c>
      <c r="AU459" s="237" t="s">
        <v>83</v>
      </c>
      <c r="AV459" s="13" t="s">
        <v>81</v>
      </c>
      <c r="AW459" s="13" t="s">
        <v>32</v>
      </c>
      <c r="AX459" s="13" t="s">
        <v>76</v>
      </c>
      <c r="AY459" s="237" t="s">
        <v>120</v>
      </c>
    </row>
    <row r="460" s="14" customFormat="1">
      <c r="A460" s="14"/>
      <c r="B460" s="238"/>
      <c r="C460" s="239"/>
      <c r="D460" s="229" t="s">
        <v>128</v>
      </c>
      <c r="E460" s="240" t="s">
        <v>1</v>
      </c>
      <c r="F460" s="241" t="s">
        <v>537</v>
      </c>
      <c r="G460" s="239"/>
      <c r="H460" s="242">
        <v>114.8</v>
      </c>
      <c r="I460" s="243"/>
      <c r="J460" s="239"/>
      <c r="K460" s="239"/>
      <c r="L460" s="244"/>
      <c r="M460" s="245"/>
      <c r="N460" s="246"/>
      <c r="O460" s="246"/>
      <c r="P460" s="246"/>
      <c r="Q460" s="246"/>
      <c r="R460" s="246"/>
      <c r="S460" s="246"/>
      <c r="T460" s="24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8" t="s">
        <v>128</v>
      </c>
      <c r="AU460" s="248" t="s">
        <v>83</v>
      </c>
      <c r="AV460" s="14" t="s">
        <v>83</v>
      </c>
      <c r="AW460" s="14" t="s">
        <v>32</v>
      </c>
      <c r="AX460" s="14" t="s">
        <v>76</v>
      </c>
      <c r="AY460" s="248" t="s">
        <v>120</v>
      </c>
    </row>
    <row r="461" s="15" customFormat="1">
      <c r="A461" s="15"/>
      <c r="B461" s="249"/>
      <c r="C461" s="250"/>
      <c r="D461" s="229" t="s">
        <v>128</v>
      </c>
      <c r="E461" s="251" t="s">
        <v>1</v>
      </c>
      <c r="F461" s="252" t="s">
        <v>131</v>
      </c>
      <c r="G461" s="250"/>
      <c r="H461" s="253">
        <v>114.8</v>
      </c>
      <c r="I461" s="254"/>
      <c r="J461" s="250"/>
      <c r="K461" s="250"/>
      <c r="L461" s="255"/>
      <c r="M461" s="256"/>
      <c r="N461" s="257"/>
      <c r="O461" s="257"/>
      <c r="P461" s="257"/>
      <c r="Q461" s="257"/>
      <c r="R461" s="257"/>
      <c r="S461" s="257"/>
      <c r="T461" s="258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9" t="s">
        <v>128</v>
      </c>
      <c r="AU461" s="259" t="s">
        <v>83</v>
      </c>
      <c r="AV461" s="15" t="s">
        <v>126</v>
      </c>
      <c r="AW461" s="15" t="s">
        <v>32</v>
      </c>
      <c r="AX461" s="15" t="s">
        <v>81</v>
      </c>
      <c r="AY461" s="259" t="s">
        <v>120</v>
      </c>
    </row>
    <row r="462" s="2" customFormat="1" ht="24.15" customHeight="1">
      <c r="A462" s="39"/>
      <c r="B462" s="40"/>
      <c r="C462" s="260" t="s">
        <v>538</v>
      </c>
      <c r="D462" s="260" t="s">
        <v>187</v>
      </c>
      <c r="E462" s="261" t="s">
        <v>539</v>
      </c>
      <c r="F462" s="262" t="s">
        <v>540</v>
      </c>
      <c r="G462" s="263" t="s">
        <v>226</v>
      </c>
      <c r="H462" s="264">
        <v>0.082000000000000003</v>
      </c>
      <c r="I462" s="265"/>
      <c r="J462" s="266">
        <f>ROUND(I462*H462,2)</f>
        <v>0</v>
      </c>
      <c r="K462" s="267"/>
      <c r="L462" s="268"/>
      <c r="M462" s="269" t="s">
        <v>1</v>
      </c>
      <c r="N462" s="270" t="s">
        <v>41</v>
      </c>
      <c r="O462" s="92"/>
      <c r="P462" s="223">
        <f>O462*H462</f>
        <v>0</v>
      </c>
      <c r="Q462" s="223">
        <v>1</v>
      </c>
      <c r="R462" s="223">
        <f>Q462*H462</f>
        <v>0.082000000000000003</v>
      </c>
      <c r="S462" s="223">
        <v>0</v>
      </c>
      <c r="T462" s="224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25" t="s">
        <v>170</v>
      </c>
      <c r="AT462" s="225" t="s">
        <v>187</v>
      </c>
      <c r="AU462" s="225" t="s">
        <v>83</v>
      </c>
      <c r="AY462" s="18" t="s">
        <v>120</v>
      </c>
      <c r="BE462" s="226">
        <f>IF(N462="základní",J462,0)</f>
        <v>0</v>
      </c>
      <c r="BF462" s="226">
        <f>IF(N462="snížená",J462,0)</f>
        <v>0</v>
      </c>
      <c r="BG462" s="226">
        <f>IF(N462="zákl. přenesená",J462,0)</f>
        <v>0</v>
      </c>
      <c r="BH462" s="226">
        <f>IF(N462="sníž. přenesená",J462,0)</f>
        <v>0</v>
      </c>
      <c r="BI462" s="226">
        <f>IF(N462="nulová",J462,0)</f>
        <v>0</v>
      </c>
      <c r="BJ462" s="18" t="s">
        <v>81</v>
      </c>
      <c r="BK462" s="226">
        <f>ROUND(I462*H462,2)</f>
        <v>0</v>
      </c>
      <c r="BL462" s="18" t="s">
        <v>126</v>
      </c>
      <c r="BM462" s="225" t="s">
        <v>541</v>
      </c>
    </row>
    <row r="463" s="13" customFormat="1">
      <c r="A463" s="13"/>
      <c r="B463" s="227"/>
      <c r="C463" s="228"/>
      <c r="D463" s="229" t="s">
        <v>128</v>
      </c>
      <c r="E463" s="230" t="s">
        <v>1</v>
      </c>
      <c r="F463" s="231" t="s">
        <v>542</v>
      </c>
      <c r="G463" s="228"/>
      <c r="H463" s="230" t="s">
        <v>1</v>
      </c>
      <c r="I463" s="232"/>
      <c r="J463" s="228"/>
      <c r="K463" s="228"/>
      <c r="L463" s="233"/>
      <c r="M463" s="234"/>
      <c r="N463" s="235"/>
      <c r="O463" s="235"/>
      <c r="P463" s="235"/>
      <c r="Q463" s="235"/>
      <c r="R463" s="235"/>
      <c r="S463" s="235"/>
      <c r="T463" s="23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7" t="s">
        <v>128</v>
      </c>
      <c r="AU463" s="237" t="s">
        <v>83</v>
      </c>
      <c r="AV463" s="13" t="s">
        <v>81</v>
      </c>
      <c r="AW463" s="13" t="s">
        <v>32</v>
      </c>
      <c r="AX463" s="13" t="s">
        <v>76</v>
      </c>
      <c r="AY463" s="237" t="s">
        <v>120</v>
      </c>
    </row>
    <row r="464" s="14" customFormat="1">
      <c r="A464" s="14"/>
      <c r="B464" s="238"/>
      <c r="C464" s="239"/>
      <c r="D464" s="229" t="s">
        <v>128</v>
      </c>
      <c r="E464" s="240" t="s">
        <v>1</v>
      </c>
      <c r="F464" s="241" t="s">
        <v>543</v>
      </c>
      <c r="G464" s="239"/>
      <c r="H464" s="242">
        <v>0.082000000000000003</v>
      </c>
      <c r="I464" s="243"/>
      <c r="J464" s="239"/>
      <c r="K464" s="239"/>
      <c r="L464" s="244"/>
      <c r="M464" s="245"/>
      <c r="N464" s="246"/>
      <c r="O464" s="246"/>
      <c r="P464" s="246"/>
      <c r="Q464" s="246"/>
      <c r="R464" s="246"/>
      <c r="S464" s="246"/>
      <c r="T464" s="24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8" t="s">
        <v>128</v>
      </c>
      <c r="AU464" s="248" t="s">
        <v>83</v>
      </c>
      <c r="AV464" s="14" t="s">
        <v>83</v>
      </c>
      <c r="AW464" s="14" t="s">
        <v>32</v>
      </c>
      <c r="AX464" s="14" t="s">
        <v>76</v>
      </c>
      <c r="AY464" s="248" t="s">
        <v>120</v>
      </c>
    </row>
    <row r="465" s="15" customFormat="1">
      <c r="A465" s="15"/>
      <c r="B465" s="249"/>
      <c r="C465" s="250"/>
      <c r="D465" s="229" t="s">
        <v>128</v>
      </c>
      <c r="E465" s="251" t="s">
        <v>1</v>
      </c>
      <c r="F465" s="252" t="s">
        <v>131</v>
      </c>
      <c r="G465" s="250"/>
      <c r="H465" s="253">
        <v>0.082000000000000003</v>
      </c>
      <c r="I465" s="254"/>
      <c r="J465" s="250"/>
      <c r="K465" s="250"/>
      <c r="L465" s="255"/>
      <c r="M465" s="256"/>
      <c r="N465" s="257"/>
      <c r="O465" s="257"/>
      <c r="P465" s="257"/>
      <c r="Q465" s="257"/>
      <c r="R465" s="257"/>
      <c r="S465" s="257"/>
      <c r="T465" s="258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9" t="s">
        <v>128</v>
      </c>
      <c r="AU465" s="259" t="s">
        <v>83</v>
      </c>
      <c r="AV465" s="15" t="s">
        <v>126</v>
      </c>
      <c r="AW465" s="15" t="s">
        <v>32</v>
      </c>
      <c r="AX465" s="15" t="s">
        <v>81</v>
      </c>
      <c r="AY465" s="259" t="s">
        <v>120</v>
      </c>
    </row>
    <row r="466" s="12" customFormat="1" ht="22.8" customHeight="1">
      <c r="A466" s="12"/>
      <c r="B466" s="197"/>
      <c r="C466" s="198"/>
      <c r="D466" s="199" t="s">
        <v>75</v>
      </c>
      <c r="E466" s="211" t="s">
        <v>544</v>
      </c>
      <c r="F466" s="211" t="s">
        <v>545</v>
      </c>
      <c r="G466" s="198"/>
      <c r="H466" s="198"/>
      <c r="I466" s="201"/>
      <c r="J466" s="212">
        <f>BK466</f>
        <v>0</v>
      </c>
      <c r="K466" s="198"/>
      <c r="L466" s="203"/>
      <c r="M466" s="204"/>
      <c r="N466" s="205"/>
      <c r="O466" s="205"/>
      <c r="P466" s="206">
        <f>SUM(P467:P474)</f>
        <v>0</v>
      </c>
      <c r="Q466" s="205"/>
      <c r="R466" s="206">
        <f>SUM(R467:R474)</f>
        <v>0</v>
      </c>
      <c r="S466" s="205"/>
      <c r="T466" s="207">
        <f>SUM(T467:T474)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8" t="s">
        <v>81</v>
      </c>
      <c r="AT466" s="209" t="s">
        <v>75</v>
      </c>
      <c r="AU466" s="209" t="s">
        <v>81</v>
      </c>
      <c r="AY466" s="208" t="s">
        <v>120</v>
      </c>
      <c r="BK466" s="210">
        <f>SUM(BK467:BK474)</f>
        <v>0</v>
      </c>
    </row>
    <row r="467" s="2" customFormat="1" ht="37.8" customHeight="1">
      <c r="A467" s="39"/>
      <c r="B467" s="40"/>
      <c r="C467" s="213" t="s">
        <v>546</v>
      </c>
      <c r="D467" s="213" t="s">
        <v>122</v>
      </c>
      <c r="E467" s="214" t="s">
        <v>547</v>
      </c>
      <c r="F467" s="215" t="s">
        <v>548</v>
      </c>
      <c r="G467" s="216" t="s">
        <v>226</v>
      </c>
      <c r="H467" s="217">
        <v>219.244</v>
      </c>
      <c r="I467" s="218"/>
      <c r="J467" s="219">
        <f>ROUND(I467*H467,2)</f>
        <v>0</v>
      </c>
      <c r="K467" s="220"/>
      <c r="L467" s="45"/>
      <c r="M467" s="221" t="s">
        <v>1</v>
      </c>
      <c r="N467" s="222" t="s">
        <v>41</v>
      </c>
      <c r="O467" s="92"/>
      <c r="P467" s="223">
        <f>O467*H467</f>
        <v>0</v>
      </c>
      <c r="Q467" s="223">
        <v>0</v>
      </c>
      <c r="R467" s="223">
        <f>Q467*H467</f>
        <v>0</v>
      </c>
      <c r="S467" s="223">
        <v>0</v>
      </c>
      <c r="T467" s="224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25" t="s">
        <v>126</v>
      </c>
      <c r="AT467" s="225" t="s">
        <v>122</v>
      </c>
      <c r="AU467" s="225" t="s">
        <v>83</v>
      </c>
      <c r="AY467" s="18" t="s">
        <v>120</v>
      </c>
      <c r="BE467" s="226">
        <f>IF(N467="základní",J467,0)</f>
        <v>0</v>
      </c>
      <c r="BF467" s="226">
        <f>IF(N467="snížená",J467,0)</f>
        <v>0</v>
      </c>
      <c r="BG467" s="226">
        <f>IF(N467="zákl. přenesená",J467,0)</f>
        <v>0</v>
      </c>
      <c r="BH467" s="226">
        <f>IF(N467="sníž. přenesená",J467,0)</f>
        <v>0</v>
      </c>
      <c r="BI467" s="226">
        <f>IF(N467="nulová",J467,0)</f>
        <v>0</v>
      </c>
      <c r="BJ467" s="18" t="s">
        <v>81</v>
      </c>
      <c r="BK467" s="226">
        <f>ROUND(I467*H467,2)</f>
        <v>0</v>
      </c>
      <c r="BL467" s="18" t="s">
        <v>126</v>
      </c>
      <c r="BM467" s="225" t="s">
        <v>549</v>
      </c>
    </row>
    <row r="468" s="14" customFormat="1">
      <c r="A468" s="14"/>
      <c r="B468" s="238"/>
      <c r="C468" s="239"/>
      <c r="D468" s="229" t="s">
        <v>128</v>
      </c>
      <c r="E468" s="240" t="s">
        <v>1</v>
      </c>
      <c r="F468" s="241" t="s">
        <v>550</v>
      </c>
      <c r="G468" s="239"/>
      <c r="H468" s="242">
        <v>219.244</v>
      </c>
      <c r="I468" s="243"/>
      <c r="J468" s="239"/>
      <c r="K468" s="239"/>
      <c r="L468" s="244"/>
      <c r="M468" s="245"/>
      <c r="N468" s="246"/>
      <c r="O468" s="246"/>
      <c r="P468" s="246"/>
      <c r="Q468" s="246"/>
      <c r="R468" s="246"/>
      <c r="S468" s="246"/>
      <c r="T468" s="24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8" t="s">
        <v>128</v>
      </c>
      <c r="AU468" s="248" t="s">
        <v>83</v>
      </c>
      <c r="AV468" s="14" t="s">
        <v>83</v>
      </c>
      <c r="AW468" s="14" t="s">
        <v>32</v>
      </c>
      <c r="AX468" s="14" t="s">
        <v>81</v>
      </c>
      <c r="AY468" s="248" t="s">
        <v>120</v>
      </c>
    </row>
    <row r="469" s="2" customFormat="1" ht="49.05" customHeight="1">
      <c r="A469" s="39"/>
      <c r="B469" s="40"/>
      <c r="C469" s="213" t="s">
        <v>551</v>
      </c>
      <c r="D469" s="213" t="s">
        <v>122</v>
      </c>
      <c r="E469" s="214" t="s">
        <v>552</v>
      </c>
      <c r="F469" s="215" t="s">
        <v>553</v>
      </c>
      <c r="G469" s="216" t="s">
        <v>226</v>
      </c>
      <c r="H469" s="217">
        <v>235.756</v>
      </c>
      <c r="I469" s="218"/>
      <c r="J469" s="219">
        <f>ROUND(I469*H469,2)</f>
        <v>0</v>
      </c>
      <c r="K469" s="220"/>
      <c r="L469" s="45"/>
      <c r="M469" s="221" t="s">
        <v>1</v>
      </c>
      <c r="N469" s="222" t="s">
        <v>41</v>
      </c>
      <c r="O469" s="92"/>
      <c r="P469" s="223">
        <f>O469*H469</f>
        <v>0</v>
      </c>
      <c r="Q469" s="223">
        <v>0</v>
      </c>
      <c r="R469" s="223">
        <f>Q469*H469</f>
        <v>0</v>
      </c>
      <c r="S469" s="223">
        <v>0</v>
      </c>
      <c r="T469" s="224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5" t="s">
        <v>126</v>
      </c>
      <c r="AT469" s="225" t="s">
        <v>122</v>
      </c>
      <c r="AU469" s="225" t="s">
        <v>83</v>
      </c>
      <c r="AY469" s="18" t="s">
        <v>120</v>
      </c>
      <c r="BE469" s="226">
        <f>IF(N469="základní",J469,0)</f>
        <v>0</v>
      </c>
      <c r="BF469" s="226">
        <f>IF(N469="snížená",J469,0)</f>
        <v>0</v>
      </c>
      <c r="BG469" s="226">
        <f>IF(N469="zákl. přenesená",J469,0)</f>
        <v>0</v>
      </c>
      <c r="BH469" s="226">
        <f>IF(N469="sníž. přenesená",J469,0)</f>
        <v>0</v>
      </c>
      <c r="BI469" s="226">
        <f>IF(N469="nulová",J469,0)</f>
        <v>0</v>
      </c>
      <c r="BJ469" s="18" t="s">
        <v>81</v>
      </c>
      <c r="BK469" s="226">
        <f>ROUND(I469*H469,2)</f>
        <v>0</v>
      </c>
      <c r="BL469" s="18" t="s">
        <v>126</v>
      </c>
      <c r="BM469" s="225" t="s">
        <v>554</v>
      </c>
    </row>
    <row r="470" s="14" customFormat="1">
      <c r="A470" s="14"/>
      <c r="B470" s="238"/>
      <c r="C470" s="239"/>
      <c r="D470" s="229" t="s">
        <v>128</v>
      </c>
      <c r="E470" s="240" t="s">
        <v>1</v>
      </c>
      <c r="F470" s="241" t="s">
        <v>555</v>
      </c>
      <c r="G470" s="239"/>
      <c r="H470" s="242">
        <v>218.86000000000001</v>
      </c>
      <c r="I470" s="243"/>
      <c r="J470" s="239"/>
      <c r="K470" s="239"/>
      <c r="L470" s="244"/>
      <c r="M470" s="245"/>
      <c r="N470" s="246"/>
      <c r="O470" s="246"/>
      <c r="P470" s="246"/>
      <c r="Q470" s="246"/>
      <c r="R470" s="246"/>
      <c r="S470" s="246"/>
      <c r="T470" s="24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8" t="s">
        <v>128</v>
      </c>
      <c r="AU470" s="248" t="s">
        <v>83</v>
      </c>
      <c r="AV470" s="14" t="s">
        <v>83</v>
      </c>
      <c r="AW470" s="14" t="s">
        <v>32</v>
      </c>
      <c r="AX470" s="14" t="s">
        <v>76</v>
      </c>
      <c r="AY470" s="248" t="s">
        <v>120</v>
      </c>
    </row>
    <row r="471" s="14" customFormat="1">
      <c r="A471" s="14"/>
      <c r="B471" s="238"/>
      <c r="C471" s="239"/>
      <c r="D471" s="229" t="s">
        <v>128</v>
      </c>
      <c r="E471" s="240" t="s">
        <v>1</v>
      </c>
      <c r="F471" s="241" t="s">
        <v>556</v>
      </c>
      <c r="G471" s="239"/>
      <c r="H471" s="242">
        <v>16.896000000000001</v>
      </c>
      <c r="I471" s="243"/>
      <c r="J471" s="239"/>
      <c r="K471" s="239"/>
      <c r="L471" s="244"/>
      <c r="M471" s="245"/>
      <c r="N471" s="246"/>
      <c r="O471" s="246"/>
      <c r="P471" s="246"/>
      <c r="Q471" s="246"/>
      <c r="R471" s="246"/>
      <c r="S471" s="246"/>
      <c r="T471" s="247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8" t="s">
        <v>128</v>
      </c>
      <c r="AU471" s="248" t="s">
        <v>83</v>
      </c>
      <c r="AV471" s="14" t="s">
        <v>83</v>
      </c>
      <c r="AW471" s="14" t="s">
        <v>32</v>
      </c>
      <c r="AX471" s="14" t="s">
        <v>76</v>
      </c>
      <c r="AY471" s="248" t="s">
        <v>120</v>
      </c>
    </row>
    <row r="472" s="16" customFormat="1">
      <c r="A472" s="16"/>
      <c r="B472" s="275"/>
      <c r="C472" s="276"/>
      <c r="D472" s="229" t="s">
        <v>128</v>
      </c>
      <c r="E472" s="277" t="s">
        <v>1</v>
      </c>
      <c r="F472" s="278" t="s">
        <v>557</v>
      </c>
      <c r="G472" s="276"/>
      <c r="H472" s="279">
        <v>235.75600000000003</v>
      </c>
      <c r="I472" s="280"/>
      <c r="J472" s="276"/>
      <c r="K472" s="276"/>
      <c r="L472" s="281"/>
      <c r="M472" s="282"/>
      <c r="N472" s="283"/>
      <c r="O472" s="283"/>
      <c r="P472" s="283"/>
      <c r="Q472" s="283"/>
      <c r="R472" s="283"/>
      <c r="S472" s="283"/>
      <c r="T472" s="284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T472" s="285" t="s">
        <v>128</v>
      </c>
      <c r="AU472" s="285" t="s">
        <v>83</v>
      </c>
      <c r="AV472" s="16" t="s">
        <v>137</v>
      </c>
      <c r="AW472" s="16" t="s">
        <v>32</v>
      </c>
      <c r="AX472" s="16" t="s">
        <v>81</v>
      </c>
      <c r="AY472" s="285" t="s">
        <v>120</v>
      </c>
    </row>
    <row r="473" s="2" customFormat="1" ht="44.25" customHeight="1">
      <c r="A473" s="39"/>
      <c r="B473" s="40"/>
      <c r="C473" s="213" t="s">
        <v>558</v>
      </c>
      <c r="D473" s="213" t="s">
        <v>122</v>
      </c>
      <c r="E473" s="214" t="s">
        <v>559</v>
      </c>
      <c r="F473" s="215" t="s">
        <v>560</v>
      </c>
      <c r="G473" s="216" t="s">
        <v>226</v>
      </c>
      <c r="H473" s="217">
        <v>0.38400000000000001</v>
      </c>
      <c r="I473" s="218"/>
      <c r="J473" s="219">
        <f>ROUND(I473*H473,2)</f>
        <v>0</v>
      </c>
      <c r="K473" s="220"/>
      <c r="L473" s="45"/>
      <c r="M473" s="221" t="s">
        <v>1</v>
      </c>
      <c r="N473" s="222" t="s">
        <v>41</v>
      </c>
      <c r="O473" s="92"/>
      <c r="P473" s="223">
        <f>O473*H473</f>
        <v>0</v>
      </c>
      <c r="Q473" s="223">
        <v>0</v>
      </c>
      <c r="R473" s="223">
        <f>Q473*H473</f>
        <v>0</v>
      </c>
      <c r="S473" s="223">
        <v>0</v>
      </c>
      <c r="T473" s="224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25" t="s">
        <v>126</v>
      </c>
      <c r="AT473" s="225" t="s">
        <v>122</v>
      </c>
      <c r="AU473" s="225" t="s">
        <v>83</v>
      </c>
      <c r="AY473" s="18" t="s">
        <v>120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8" t="s">
        <v>81</v>
      </c>
      <c r="BK473" s="226">
        <f>ROUND(I473*H473,2)</f>
        <v>0</v>
      </c>
      <c r="BL473" s="18" t="s">
        <v>126</v>
      </c>
      <c r="BM473" s="225" t="s">
        <v>561</v>
      </c>
    </row>
    <row r="474" s="14" customFormat="1">
      <c r="A474" s="14"/>
      <c r="B474" s="238"/>
      <c r="C474" s="239"/>
      <c r="D474" s="229" t="s">
        <v>128</v>
      </c>
      <c r="E474" s="240" t="s">
        <v>1</v>
      </c>
      <c r="F474" s="241" t="s">
        <v>562</v>
      </c>
      <c r="G474" s="239"/>
      <c r="H474" s="242">
        <v>0.38400000000000001</v>
      </c>
      <c r="I474" s="243"/>
      <c r="J474" s="239"/>
      <c r="K474" s="239"/>
      <c r="L474" s="244"/>
      <c r="M474" s="245"/>
      <c r="N474" s="246"/>
      <c r="O474" s="246"/>
      <c r="P474" s="246"/>
      <c r="Q474" s="246"/>
      <c r="R474" s="246"/>
      <c r="S474" s="246"/>
      <c r="T474" s="24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8" t="s">
        <v>128</v>
      </c>
      <c r="AU474" s="248" t="s">
        <v>83</v>
      </c>
      <c r="AV474" s="14" t="s">
        <v>83</v>
      </c>
      <c r="AW474" s="14" t="s">
        <v>32</v>
      </c>
      <c r="AX474" s="14" t="s">
        <v>81</v>
      </c>
      <c r="AY474" s="248" t="s">
        <v>120</v>
      </c>
    </row>
    <row r="475" s="12" customFormat="1" ht="22.8" customHeight="1">
      <c r="A475" s="12"/>
      <c r="B475" s="197"/>
      <c r="C475" s="198"/>
      <c r="D475" s="199" t="s">
        <v>75</v>
      </c>
      <c r="E475" s="211" t="s">
        <v>563</v>
      </c>
      <c r="F475" s="211" t="s">
        <v>564</v>
      </c>
      <c r="G475" s="198"/>
      <c r="H475" s="198"/>
      <c r="I475" s="201"/>
      <c r="J475" s="212">
        <f>BK475</f>
        <v>0</v>
      </c>
      <c r="K475" s="198"/>
      <c r="L475" s="203"/>
      <c r="M475" s="204"/>
      <c r="N475" s="205"/>
      <c r="O475" s="205"/>
      <c r="P475" s="206">
        <f>P476</f>
        <v>0</v>
      </c>
      <c r="Q475" s="205"/>
      <c r="R475" s="206">
        <f>R476</f>
        <v>0</v>
      </c>
      <c r="S475" s="205"/>
      <c r="T475" s="207">
        <f>T476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08" t="s">
        <v>81</v>
      </c>
      <c r="AT475" s="209" t="s">
        <v>75</v>
      </c>
      <c r="AU475" s="209" t="s">
        <v>81</v>
      </c>
      <c r="AY475" s="208" t="s">
        <v>120</v>
      </c>
      <c r="BK475" s="210">
        <f>BK476</f>
        <v>0</v>
      </c>
    </row>
    <row r="476" s="2" customFormat="1" ht="44.25" customHeight="1">
      <c r="A476" s="39"/>
      <c r="B476" s="40"/>
      <c r="C476" s="213" t="s">
        <v>565</v>
      </c>
      <c r="D476" s="213" t="s">
        <v>122</v>
      </c>
      <c r="E476" s="214" t="s">
        <v>566</v>
      </c>
      <c r="F476" s="215" t="s">
        <v>567</v>
      </c>
      <c r="G476" s="216" t="s">
        <v>226</v>
      </c>
      <c r="H476" s="217">
        <v>388.505</v>
      </c>
      <c r="I476" s="218"/>
      <c r="J476" s="219">
        <f>ROUND(I476*H476,2)</f>
        <v>0</v>
      </c>
      <c r="K476" s="220"/>
      <c r="L476" s="45"/>
      <c r="M476" s="221" t="s">
        <v>1</v>
      </c>
      <c r="N476" s="222" t="s">
        <v>41</v>
      </c>
      <c r="O476" s="92"/>
      <c r="P476" s="223">
        <f>O476*H476</f>
        <v>0</v>
      </c>
      <c r="Q476" s="223">
        <v>0</v>
      </c>
      <c r="R476" s="223">
        <f>Q476*H476</f>
        <v>0</v>
      </c>
      <c r="S476" s="223">
        <v>0</v>
      </c>
      <c r="T476" s="224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25" t="s">
        <v>126</v>
      </c>
      <c r="AT476" s="225" t="s">
        <v>122</v>
      </c>
      <c r="AU476" s="225" t="s">
        <v>83</v>
      </c>
      <c r="AY476" s="18" t="s">
        <v>120</v>
      </c>
      <c r="BE476" s="226">
        <f>IF(N476="základní",J476,0)</f>
        <v>0</v>
      </c>
      <c r="BF476" s="226">
        <f>IF(N476="snížená",J476,0)</f>
        <v>0</v>
      </c>
      <c r="BG476" s="226">
        <f>IF(N476="zákl. přenesená",J476,0)</f>
        <v>0</v>
      </c>
      <c r="BH476" s="226">
        <f>IF(N476="sníž. přenesená",J476,0)</f>
        <v>0</v>
      </c>
      <c r="BI476" s="226">
        <f>IF(N476="nulová",J476,0)</f>
        <v>0</v>
      </c>
      <c r="BJ476" s="18" t="s">
        <v>81</v>
      </c>
      <c r="BK476" s="226">
        <f>ROUND(I476*H476,2)</f>
        <v>0</v>
      </c>
      <c r="BL476" s="18" t="s">
        <v>126</v>
      </c>
      <c r="BM476" s="225" t="s">
        <v>568</v>
      </c>
    </row>
    <row r="477" s="12" customFormat="1" ht="25.92" customHeight="1">
      <c r="A477" s="12"/>
      <c r="B477" s="197"/>
      <c r="C477" s="198"/>
      <c r="D477" s="199" t="s">
        <v>75</v>
      </c>
      <c r="E477" s="200" t="s">
        <v>569</v>
      </c>
      <c r="F477" s="200" t="s">
        <v>570</v>
      </c>
      <c r="G477" s="198"/>
      <c r="H477" s="198"/>
      <c r="I477" s="201"/>
      <c r="J477" s="202">
        <f>BK477</f>
        <v>0</v>
      </c>
      <c r="K477" s="198"/>
      <c r="L477" s="203"/>
      <c r="M477" s="204"/>
      <c r="N477" s="205"/>
      <c r="O477" s="205"/>
      <c r="P477" s="206">
        <f>P478+P523</f>
        <v>0</v>
      </c>
      <c r="Q477" s="205"/>
      <c r="R477" s="206">
        <f>R478+R523</f>
        <v>0.98997601000000002</v>
      </c>
      <c r="S477" s="205"/>
      <c r="T477" s="207">
        <f>T478+T523</f>
        <v>0.38428499999999999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8" t="s">
        <v>83</v>
      </c>
      <c r="AT477" s="209" t="s">
        <v>75</v>
      </c>
      <c r="AU477" s="209" t="s">
        <v>76</v>
      </c>
      <c r="AY477" s="208" t="s">
        <v>120</v>
      </c>
      <c r="BK477" s="210">
        <f>BK478+BK523</f>
        <v>0</v>
      </c>
    </row>
    <row r="478" s="12" customFormat="1" ht="22.8" customHeight="1">
      <c r="A478" s="12"/>
      <c r="B478" s="197"/>
      <c r="C478" s="198"/>
      <c r="D478" s="199" t="s">
        <v>75</v>
      </c>
      <c r="E478" s="211" t="s">
        <v>571</v>
      </c>
      <c r="F478" s="211" t="s">
        <v>572</v>
      </c>
      <c r="G478" s="198"/>
      <c r="H478" s="198"/>
      <c r="I478" s="201"/>
      <c r="J478" s="212">
        <f>BK478</f>
        <v>0</v>
      </c>
      <c r="K478" s="198"/>
      <c r="L478" s="203"/>
      <c r="M478" s="204"/>
      <c r="N478" s="205"/>
      <c r="O478" s="205"/>
      <c r="P478" s="206">
        <f>SUM(P479:P522)</f>
        <v>0</v>
      </c>
      <c r="Q478" s="205"/>
      <c r="R478" s="206">
        <f>SUM(R479:R522)</f>
        <v>0.98306466000000003</v>
      </c>
      <c r="S478" s="205"/>
      <c r="T478" s="207">
        <f>SUM(T479:T522)</f>
        <v>0.38428499999999999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08" t="s">
        <v>83</v>
      </c>
      <c r="AT478" s="209" t="s">
        <v>75</v>
      </c>
      <c r="AU478" s="209" t="s">
        <v>81</v>
      </c>
      <c r="AY478" s="208" t="s">
        <v>120</v>
      </c>
      <c r="BK478" s="210">
        <f>SUM(BK479:BK522)</f>
        <v>0</v>
      </c>
    </row>
    <row r="479" s="2" customFormat="1" ht="37.8" customHeight="1">
      <c r="A479" s="39"/>
      <c r="B479" s="40"/>
      <c r="C479" s="213" t="s">
        <v>573</v>
      </c>
      <c r="D479" s="213" t="s">
        <v>122</v>
      </c>
      <c r="E479" s="214" t="s">
        <v>574</v>
      </c>
      <c r="F479" s="215" t="s">
        <v>575</v>
      </c>
      <c r="G479" s="216" t="s">
        <v>125</v>
      </c>
      <c r="H479" s="217">
        <v>69.870000000000005</v>
      </c>
      <c r="I479" s="218"/>
      <c r="J479" s="219">
        <f>ROUND(I479*H479,2)</f>
        <v>0</v>
      </c>
      <c r="K479" s="220"/>
      <c r="L479" s="45"/>
      <c r="M479" s="221" t="s">
        <v>1</v>
      </c>
      <c r="N479" s="222" t="s">
        <v>41</v>
      </c>
      <c r="O479" s="92"/>
      <c r="P479" s="223">
        <f>O479*H479</f>
        <v>0</v>
      </c>
      <c r="Q479" s="223">
        <v>0</v>
      </c>
      <c r="R479" s="223">
        <f>Q479*H479</f>
        <v>0</v>
      </c>
      <c r="S479" s="223">
        <v>0</v>
      </c>
      <c r="T479" s="224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5" t="s">
        <v>219</v>
      </c>
      <c r="AT479" s="225" t="s">
        <v>122</v>
      </c>
      <c r="AU479" s="225" t="s">
        <v>83</v>
      </c>
      <c r="AY479" s="18" t="s">
        <v>120</v>
      </c>
      <c r="BE479" s="226">
        <f>IF(N479="základní",J479,0)</f>
        <v>0</v>
      </c>
      <c r="BF479" s="226">
        <f>IF(N479="snížená",J479,0)</f>
        <v>0</v>
      </c>
      <c r="BG479" s="226">
        <f>IF(N479="zákl. přenesená",J479,0)</f>
        <v>0</v>
      </c>
      <c r="BH479" s="226">
        <f>IF(N479="sníž. přenesená",J479,0)</f>
        <v>0</v>
      </c>
      <c r="BI479" s="226">
        <f>IF(N479="nulová",J479,0)</f>
        <v>0</v>
      </c>
      <c r="BJ479" s="18" t="s">
        <v>81</v>
      </c>
      <c r="BK479" s="226">
        <f>ROUND(I479*H479,2)</f>
        <v>0</v>
      </c>
      <c r="BL479" s="18" t="s">
        <v>219</v>
      </c>
      <c r="BM479" s="225" t="s">
        <v>576</v>
      </c>
    </row>
    <row r="480" s="13" customFormat="1">
      <c r="A480" s="13"/>
      <c r="B480" s="227"/>
      <c r="C480" s="228"/>
      <c r="D480" s="229" t="s">
        <v>128</v>
      </c>
      <c r="E480" s="230" t="s">
        <v>1</v>
      </c>
      <c r="F480" s="231" t="s">
        <v>577</v>
      </c>
      <c r="G480" s="228"/>
      <c r="H480" s="230" t="s">
        <v>1</v>
      </c>
      <c r="I480" s="232"/>
      <c r="J480" s="228"/>
      <c r="K480" s="228"/>
      <c r="L480" s="233"/>
      <c r="M480" s="234"/>
      <c r="N480" s="235"/>
      <c r="O480" s="235"/>
      <c r="P480" s="235"/>
      <c r="Q480" s="235"/>
      <c r="R480" s="235"/>
      <c r="S480" s="235"/>
      <c r="T480" s="23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7" t="s">
        <v>128</v>
      </c>
      <c r="AU480" s="237" t="s">
        <v>83</v>
      </c>
      <c r="AV480" s="13" t="s">
        <v>81</v>
      </c>
      <c r="AW480" s="13" t="s">
        <v>32</v>
      </c>
      <c r="AX480" s="13" t="s">
        <v>76</v>
      </c>
      <c r="AY480" s="237" t="s">
        <v>120</v>
      </c>
    </row>
    <row r="481" s="14" customFormat="1">
      <c r="A481" s="14"/>
      <c r="B481" s="238"/>
      <c r="C481" s="239"/>
      <c r="D481" s="229" t="s">
        <v>128</v>
      </c>
      <c r="E481" s="240" t="s">
        <v>1</v>
      </c>
      <c r="F481" s="241" t="s">
        <v>578</v>
      </c>
      <c r="G481" s="239"/>
      <c r="H481" s="242">
        <v>69.870000000000005</v>
      </c>
      <c r="I481" s="243"/>
      <c r="J481" s="239"/>
      <c r="K481" s="239"/>
      <c r="L481" s="244"/>
      <c r="M481" s="245"/>
      <c r="N481" s="246"/>
      <c r="O481" s="246"/>
      <c r="P481" s="246"/>
      <c r="Q481" s="246"/>
      <c r="R481" s="246"/>
      <c r="S481" s="246"/>
      <c r="T481" s="24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8" t="s">
        <v>128</v>
      </c>
      <c r="AU481" s="248" t="s">
        <v>83</v>
      </c>
      <c r="AV481" s="14" t="s">
        <v>83</v>
      </c>
      <c r="AW481" s="14" t="s">
        <v>32</v>
      </c>
      <c r="AX481" s="14" t="s">
        <v>81</v>
      </c>
      <c r="AY481" s="248" t="s">
        <v>120</v>
      </c>
    </row>
    <row r="482" s="2" customFormat="1" ht="16.5" customHeight="1">
      <c r="A482" s="39"/>
      <c r="B482" s="40"/>
      <c r="C482" s="260" t="s">
        <v>579</v>
      </c>
      <c r="D482" s="260" t="s">
        <v>187</v>
      </c>
      <c r="E482" s="261" t="s">
        <v>580</v>
      </c>
      <c r="F482" s="262" t="s">
        <v>581</v>
      </c>
      <c r="G482" s="263" t="s">
        <v>226</v>
      </c>
      <c r="H482" s="264">
        <v>0.027</v>
      </c>
      <c r="I482" s="265"/>
      <c r="J482" s="266">
        <f>ROUND(I482*H482,2)</f>
        <v>0</v>
      </c>
      <c r="K482" s="267"/>
      <c r="L482" s="268"/>
      <c r="M482" s="269" t="s">
        <v>1</v>
      </c>
      <c r="N482" s="270" t="s">
        <v>41</v>
      </c>
      <c r="O482" s="92"/>
      <c r="P482" s="223">
        <f>O482*H482</f>
        <v>0</v>
      </c>
      <c r="Q482" s="223">
        <v>1</v>
      </c>
      <c r="R482" s="223">
        <f>Q482*H482</f>
        <v>0.027</v>
      </c>
      <c r="S482" s="223">
        <v>0</v>
      </c>
      <c r="T482" s="224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25" t="s">
        <v>313</v>
      </c>
      <c r="AT482" s="225" t="s">
        <v>187</v>
      </c>
      <c r="AU482" s="225" t="s">
        <v>83</v>
      </c>
      <c r="AY482" s="18" t="s">
        <v>120</v>
      </c>
      <c r="BE482" s="226">
        <f>IF(N482="základní",J482,0)</f>
        <v>0</v>
      </c>
      <c r="BF482" s="226">
        <f>IF(N482="snížená",J482,0)</f>
        <v>0</v>
      </c>
      <c r="BG482" s="226">
        <f>IF(N482="zákl. přenesená",J482,0)</f>
        <v>0</v>
      </c>
      <c r="BH482" s="226">
        <f>IF(N482="sníž. přenesená",J482,0)</f>
        <v>0</v>
      </c>
      <c r="BI482" s="226">
        <f>IF(N482="nulová",J482,0)</f>
        <v>0</v>
      </c>
      <c r="BJ482" s="18" t="s">
        <v>81</v>
      </c>
      <c r="BK482" s="226">
        <f>ROUND(I482*H482,2)</f>
        <v>0</v>
      </c>
      <c r="BL482" s="18" t="s">
        <v>219</v>
      </c>
      <c r="BM482" s="225" t="s">
        <v>582</v>
      </c>
    </row>
    <row r="483" s="14" customFormat="1">
      <c r="A483" s="14"/>
      <c r="B483" s="238"/>
      <c r="C483" s="239"/>
      <c r="D483" s="229" t="s">
        <v>128</v>
      </c>
      <c r="E483" s="240" t="s">
        <v>1</v>
      </c>
      <c r="F483" s="241" t="s">
        <v>583</v>
      </c>
      <c r="G483" s="239"/>
      <c r="H483" s="242">
        <v>0.027</v>
      </c>
      <c r="I483" s="243"/>
      <c r="J483" s="239"/>
      <c r="K483" s="239"/>
      <c r="L483" s="244"/>
      <c r="M483" s="245"/>
      <c r="N483" s="246"/>
      <c r="O483" s="246"/>
      <c r="P483" s="246"/>
      <c r="Q483" s="246"/>
      <c r="R483" s="246"/>
      <c r="S483" s="246"/>
      <c r="T483" s="24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8" t="s">
        <v>128</v>
      </c>
      <c r="AU483" s="248" t="s">
        <v>83</v>
      </c>
      <c r="AV483" s="14" t="s">
        <v>83</v>
      </c>
      <c r="AW483" s="14" t="s">
        <v>32</v>
      </c>
      <c r="AX483" s="14" t="s">
        <v>81</v>
      </c>
      <c r="AY483" s="248" t="s">
        <v>120</v>
      </c>
    </row>
    <row r="484" s="2" customFormat="1" ht="37.8" customHeight="1">
      <c r="A484" s="39"/>
      <c r="B484" s="40"/>
      <c r="C484" s="213" t="s">
        <v>584</v>
      </c>
      <c r="D484" s="213" t="s">
        <v>122</v>
      </c>
      <c r="E484" s="214" t="s">
        <v>585</v>
      </c>
      <c r="F484" s="215" t="s">
        <v>586</v>
      </c>
      <c r="G484" s="216" t="s">
        <v>125</v>
      </c>
      <c r="H484" s="217">
        <v>20.550000000000001</v>
      </c>
      <c r="I484" s="218"/>
      <c r="J484" s="219">
        <f>ROUND(I484*H484,2)</f>
        <v>0</v>
      </c>
      <c r="K484" s="220"/>
      <c r="L484" s="45"/>
      <c r="M484" s="221" t="s">
        <v>1</v>
      </c>
      <c r="N484" s="222" t="s">
        <v>41</v>
      </c>
      <c r="O484" s="92"/>
      <c r="P484" s="223">
        <f>O484*H484</f>
        <v>0</v>
      </c>
      <c r="Q484" s="223">
        <v>0</v>
      </c>
      <c r="R484" s="223">
        <f>Q484*H484</f>
        <v>0</v>
      </c>
      <c r="S484" s="223">
        <v>0</v>
      </c>
      <c r="T484" s="224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25" t="s">
        <v>126</v>
      </c>
      <c r="AT484" s="225" t="s">
        <v>122</v>
      </c>
      <c r="AU484" s="225" t="s">
        <v>83</v>
      </c>
      <c r="AY484" s="18" t="s">
        <v>120</v>
      </c>
      <c r="BE484" s="226">
        <f>IF(N484="základní",J484,0)</f>
        <v>0</v>
      </c>
      <c r="BF484" s="226">
        <f>IF(N484="snížená",J484,0)</f>
        <v>0</v>
      </c>
      <c r="BG484" s="226">
        <f>IF(N484="zákl. přenesená",J484,0)</f>
        <v>0</v>
      </c>
      <c r="BH484" s="226">
        <f>IF(N484="sníž. přenesená",J484,0)</f>
        <v>0</v>
      </c>
      <c r="BI484" s="226">
        <f>IF(N484="nulová",J484,0)</f>
        <v>0</v>
      </c>
      <c r="BJ484" s="18" t="s">
        <v>81</v>
      </c>
      <c r="BK484" s="226">
        <f>ROUND(I484*H484,2)</f>
        <v>0</v>
      </c>
      <c r="BL484" s="18" t="s">
        <v>126</v>
      </c>
      <c r="BM484" s="225" t="s">
        <v>587</v>
      </c>
    </row>
    <row r="485" s="13" customFormat="1">
      <c r="A485" s="13"/>
      <c r="B485" s="227"/>
      <c r="C485" s="228"/>
      <c r="D485" s="229" t="s">
        <v>128</v>
      </c>
      <c r="E485" s="230" t="s">
        <v>1</v>
      </c>
      <c r="F485" s="231" t="s">
        <v>588</v>
      </c>
      <c r="G485" s="228"/>
      <c r="H485" s="230" t="s">
        <v>1</v>
      </c>
      <c r="I485" s="232"/>
      <c r="J485" s="228"/>
      <c r="K485" s="228"/>
      <c r="L485" s="233"/>
      <c r="M485" s="234"/>
      <c r="N485" s="235"/>
      <c r="O485" s="235"/>
      <c r="P485" s="235"/>
      <c r="Q485" s="235"/>
      <c r="R485" s="235"/>
      <c r="S485" s="235"/>
      <c r="T485" s="23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7" t="s">
        <v>128</v>
      </c>
      <c r="AU485" s="237" t="s">
        <v>83</v>
      </c>
      <c r="AV485" s="13" t="s">
        <v>81</v>
      </c>
      <c r="AW485" s="13" t="s">
        <v>32</v>
      </c>
      <c r="AX485" s="13" t="s">
        <v>76</v>
      </c>
      <c r="AY485" s="237" t="s">
        <v>120</v>
      </c>
    </row>
    <row r="486" s="14" customFormat="1">
      <c r="A486" s="14"/>
      <c r="B486" s="238"/>
      <c r="C486" s="239"/>
      <c r="D486" s="229" t="s">
        <v>128</v>
      </c>
      <c r="E486" s="240" t="s">
        <v>1</v>
      </c>
      <c r="F486" s="241" t="s">
        <v>589</v>
      </c>
      <c r="G486" s="239"/>
      <c r="H486" s="242">
        <v>20.550000000000001</v>
      </c>
      <c r="I486" s="243"/>
      <c r="J486" s="239"/>
      <c r="K486" s="239"/>
      <c r="L486" s="244"/>
      <c r="M486" s="245"/>
      <c r="N486" s="246"/>
      <c r="O486" s="246"/>
      <c r="P486" s="246"/>
      <c r="Q486" s="246"/>
      <c r="R486" s="246"/>
      <c r="S486" s="246"/>
      <c r="T486" s="24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8" t="s">
        <v>128</v>
      </c>
      <c r="AU486" s="248" t="s">
        <v>83</v>
      </c>
      <c r="AV486" s="14" t="s">
        <v>83</v>
      </c>
      <c r="AW486" s="14" t="s">
        <v>32</v>
      </c>
      <c r="AX486" s="14" t="s">
        <v>76</v>
      </c>
      <c r="AY486" s="248" t="s">
        <v>120</v>
      </c>
    </row>
    <row r="487" s="15" customFormat="1">
      <c r="A487" s="15"/>
      <c r="B487" s="249"/>
      <c r="C487" s="250"/>
      <c r="D487" s="229" t="s">
        <v>128</v>
      </c>
      <c r="E487" s="251" t="s">
        <v>1</v>
      </c>
      <c r="F487" s="252" t="s">
        <v>131</v>
      </c>
      <c r="G487" s="250"/>
      <c r="H487" s="253">
        <v>20.550000000000001</v>
      </c>
      <c r="I487" s="254"/>
      <c r="J487" s="250"/>
      <c r="K487" s="250"/>
      <c r="L487" s="255"/>
      <c r="M487" s="256"/>
      <c r="N487" s="257"/>
      <c r="O487" s="257"/>
      <c r="P487" s="257"/>
      <c r="Q487" s="257"/>
      <c r="R487" s="257"/>
      <c r="S487" s="257"/>
      <c r="T487" s="258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59" t="s">
        <v>128</v>
      </c>
      <c r="AU487" s="259" t="s">
        <v>83</v>
      </c>
      <c r="AV487" s="15" t="s">
        <v>126</v>
      </c>
      <c r="AW487" s="15" t="s">
        <v>32</v>
      </c>
      <c r="AX487" s="15" t="s">
        <v>81</v>
      </c>
      <c r="AY487" s="259" t="s">
        <v>120</v>
      </c>
    </row>
    <row r="488" s="2" customFormat="1" ht="16.5" customHeight="1">
      <c r="A488" s="39"/>
      <c r="B488" s="40"/>
      <c r="C488" s="260" t="s">
        <v>590</v>
      </c>
      <c r="D488" s="260" t="s">
        <v>187</v>
      </c>
      <c r="E488" s="261" t="s">
        <v>580</v>
      </c>
      <c r="F488" s="262" t="s">
        <v>581</v>
      </c>
      <c r="G488" s="263" t="s">
        <v>226</v>
      </c>
      <c r="H488" s="264">
        <v>0.0080000000000000002</v>
      </c>
      <c r="I488" s="265"/>
      <c r="J488" s="266">
        <f>ROUND(I488*H488,2)</f>
        <v>0</v>
      </c>
      <c r="K488" s="267"/>
      <c r="L488" s="268"/>
      <c r="M488" s="269" t="s">
        <v>1</v>
      </c>
      <c r="N488" s="270" t="s">
        <v>41</v>
      </c>
      <c r="O488" s="92"/>
      <c r="P488" s="223">
        <f>O488*H488</f>
        <v>0</v>
      </c>
      <c r="Q488" s="223">
        <v>1</v>
      </c>
      <c r="R488" s="223">
        <f>Q488*H488</f>
        <v>0.0080000000000000002</v>
      </c>
      <c r="S488" s="223">
        <v>0</v>
      </c>
      <c r="T488" s="224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25" t="s">
        <v>170</v>
      </c>
      <c r="AT488" s="225" t="s">
        <v>187</v>
      </c>
      <c r="AU488" s="225" t="s">
        <v>83</v>
      </c>
      <c r="AY488" s="18" t="s">
        <v>120</v>
      </c>
      <c r="BE488" s="226">
        <f>IF(N488="základní",J488,0)</f>
        <v>0</v>
      </c>
      <c r="BF488" s="226">
        <f>IF(N488="snížená",J488,0)</f>
        <v>0</v>
      </c>
      <c r="BG488" s="226">
        <f>IF(N488="zákl. přenesená",J488,0)</f>
        <v>0</v>
      </c>
      <c r="BH488" s="226">
        <f>IF(N488="sníž. přenesená",J488,0)</f>
        <v>0</v>
      </c>
      <c r="BI488" s="226">
        <f>IF(N488="nulová",J488,0)</f>
        <v>0</v>
      </c>
      <c r="BJ488" s="18" t="s">
        <v>81</v>
      </c>
      <c r="BK488" s="226">
        <f>ROUND(I488*H488,2)</f>
        <v>0</v>
      </c>
      <c r="BL488" s="18" t="s">
        <v>126</v>
      </c>
      <c r="BM488" s="225" t="s">
        <v>591</v>
      </c>
    </row>
    <row r="489" s="14" customFormat="1">
      <c r="A489" s="14"/>
      <c r="B489" s="238"/>
      <c r="C489" s="239"/>
      <c r="D489" s="229" t="s">
        <v>128</v>
      </c>
      <c r="E489" s="240" t="s">
        <v>1</v>
      </c>
      <c r="F489" s="241" t="s">
        <v>592</v>
      </c>
      <c r="G489" s="239"/>
      <c r="H489" s="242">
        <v>0.0080000000000000002</v>
      </c>
      <c r="I489" s="243"/>
      <c r="J489" s="239"/>
      <c r="K489" s="239"/>
      <c r="L489" s="244"/>
      <c r="M489" s="245"/>
      <c r="N489" s="246"/>
      <c r="O489" s="246"/>
      <c r="P489" s="246"/>
      <c r="Q489" s="246"/>
      <c r="R489" s="246"/>
      <c r="S489" s="246"/>
      <c r="T489" s="24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8" t="s">
        <v>128</v>
      </c>
      <c r="AU489" s="248" t="s">
        <v>83</v>
      </c>
      <c r="AV489" s="14" t="s">
        <v>83</v>
      </c>
      <c r="AW489" s="14" t="s">
        <v>32</v>
      </c>
      <c r="AX489" s="14" t="s">
        <v>81</v>
      </c>
      <c r="AY489" s="248" t="s">
        <v>120</v>
      </c>
    </row>
    <row r="490" s="2" customFormat="1" ht="24.15" customHeight="1">
      <c r="A490" s="39"/>
      <c r="B490" s="40"/>
      <c r="C490" s="213" t="s">
        <v>593</v>
      </c>
      <c r="D490" s="213" t="s">
        <v>122</v>
      </c>
      <c r="E490" s="214" t="s">
        <v>594</v>
      </c>
      <c r="F490" s="215" t="s">
        <v>595</v>
      </c>
      <c r="G490" s="216" t="s">
        <v>125</v>
      </c>
      <c r="H490" s="217">
        <v>96.939999999999998</v>
      </c>
      <c r="I490" s="218"/>
      <c r="J490" s="219">
        <f>ROUND(I490*H490,2)</f>
        <v>0</v>
      </c>
      <c r="K490" s="220"/>
      <c r="L490" s="45"/>
      <c r="M490" s="221" t="s">
        <v>1</v>
      </c>
      <c r="N490" s="222" t="s">
        <v>41</v>
      </c>
      <c r="O490" s="92"/>
      <c r="P490" s="223">
        <f>O490*H490</f>
        <v>0</v>
      </c>
      <c r="Q490" s="223">
        <v>0.00040000000000000002</v>
      </c>
      <c r="R490" s="223">
        <f>Q490*H490</f>
        <v>0.038775999999999998</v>
      </c>
      <c r="S490" s="223">
        <v>0</v>
      </c>
      <c r="T490" s="224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5" t="s">
        <v>219</v>
      </c>
      <c r="AT490" s="225" t="s">
        <v>122</v>
      </c>
      <c r="AU490" s="225" t="s">
        <v>83</v>
      </c>
      <c r="AY490" s="18" t="s">
        <v>120</v>
      </c>
      <c r="BE490" s="226">
        <f>IF(N490="základní",J490,0)</f>
        <v>0</v>
      </c>
      <c r="BF490" s="226">
        <f>IF(N490="snížená",J490,0)</f>
        <v>0</v>
      </c>
      <c r="BG490" s="226">
        <f>IF(N490="zákl. přenesená",J490,0)</f>
        <v>0</v>
      </c>
      <c r="BH490" s="226">
        <f>IF(N490="sníž. přenesená",J490,0)</f>
        <v>0</v>
      </c>
      <c r="BI490" s="226">
        <f>IF(N490="nulová",J490,0)</f>
        <v>0</v>
      </c>
      <c r="BJ490" s="18" t="s">
        <v>81</v>
      </c>
      <c r="BK490" s="226">
        <f>ROUND(I490*H490,2)</f>
        <v>0</v>
      </c>
      <c r="BL490" s="18" t="s">
        <v>219</v>
      </c>
      <c r="BM490" s="225" t="s">
        <v>596</v>
      </c>
    </row>
    <row r="491" s="13" customFormat="1">
      <c r="A491" s="13"/>
      <c r="B491" s="227"/>
      <c r="C491" s="228"/>
      <c r="D491" s="229" t="s">
        <v>128</v>
      </c>
      <c r="E491" s="230" t="s">
        <v>1</v>
      </c>
      <c r="F491" s="231" t="s">
        <v>597</v>
      </c>
      <c r="G491" s="228"/>
      <c r="H491" s="230" t="s">
        <v>1</v>
      </c>
      <c r="I491" s="232"/>
      <c r="J491" s="228"/>
      <c r="K491" s="228"/>
      <c r="L491" s="233"/>
      <c r="M491" s="234"/>
      <c r="N491" s="235"/>
      <c r="O491" s="235"/>
      <c r="P491" s="235"/>
      <c r="Q491" s="235"/>
      <c r="R491" s="235"/>
      <c r="S491" s="235"/>
      <c r="T491" s="23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7" t="s">
        <v>128</v>
      </c>
      <c r="AU491" s="237" t="s">
        <v>83</v>
      </c>
      <c r="AV491" s="13" t="s">
        <v>81</v>
      </c>
      <c r="AW491" s="13" t="s">
        <v>32</v>
      </c>
      <c r="AX491" s="13" t="s">
        <v>76</v>
      </c>
      <c r="AY491" s="237" t="s">
        <v>120</v>
      </c>
    </row>
    <row r="492" s="14" customFormat="1">
      <c r="A492" s="14"/>
      <c r="B492" s="238"/>
      <c r="C492" s="239"/>
      <c r="D492" s="229" t="s">
        <v>128</v>
      </c>
      <c r="E492" s="240" t="s">
        <v>1</v>
      </c>
      <c r="F492" s="241" t="s">
        <v>598</v>
      </c>
      <c r="G492" s="239"/>
      <c r="H492" s="242">
        <v>18.91</v>
      </c>
      <c r="I492" s="243"/>
      <c r="J492" s="239"/>
      <c r="K492" s="239"/>
      <c r="L492" s="244"/>
      <c r="M492" s="245"/>
      <c r="N492" s="246"/>
      <c r="O492" s="246"/>
      <c r="P492" s="246"/>
      <c r="Q492" s="246"/>
      <c r="R492" s="246"/>
      <c r="S492" s="246"/>
      <c r="T492" s="247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8" t="s">
        <v>128</v>
      </c>
      <c r="AU492" s="248" t="s">
        <v>83</v>
      </c>
      <c r="AV492" s="14" t="s">
        <v>83</v>
      </c>
      <c r="AW492" s="14" t="s">
        <v>32</v>
      </c>
      <c r="AX492" s="14" t="s">
        <v>76</v>
      </c>
      <c r="AY492" s="248" t="s">
        <v>120</v>
      </c>
    </row>
    <row r="493" s="14" customFormat="1">
      <c r="A493" s="14"/>
      <c r="B493" s="238"/>
      <c r="C493" s="239"/>
      <c r="D493" s="229" t="s">
        <v>128</v>
      </c>
      <c r="E493" s="240" t="s">
        <v>1</v>
      </c>
      <c r="F493" s="241" t="s">
        <v>599</v>
      </c>
      <c r="G493" s="239"/>
      <c r="H493" s="242">
        <v>8.1600000000000001</v>
      </c>
      <c r="I493" s="243"/>
      <c r="J493" s="239"/>
      <c r="K493" s="239"/>
      <c r="L493" s="244"/>
      <c r="M493" s="245"/>
      <c r="N493" s="246"/>
      <c r="O493" s="246"/>
      <c r="P493" s="246"/>
      <c r="Q493" s="246"/>
      <c r="R493" s="246"/>
      <c r="S493" s="246"/>
      <c r="T493" s="24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8" t="s">
        <v>128</v>
      </c>
      <c r="AU493" s="248" t="s">
        <v>83</v>
      </c>
      <c r="AV493" s="14" t="s">
        <v>83</v>
      </c>
      <c r="AW493" s="14" t="s">
        <v>32</v>
      </c>
      <c r="AX493" s="14" t="s">
        <v>76</v>
      </c>
      <c r="AY493" s="248" t="s">
        <v>120</v>
      </c>
    </row>
    <row r="494" s="13" customFormat="1">
      <c r="A494" s="13"/>
      <c r="B494" s="227"/>
      <c r="C494" s="228"/>
      <c r="D494" s="229" t="s">
        <v>128</v>
      </c>
      <c r="E494" s="230" t="s">
        <v>1</v>
      </c>
      <c r="F494" s="231" t="s">
        <v>600</v>
      </c>
      <c r="G494" s="228"/>
      <c r="H494" s="230" t="s">
        <v>1</v>
      </c>
      <c r="I494" s="232"/>
      <c r="J494" s="228"/>
      <c r="K494" s="228"/>
      <c r="L494" s="233"/>
      <c r="M494" s="234"/>
      <c r="N494" s="235"/>
      <c r="O494" s="235"/>
      <c r="P494" s="235"/>
      <c r="Q494" s="235"/>
      <c r="R494" s="235"/>
      <c r="S494" s="235"/>
      <c r="T494" s="23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7" t="s">
        <v>128</v>
      </c>
      <c r="AU494" s="237" t="s">
        <v>83</v>
      </c>
      <c r="AV494" s="13" t="s">
        <v>81</v>
      </c>
      <c r="AW494" s="13" t="s">
        <v>32</v>
      </c>
      <c r="AX494" s="13" t="s">
        <v>76</v>
      </c>
      <c r="AY494" s="237" t="s">
        <v>120</v>
      </c>
    </row>
    <row r="495" s="13" customFormat="1">
      <c r="A495" s="13"/>
      <c r="B495" s="227"/>
      <c r="C495" s="228"/>
      <c r="D495" s="229" t="s">
        <v>128</v>
      </c>
      <c r="E495" s="230" t="s">
        <v>1</v>
      </c>
      <c r="F495" s="231" t="s">
        <v>577</v>
      </c>
      <c r="G495" s="228"/>
      <c r="H495" s="230" t="s">
        <v>1</v>
      </c>
      <c r="I495" s="232"/>
      <c r="J495" s="228"/>
      <c r="K495" s="228"/>
      <c r="L495" s="233"/>
      <c r="M495" s="234"/>
      <c r="N495" s="235"/>
      <c r="O495" s="235"/>
      <c r="P495" s="235"/>
      <c r="Q495" s="235"/>
      <c r="R495" s="235"/>
      <c r="S495" s="235"/>
      <c r="T495" s="23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7" t="s">
        <v>128</v>
      </c>
      <c r="AU495" s="237" t="s">
        <v>83</v>
      </c>
      <c r="AV495" s="13" t="s">
        <v>81</v>
      </c>
      <c r="AW495" s="13" t="s">
        <v>32</v>
      </c>
      <c r="AX495" s="13" t="s">
        <v>76</v>
      </c>
      <c r="AY495" s="237" t="s">
        <v>120</v>
      </c>
    </row>
    <row r="496" s="14" customFormat="1">
      <c r="A496" s="14"/>
      <c r="B496" s="238"/>
      <c r="C496" s="239"/>
      <c r="D496" s="229" t="s">
        <v>128</v>
      </c>
      <c r="E496" s="240" t="s">
        <v>1</v>
      </c>
      <c r="F496" s="241" t="s">
        <v>578</v>
      </c>
      <c r="G496" s="239"/>
      <c r="H496" s="242">
        <v>69.870000000000005</v>
      </c>
      <c r="I496" s="243"/>
      <c r="J496" s="239"/>
      <c r="K496" s="239"/>
      <c r="L496" s="244"/>
      <c r="M496" s="245"/>
      <c r="N496" s="246"/>
      <c r="O496" s="246"/>
      <c r="P496" s="246"/>
      <c r="Q496" s="246"/>
      <c r="R496" s="246"/>
      <c r="S496" s="246"/>
      <c r="T496" s="24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8" t="s">
        <v>128</v>
      </c>
      <c r="AU496" s="248" t="s">
        <v>83</v>
      </c>
      <c r="AV496" s="14" t="s">
        <v>83</v>
      </c>
      <c r="AW496" s="14" t="s">
        <v>32</v>
      </c>
      <c r="AX496" s="14" t="s">
        <v>76</v>
      </c>
      <c r="AY496" s="248" t="s">
        <v>120</v>
      </c>
    </row>
    <row r="497" s="15" customFormat="1">
      <c r="A497" s="15"/>
      <c r="B497" s="249"/>
      <c r="C497" s="250"/>
      <c r="D497" s="229" t="s">
        <v>128</v>
      </c>
      <c r="E497" s="251" t="s">
        <v>1</v>
      </c>
      <c r="F497" s="252" t="s">
        <v>131</v>
      </c>
      <c r="G497" s="250"/>
      <c r="H497" s="253">
        <v>96.939999999999998</v>
      </c>
      <c r="I497" s="254"/>
      <c r="J497" s="250"/>
      <c r="K497" s="250"/>
      <c r="L497" s="255"/>
      <c r="M497" s="256"/>
      <c r="N497" s="257"/>
      <c r="O497" s="257"/>
      <c r="P497" s="257"/>
      <c r="Q497" s="257"/>
      <c r="R497" s="257"/>
      <c r="S497" s="257"/>
      <c r="T497" s="258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59" t="s">
        <v>128</v>
      </c>
      <c r="AU497" s="259" t="s">
        <v>83</v>
      </c>
      <c r="AV497" s="15" t="s">
        <v>126</v>
      </c>
      <c r="AW497" s="15" t="s">
        <v>32</v>
      </c>
      <c r="AX497" s="15" t="s">
        <v>81</v>
      </c>
      <c r="AY497" s="259" t="s">
        <v>120</v>
      </c>
    </row>
    <row r="498" s="2" customFormat="1" ht="24.15" customHeight="1">
      <c r="A498" s="39"/>
      <c r="B498" s="40"/>
      <c r="C498" s="260" t="s">
        <v>601</v>
      </c>
      <c r="D498" s="260" t="s">
        <v>187</v>
      </c>
      <c r="E498" s="261" t="s">
        <v>602</v>
      </c>
      <c r="F498" s="262" t="s">
        <v>603</v>
      </c>
      <c r="G498" s="263" t="s">
        <v>125</v>
      </c>
      <c r="H498" s="264">
        <v>112.984</v>
      </c>
      <c r="I498" s="265"/>
      <c r="J498" s="266">
        <f>ROUND(I498*H498,2)</f>
        <v>0</v>
      </c>
      <c r="K498" s="267"/>
      <c r="L498" s="268"/>
      <c r="M498" s="269" t="s">
        <v>1</v>
      </c>
      <c r="N498" s="270" t="s">
        <v>41</v>
      </c>
      <c r="O498" s="92"/>
      <c r="P498" s="223">
        <f>O498*H498</f>
        <v>0</v>
      </c>
      <c r="Q498" s="223">
        <v>0.0064000000000000003</v>
      </c>
      <c r="R498" s="223">
        <f>Q498*H498</f>
        <v>0.72309760000000001</v>
      </c>
      <c r="S498" s="223">
        <v>0</v>
      </c>
      <c r="T498" s="224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25" t="s">
        <v>313</v>
      </c>
      <c r="AT498" s="225" t="s">
        <v>187</v>
      </c>
      <c r="AU498" s="225" t="s">
        <v>83</v>
      </c>
      <c r="AY498" s="18" t="s">
        <v>120</v>
      </c>
      <c r="BE498" s="226">
        <f>IF(N498="základní",J498,0)</f>
        <v>0</v>
      </c>
      <c r="BF498" s="226">
        <f>IF(N498="snížená",J498,0)</f>
        <v>0</v>
      </c>
      <c r="BG498" s="226">
        <f>IF(N498="zákl. přenesená",J498,0)</f>
        <v>0</v>
      </c>
      <c r="BH498" s="226">
        <f>IF(N498="sníž. přenesená",J498,0)</f>
        <v>0</v>
      </c>
      <c r="BI498" s="226">
        <f>IF(N498="nulová",J498,0)</f>
        <v>0</v>
      </c>
      <c r="BJ498" s="18" t="s">
        <v>81</v>
      </c>
      <c r="BK498" s="226">
        <f>ROUND(I498*H498,2)</f>
        <v>0</v>
      </c>
      <c r="BL498" s="18" t="s">
        <v>219</v>
      </c>
      <c r="BM498" s="225" t="s">
        <v>604</v>
      </c>
    </row>
    <row r="499" s="14" customFormat="1">
      <c r="A499" s="14"/>
      <c r="B499" s="238"/>
      <c r="C499" s="239"/>
      <c r="D499" s="229" t="s">
        <v>128</v>
      </c>
      <c r="E499" s="240" t="s">
        <v>1</v>
      </c>
      <c r="F499" s="241" t="s">
        <v>605</v>
      </c>
      <c r="G499" s="239"/>
      <c r="H499" s="242">
        <v>112.984</v>
      </c>
      <c r="I499" s="243"/>
      <c r="J499" s="239"/>
      <c r="K499" s="239"/>
      <c r="L499" s="244"/>
      <c r="M499" s="245"/>
      <c r="N499" s="246"/>
      <c r="O499" s="246"/>
      <c r="P499" s="246"/>
      <c r="Q499" s="246"/>
      <c r="R499" s="246"/>
      <c r="S499" s="246"/>
      <c r="T499" s="247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8" t="s">
        <v>128</v>
      </c>
      <c r="AU499" s="248" t="s">
        <v>83</v>
      </c>
      <c r="AV499" s="14" t="s">
        <v>83</v>
      </c>
      <c r="AW499" s="14" t="s">
        <v>32</v>
      </c>
      <c r="AX499" s="14" t="s">
        <v>81</v>
      </c>
      <c r="AY499" s="248" t="s">
        <v>120</v>
      </c>
    </row>
    <row r="500" s="2" customFormat="1" ht="37.8" customHeight="1">
      <c r="A500" s="39"/>
      <c r="B500" s="40"/>
      <c r="C500" s="213" t="s">
        <v>606</v>
      </c>
      <c r="D500" s="213" t="s">
        <v>122</v>
      </c>
      <c r="E500" s="214" t="s">
        <v>607</v>
      </c>
      <c r="F500" s="215" t="s">
        <v>608</v>
      </c>
      <c r="G500" s="216" t="s">
        <v>125</v>
      </c>
      <c r="H500" s="217">
        <v>69.870000000000005</v>
      </c>
      <c r="I500" s="218"/>
      <c r="J500" s="219">
        <f>ROUND(I500*H500,2)</f>
        <v>0</v>
      </c>
      <c r="K500" s="220"/>
      <c r="L500" s="45"/>
      <c r="M500" s="221" t="s">
        <v>1</v>
      </c>
      <c r="N500" s="222" t="s">
        <v>41</v>
      </c>
      <c r="O500" s="92"/>
      <c r="P500" s="223">
        <f>O500*H500</f>
        <v>0</v>
      </c>
      <c r="Q500" s="223">
        <v>0</v>
      </c>
      <c r="R500" s="223">
        <f>Q500*H500</f>
        <v>0</v>
      </c>
      <c r="S500" s="223">
        <v>0.0054999999999999997</v>
      </c>
      <c r="T500" s="224">
        <f>S500*H500</f>
        <v>0.38428499999999999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25" t="s">
        <v>219</v>
      </c>
      <c r="AT500" s="225" t="s">
        <v>122</v>
      </c>
      <c r="AU500" s="225" t="s">
        <v>83</v>
      </c>
      <c r="AY500" s="18" t="s">
        <v>120</v>
      </c>
      <c r="BE500" s="226">
        <f>IF(N500="základní",J500,0)</f>
        <v>0</v>
      </c>
      <c r="BF500" s="226">
        <f>IF(N500="snížená",J500,0)</f>
        <v>0</v>
      </c>
      <c r="BG500" s="226">
        <f>IF(N500="zákl. přenesená",J500,0)</f>
        <v>0</v>
      </c>
      <c r="BH500" s="226">
        <f>IF(N500="sníž. přenesená",J500,0)</f>
        <v>0</v>
      </c>
      <c r="BI500" s="226">
        <f>IF(N500="nulová",J500,0)</f>
        <v>0</v>
      </c>
      <c r="BJ500" s="18" t="s">
        <v>81</v>
      </c>
      <c r="BK500" s="226">
        <f>ROUND(I500*H500,2)</f>
        <v>0</v>
      </c>
      <c r="BL500" s="18" t="s">
        <v>219</v>
      </c>
      <c r="BM500" s="225" t="s">
        <v>609</v>
      </c>
    </row>
    <row r="501" s="13" customFormat="1">
      <c r="A501" s="13"/>
      <c r="B501" s="227"/>
      <c r="C501" s="228"/>
      <c r="D501" s="229" t="s">
        <v>128</v>
      </c>
      <c r="E501" s="230" t="s">
        <v>1</v>
      </c>
      <c r="F501" s="231" t="s">
        <v>610</v>
      </c>
      <c r="G501" s="228"/>
      <c r="H501" s="230" t="s">
        <v>1</v>
      </c>
      <c r="I501" s="232"/>
      <c r="J501" s="228"/>
      <c r="K501" s="228"/>
      <c r="L501" s="233"/>
      <c r="M501" s="234"/>
      <c r="N501" s="235"/>
      <c r="O501" s="235"/>
      <c r="P501" s="235"/>
      <c r="Q501" s="235"/>
      <c r="R501" s="235"/>
      <c r="S501" s="235"/>
      <c r="T501" s="23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7" t="s">
        <v>128</v>
      </c>
      <c r="AU501" s="237" t="s">
        <v>83</v>
      </c>
      <c r="AV501" s="13" t="s">
        <v>81</v>
      </c>
      <c r="AW501" s="13" t="s">
        <v>32</v>
      </c>
      <c r="AX501" s="13" t="s">
        <v>76</v>
      </c>
      <c r="AY501" s="237" t="s">
        <v>120</v>
      </c>
    </row>
    <row r="502" s="13" customFormat="1">
      <c r="A502" s="13"/>
      <c r="B502" s="227"/>
      <c r="C502" s="228"/>
      <c r="D502" s="229" t="s">
        <v>128</v>
      </c>
      <c r="E502" s="230" t="s">
        <v>1</v>
      </c>
      <c r="F502" s="231" t="s">
        <v>577</v>
      </c>
      <c r="G502" s="228"/>
      <c r="H502" s="230" t="s">
        <v>1</v>
      </c>
      <c r="I502" s="232"/>
      <c r="J502" s="228"/>
      <c r="K502" s="228"/>
      <c r="L502" s="233"/>
      <c r="M502" s="234"/>
      <c r="N502" s="235"/>
      <c r="O502" s="235"/>
      <c r="P502" s="235"/>
      <c r="Q502" s="235"/>
      <c r="R502" s="235"/>
      <c r="S502" s="235"/>
      <c r="T502" s="23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7" t="s">
        <v>128</v>
      </c>
      <c r="AU502" s="237" t="s">
        <v>83</v>
      </c>
      <c r="AV502" s="13" t="s">
        <v>81</v>
      </c>
      <c r="AW502" s="13" t="s">
        <v>32</v>
      </c>
      <c r="AX502" s="13" t="s">
        <v>76</v>
      </c>
      <c r="AY502" s="237" t="s">
        <v>120</v>
      </c>
    </row>
    <row r="503" s="14" customFormat="1">
      <c r="A503" s="14"/>
      <c r="B503" s="238"/>
      <c r="C503" s="239"/>
      <c r="D503" s="229" t="s">
        <v>128</v>
      </c>
      <c r="E503" s="240" t="s">
        <v>1</v>
      </c>
      <c r="F503" s="241" t="s">
        <v>578</v>
      </c>
      <c r="G503" s="239"/>
      <c r="H503" s="242">
        <v>69.870000000000005</v>
      </c>
      <c r="I503" s="243"/>
      <c r="J503" s="239"/>
      <c r="K503" s="239"/>
      <c r="L503" s="244"/>
      <c r="M503" s="245"/>
      <c r="N503" s="246"/>
      <c r="O503" s="246"/>
      <c r="P503" s="246"/>
      <c r="Q503" s="246"/>
      <c r="R503" s="246"/>
      <c r="S503" s="246"/>
      <c r="T503" s="24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8" t="s">
        <v>128</v>
      </c>
      <c r="AU503" s="248" t="s">
        <v>83</v>
      </c>
      <c r="AV503" s="14" t="s">
        <v>83</v>
      </c>
      <c r="AW503" s="14" t="s">
        <v>32</v>
      </c>
      <c r="AX503" s="14" t="s">
        <v>81</v>
      </c>
      <c r="AY503" s="248" t="s">
        <v>120</v>
      </c>
    </row>
    <row r="504" s="2" customFormat="1" ht="24.15" customHeight="1">
      <c r="A504" s="39"/>
      <c r="B504" s="40"/>
      <c r="C504" s="213" t="s">
        <v>611</v>
      </c>
      <c r="D504" s="213" t="s">
        <v>122</v>
      </c>
      <c r="E504" s="214" t="s">
        <v>612</v>
      </c>
      <c r="F504" s="215" t="s">
        <v>613</v>
      </c>
      <c r="G504" s="216" t="s">
        <v>125</v>
      </c>
      <c r="H504" s="217">
        <v>20.550000000000001</v>
      </c>
      <c r="I504" s="218"/>
      <c r="J504" s="219">
        <f>ROUND(I504*H504,2)</f>
        <v>0</v>
      </c>
      <c r="K504" s="220"/>
      <c r="L504" s="45"/>
      <c r="M504" s="221" t="s">
        <v>1</v>
      </c>
      <c r="N504" s="222" t="s">
        <v>41</v>
      </c>
      <c r="O504" s="92"/>
      <c r="P504" s="223">
        <f>O504*H504</f>
        <v>0</v>
      </c>
      <c r="Q504" s="223">
        <v>0.00040000000000000002</v>
      </c>
      <c r="R504" s="223">
        <f>Q504*H504</f>
        <v>0.0082199999999999999</v>
      </c>
      <c r="S504" s="223">
        <v>0</v>
      </c>
      <c r="T504" s="224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25" t="s">
        <v>219</v>
      </c>
      <c r="AT504" s="225" t="s">
        <v>122</v>
      </c>
      <c r="AU504" s="225" t="s">
        <v>83</v>
      </c>
      <c r="AY504" s="18" t="s">
        <v>120</v>
      </c>
      <c r="BE504" s="226">
        <f>IF(N504="základní",J504,0)</f>
        <v>0</v>
      </c>
      <c r="BF504" s="226">
        <f>IF(N504="snížená",J504,0)</f>
        <v>0</v>
      </c>
      <c r="BG504" s="226">
        <f>IF(N504="zákl. přenesená",J504,0)</f>
        <v>0</v>
      </c>
      <c r="BH504" s="226">
        <f>IF(N504="sníž. přenesená",J504,0)</f>
        <v>0</v>
      </c>
      <c r="BI504" s="226">
        <f>IF(N504="nulová",J504,0)</f>
        <v>0</v>
      </c>
      <c r="BJ504" s="18" t="s">
        <v>81</v>
      </c>
      <c r="BK504" s="226">
        <f>ROUND(I504*H504,2)</f>
        <v>0</v>
      </c>
      <c r="BL504" s="18" t="s">
        <v>219</v>
      </c>
      <c r="BM504" s="225" t="s">
        <v>614</v>
      </c>
    </row>
    <row r="505" s="13" customFormat="1">
      <c r="A505" s="13"/>
      <c r="B505" s="227"/>
      <c r="C505" s="228"/>
      <c r="D505" s="229" t="s">
        <v>128</v>
      </c>
      <c r="E505" s="230" t="s">
        <v>1</v>
      </c>
      <c r="F505" s="231" t="s">
        <v>615</v>
      </c>
      <c r="G505" s="228"/>
      <c r="H505" s="230" t="s">
        <v>1</v>
      </c>
      <c r="I505" s="232"/>
      <c r="J505" s="228"/>
      <c r="K505" s="228"/>
      <c r="L505" s="233"/>
      <c r="M505" s="234"/>
      <c r="N505" s="235"/>
      <c r="O505" s="235"/>
      <c r="P505" s="235"/>
      <c r="Q505" s="235"/>
      <c r="R505" s="235"/>
      <c r="S505" s="235"/>
      <c r="T505" s="23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7" t="s">
        <v>128</v>
      </c>
      <c r="AU505" s="237" t="s">
        <v>83</v>
      </c>
      <c r="AV505" s="13" t="s">
        <v>81</v>
      </c>
      <c r="AW505" s="13" t="s">
        <v>32</v>
      </c>
      <c r="AX505" s="13" t="s">
        <v>76</v>
      </c>
      <c r="AY505" s="237" t="s">
        <v>120</v>
      </c>
    </row>
    <row r="506" s="14" customFormat="1">
      <c r="A506" s="14"/>
      <c r="B506" s="238"/>
      <c r="C506" s="239"/>
      <c r="D506" s="229" t="s">
        <v>128</v>
      </c>
      <c r="E506" s="240" t="s">
        <v>1</v>
      </c>
      <c r="F506" s="241" t="s">
        <v>589</v>
      </c>
      <c r="G506" s="239"/>
      <c r="H506" s="242">
        <v>20.550000000000001</v>
      </c>
      <c r="I506" s="243"/>
      <c r="J506" s="239"/>
      <c r="K506" s="239"/>
      <c r="L506" s="244"/>
      <c r="M506" s="245"/>
      <c r="N506" s="246"/>
      <c r="O506" s="246"/>
      <c r="P506" s="246"/>
      <c r="Q506" s="246"/>
      <c r="R506" s="246"/>
      <c r="S506" s="246"/>
      <c r="T506" s="247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8" t="s">
        <v>128</v>
      </c>
      <c r="AU506" s="248" t="s">
        <v>83</v>
      </c>
      <c r="AV506" s="14" t="s">
        <v>83</v>
      </c>
      <c r="AW506" s="14" t="s">
        <v>32</v>
      </c>
      <c r="AX506" s="14" t="s">
        <v>76</v>
      </c>
      <c r="AY506" s="248" t="s">
        <v>120</v>
      </c>
    </row>
    <row r="507" s="15" customFormat="1">
      <c r="A507" s="15"/>
      <c r="B507" s="249"/>
      <c r="C507" s="250"/>
      <c r="D507" s="229" t="s">
        <v>128</v>
      </c>
      <c r="E507" s="251" t="s">
        <v>1</v>
      </c>
      <c r="F507" s="252" t="s">
        <v>131</v>
      </c>
      <c r="G507" s="250"/>
      <c r="H507" s="253">
        <v>20.550000000000001</v>
      </c>
      <c r="I507" s="254"/>
      <c r="J507" s="250"/>
      <c r="K507" s="250"/>
      <c r="L507" s="255"/>
      <c r="M507" s="256"/>
      <c r="N507" s="257"/>
      <c r="O507" s="257"/>
      <c r="P507" s="257"/>
      <c r="Q507" s="257"/>
      <c r="R507" s="257"/>
      <c r="S507" s="257"/>
      <c r="T507" s="25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9" t="s">
        <v>128</v>
      </c>
      <c r="AU507" s="259" t="s">
        <v>83</v>
      </c>
      <c r="AV507" s="15" t="s">
        <v>126</v>
      </c>
      <c r="AW507" s="15" t="s">
        <v>32</v>
      </c>
      <c r="AX507" s="15" t="s">
        <v>81</v>
      </c>
      <c r="AY507" s="259" t="s">
        <v>120</v>
      </c>
    </row>
    <row r="508" s="2" customFormat="1" ht="24.15" customHeight="1">
      <c r="A508" s="39"/>
      <c r="B508" s="40"/>
      <c r="C508" s="260" t="s">
        <v>616</v>
      </c>
      <c r="D508" s="260" t="s">
        <v>187</v>
      </c>
      <c r="E508" s="261" t="s">
        <v>602</v>
      </c>
      <c r="F508" s="262" t="s">
        <v>603</v>
      </c>
      <c r="G508" s="263" t="s">
        <v>125</v>
      </c>
      <c r="H508" s="264">
        <v>23.951000000000001</v>
      </c>
      <c r="I508" s="265"/>
      <c r="J508" s="266">
        <f>ROUND(I508*H508,2)</f>
        <v>0</v>
      </c>
      <c r="K508" s="267"/>
      <c r="L508" s="268"/>
      <c r="M508" s="269" t="s">
        <v>1</v>
      </c>
      <c r="N508" s="270" t="s">
        <v>41</v>
      </c>
      <c r="O508" s="92"/>
      <c r="P508" s="223">
        <f>O508*H508</f>
        <v>0</v>
      </c>
      <c r="Q508" s="223">
        <v>0.0064000000000000003</v>
      </c>
      <c r="R508" s="223">
        <f>Q508*H508</f>
        <v>0.15328640000000002</v>
      </c>
      <c r="S508" s="223">
        <v>0</v>
      </c>
      <c r="T508" s="224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25" t="s">
        <v>313</v>
      </c>
      <c r="AT508" s="225" t="s">
        <v>187</v>
      </c>
      <c r="AU508" s="225" t="s">
        <v>83</v>
      </c>
      <c r="AY508" s="18" t="s">
        <v>120</v>
      </c>
      <c r="BE508" s="226">
        <f>IF(N508="základní",J508,0)</f>
        <v>0</v>
      </c>
      <c r="BF508" s="226">
        <f>IF(N508="snížená",J508,0)</f>
        <v>0</v>
      </c>
      <c r="BG508" s="226">
        <f>IF(N508="zákl. přenesená",J508,0)</f>
        <v>0</v>
      </c>
      <c r="BH508" s="226">
        <f>IF(N508="sníž. přenesená",J508,0)</f>
        <v>0</v>
      </c>
      <c r="BI508" s="226">
        <f>IF(N508="nulová",J508,0)</f>
        <v>0</v>
      </c>
      <c r="BJ508" s="18" t="s">
        <v>81</v>
      </c>
      <c r="BK508" s="226">
        <f>ROUND(I508*H508,2)</f>
        <v>0</v>
      </c>
      <c r="BL508" s="18" t="s">
        <v>219</v>
      </c>
      <c r="BM508" s="225" t="s">
        <v>617</v>
      </c>
    </row>
    <row r="509" s="14" customFormat="1">
      <c r="A509" s="14"/>
      <c r="B509" s="238"/>
      <c r="C509" s="239"/>
      <c r="D509" s="229" t="s">
        <v>128</v>
      </c>
      <c r="E509" s="240" t="s">
        <v>1</v>
      </c>
      <c r="F509" s="241" t="s">
        <v>618</v>
      </c>
      <c r="G509" s="239"/>
      <c r="H509" s="242">
        <v>23.951000000000001</v>
      </c>
      <c r="I509" s="243"/>
      <c r="J509" s="239"/>
      <c r="K509" s="239"/>
      <c r="L509" s="244"/>
      <c r="M509" s="245"/>
      <c r="N509" s="246"/>
      <c r="O509" s="246"/>
      <c r="P509" s="246"/>
      <c r="Q509" s="246"/>
      <c r="R509" s="246"/>
      <c r="S509" s="246"/>
      <c r="T509" s="24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8" t="s">
        <v>128</v>
      </c>
      <c r="AU509" s="248" t="s">
        <v>83</v>
      </c>
      <c r="AV509" s="14" t="s">
        <v>83</v>
      </c>
      <c r="AW509" s="14" t="s">
        <v>32</v>
      </c>
      <c r="AX509" s="14" t="s">
        <v>81</v>
      </c>
      <c r="AY509" s="248" t="s">
        <v>120</v>
      </c>
    </row>
    <row r="510" s="2" customFormat="1" ht="24.15" customHeight="1">
      <c r="A510" s="39"/>
      <c r="B510" s="40"/>
      <c r="C510" s="213" t="s">
        <v>619</v>
      </c>
      <c r="D510" s="213" t="s">
        <v>122</v>
      </c>
      <c r="E510" s="214" t="s">
        <v>620</v>
      </c>
      <c r="F510" s="215" t="s">
        <v>621</v>
      </c>
      <c r="G510" s="216" t="s">
        <v>125</v>
      </c>
      <c r="H510" s="217">
        <v>139.74000000000001</v>
      </c>
      <c r="I510" s="218"/>
      <c r="J510" s="219">
        <f>ROUND(I510*H510,2)</f>
        <v>0</v>
      </c>
      <c r="K510" s="220"/>
      <c r="L510" s="45"/>
      <c r="M510" s="221" t="s">
        <v>1</v>
      </c>
      <c r="N510" s="222" t="s">
        <v>41</v>
      </c>
      <c r="O510" s="92"/>
      <c r="P510" s="223">
        <f>O510*H510</f>
        <v>0</v>
      </c>
      <c r="Q510" s="223">
        <v>0</v>
      </c>
      <c r="R510" s="223">
        <f>Q510*H510</f>
        <v>0</v>
      </c>
      <c r="S510" s="223">
        <v>0</v>
      </c>
      <c r="T510" s="224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25" t="s">
        <v>219</v>
      </c>
      <c r="AT510" s="225" t="s">
        <v>122</v>
      </c>
      <c r="AU510" s="225" t="s">
        <v>83</v>
      </c>
      <c r="AY510" s="18" t="s">
        <v>120</v>
      </c>
      <c r="BE510" s="226">
        <f>IF(N510="základní",J510,0)</f>
        <v>0</v>
      </c>
      <c r="BF510" s="226">
        <f>IF(N510="snížená",J510,0)</f>
        <v>0</v>
      </c>
      <c r="BG510" s="226">
        <f>IF(N510="zákl. přenesená",J510,0)</f>
        <v>0</v>
      </c>
      <c r="BH510" s="226">
        <f>IF(N510="sníž. přenesená",J510,0)</f>
        <v>0</v>
      </c>
      <c r="BI510" s="226">
        <f>IF(N510="nulová",J510,0)</f>
        <v>0</v>
      </c>
      <c r="BJ510" s="18" t="s">
        <v>81</v>
      </c>
      <c r="BK510" s="226">
        <f>ROUND(I510*H510,2)</f>
        <v>0</v>
      </c>
      <c r="BL510" s="18" t="s">
        <v>219</v>
      </c>
      <c r="BM510" s="225" t="s">
        <v>622</v>
      </c>
    </row>
    <row r="511" s="13" customFormat="1">
      <c r="A511" s="13"/>
      <c r="B511" s="227"/>
      <c r="C511" s="228"/>
      <c r="D511" s="229" t="s">
        <v>128</v>
      </c>
      <c r="E511" s="230" t="s">
        <v>1</v>
      </c>
      <c r="F511" s="231" t="s">
        <v>577</v>
      </c>
      <c r="G511" s="228"/>
      <c r="H511" s="230" t="s">
        <v>1</v>
      </c>
      <c r="I511" s="232"/>
      <c r="J511" s="228"/>
      <c r="K511" s="228"/>
      <c r="L511" s="233"/>
      <c r="M511" s="234"/>
      <c r="N511" s="235"/>
      <c r="O511" s="235"/>
      <c r="P511" s="235"/>
      <c r="Q511" s="235"/>
      <c r="R511" s="235"/>
      <c r="S511" s="235"/>
      <c r="T511" s="23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7" t="s">
        <v>128</v>
      </c>
      <c r="AU511" s="237" t="s">
        <v>83</v>
      </c>
      <c r="AV511" s="13" t="s">
        <v>81</v>
      </c>
      <c r="AW511" s="13" t="s">
        <v>32</v>
      </c>
      <c r="AX511" s="13" t="s">
        <v>76</v>
      </c>
      <c r="AY511" s="237" t="s">
        <v>120</v>
      </c>
    </row>
    <row r="512" s="14" customFormat="1">
      <c r="A512" s="14"/>
      <c r="B512" s="238"/>
      <c r="C512" s="239"/>
      <c r="D512" s="229" t="s">
        <v>128</v>
      </c>
      <c r="E512" s="240" t="s">
        <v>1</v>
      </c>
      <c r="F512" s="241" t="s">
        <v>623</v>
      </c>
      <c r="G512" s="239"/>
      <c r="H512" s="242">
        <v>139.74000000000001</v>
      </c>
      <c r="I512" s="243"/>
      <c r="J512" s="239"/>
      <c r="K512" s="239"/>
      <c r="L512" s="244"/>
      <c r="M512" s="245"/>
      <c r="N512" s="246"/>
      <c r="O512" s="246"/>
      <c r="P512" s="246"/>
      <c r="Q512" s="246"/>
      <c r="R512" s="246"/>
      <c r="S512" s="246"/>
      <c r="T512" s="247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8" t="s">
        <v>128</v>
      </c>
      <c r="AU512" s="248" t="s">
        <v>83</v>
      </c>
      <c r="AV512" s="14" t="s">
        <v>83</v>
      </c>
      <c r="AW512" s="14" t="s">
        <v>32</v>
      </c>
      <c r="AX512" s="14" t="s">
        <v>76</v>
      </c>
      <c r="AY512" s="248" t="s">
        <v>120</v>
      </c>
    </row>
    <row r="513" s="15" customFormat="1">
      <c r="A513" s="15"/>
      <c r="B513" s="249"/>
      <c r="C513" s="250"/>
      <c r="D513" s="229" t="s">
        <v>128</v>
      </c>
      <c r="E513" s="251" t="s">
        <v>1</v>
      </c>
      <c r="F513" s="252" t="s">
        <v>131</v>
      </c>
      <c r="G513" s="250"/>
      <c r="H513" s="253">
        <v>139.74000000000001</v>
      </c>
      <c r="I513" s="254"/>
      <c r="J513" s="250"/>
      <c r="K513" s="250"/>
      <c r="L513" s="255"/>
      <c r="M513" s="256"/>
      <c r="N513" s="257"/>
      <c r="O513" s="257"/>
      <c r="P513" s="257"/>
      <c r="Q513" s="257"/>
      <c r="R513" s="257"/>
      <c r="S513" s="257"/>
      <c r="T513" s="258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59" t="s">
        <v>128</v>
      </c>
      <c r="AU513" s="259" t="s">
        <v>83</v>
      </c>
      <c r="AV513" s="15" t="s">
        <v>126</v>
      </c>
      <c r="AW513" s="15" t="s">
        <v>32</v>
      </c>
      <c r="AX513" s="15" t="s">
        <v>81</v>
      </c>
      <c r="AY513" s="259" t="s">
        <v>120</v>
      </c>
    </row>
    <row r="514" s="2" customFormat="1" ht="24.15" customHeight="1">
      <c r="A514" s="39"/>
      <c r="B514" s="40"/>
      <c r="C514" s="260" t="s">
        <v>624</v>
      </c>
      <c r="D514" s="260" t="s">
        <v>187</v>
      </c>
      <c r="E514" s="261" t="s">
        <v>625</v>
      </c>
      <c r="F514" s="262" t="s">
        <v>626</v>
      </c>
      <c r="G514" s="263" t="s">
        <v>125</v>
      </c>
      <c r="H514" s="264">
        <v>146.727</v>
      </c>
      <c r="I514" s="265"/>
      <c r="J514" s="266">
        <f>ROUND(I514*H514,2)</f>
        <v>0</v>
      </c>
      <c r="K514" s="267"/>
      <c r="L514" s="268"/>
      <c r="M514" s="269" t="s">
        <v>1</v>
      </c>
      <c r="N514" s="270" t="s">
        <v>41</v>
      </c>
      <c r="O514" s="92"/>
      <c r="P514" s="223">
        <f>O514*H514</f>
        <v>0</v>
      </c>
      <c r="Q514" s="223">
        <v>0.00012999999999999999</v>
      </c>
      <c r="R514" s="223">
        <f>Q514*H514</f>
        <v>0.019074509999999999</v>
      </c>
      <c r="S514" s="223">
        <v>0</v>
      </c>
      <c r="T514" s="224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25" t="s">
        <v>313</v>
      </c>
      <c r="AT514" s="225" t="s">
        <v>187</v>
      </c>
      <c r="AU514" s="225" t="s">
        <v>83</v>
      </c>
      <c r="AY514" s="18" t="s">
        <v>120</v>
      </c>
      <c r="BE514" s="226">
        <f>IF(N514="základní",J514,0)</f>
        <v>0</v>
      </c>
      <c r="BF514" s="226">
        <f>IF(N514="snížená",J514,0)</f>
        <v>0</v>
      </c>
      <c r="BG514" s="226">
        <f>IF(N514="zákl. přenesená",J514,0)</f>
        <v>0</v>
      </c>
      <c r="BH514" s="226">
        <f>IF(N514="sníž. přenesená",J514,0)</f>
        <v>0</v>
      </c>
      <c r="BI514" s="226">
        <f>IF(N514="nulová",J514,0)</f>
        <v>0</v>
      </c>
      <c r="BJ514" s="18" t="s">
        <v>81</v>
      </c>
      <c r="BK514" s="226">
        <f>ROUND(I514*H514,2)</f>
        <v>0</v>
      </c>
      <c r="BL514" s="18" t="s">
        <v>219</v>
      </c>
      <c r="BM514" s="225" t="s">
        <v>627</v>
      </c>
    </row>
    <row r="515" s="14" customFormat="1">
      <c r="A515" s="14"/>
      <c r="B515" s="238"/>
      <c r="C515" s="239"/>
      <c r="D515" s="229" t="s">
        <v>128</v>
      </c>
      <c r="E515" s="240" t="s">
        <v>1</v>
      </c>
      <c r="F515" s="241" t="s">
        <v>628</v>
      </c>
      <c r="G515" s="239"/>
      <c r="H515" s="242">
        <v>146.727</v>
      </c>
      <c r="I515" s="243"/>
      <c r="J515" s="239"/>
      <c r="K515" s="239"/>
      <c r="L515" s="244"/>
      <c r="M515" s="245"/>
      <c r="N515" s="246"/>
      <c r="O515" s="246"/>
      <c r="P515" s="246"/>
      <c r="Q515" s="246"/>
      <c r="R515" s="246"/>
      <c r="S515" s="246"/>
      <c r="T515" s="24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8" t="s">
        <v>128</v>
      </c>
      <c r="AU515" s="248" t="s">
        <v>83</v>
      </c>
      <c r="AV515" s="14" t="s">
        <v>83</v>
      </c>
      <c r="AW515" s="14" t="s">
        <v>32</v>
      </c>
      <c r="AX515" s="14" t="s">
        <v>81</v>
      </c>
      <c r="AY515" s="248" t="s">
        <v>120</v>
      </c>
    </row>
    <row r="516" s="2" customFormat="1" ht="24.15" customHeight="1">
      <c r="A516" s="39"/>
      <c r="B516" s="40"/>
      <c r="C516" s="213" t="s">
        <v>629</v>
      </c>
      <c r="D516" s="213" t="s">
        <v>122</v>
      </c>
      <c r="E516" s="214" t="s">
        <v>630</v>
      </c>
      <c r="F516" s="215" t="s">
        <v>631</v>
      </c>
      <c r="G516" s="216" t="s">
        <v>125</v>
      </c>
      <c r="H516" s="217">
        <v>41.100000000000001</v>
      </c>
      <c r="I516" s="218"/>
      <c r="J516" s="219">
        <f>ROUND(I516*H516,2)</f>
        <v>0</v>
      </c>
      <c r="K516" s="220"/>
      <c r="L516" s="45"/>
      <c r="M516" s="221" t="s">
        <v>1</v>
      </c>
      <c r="N516" s="222" t="s">
        <v>41</v>
      </c>
      <c r="O516" s="92"/>
      <c r="P516" s="223">
        <f>O516*H516</f>
        <v>0</v>
      </c>
      <c r="Q516" s="223">
        <v>0</v>
      </c>
      <c r="R516" s="223">
        <f>Q516*H516</f>
        <v>0</v>
      </c>
      <c r="S516" s="223">
        <v>0</v>
      </c>
      <c r="T516" s="224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25" t="s">
        <v>219</v>
      </c>
      <c r="AT516" s="225" t="s">
        <v>122</v>
      </c>
      <c r="AU516" s="225" t="s">
        <v>83</v>
      </c>
      <c r="AY516" s="18" t="s">
        <v>120</v>
      </c>
      <c r="BE516" s="226">
        <f>IF(N516="základní",J516,0)</f>
        <v>0</v>
      </c>
      <c r="BF516" s="226">
        <f>IF(N516="snížená",J516,0)</f>
        <v>0</v>
      </c>
      <c r="BG516" s="226">
        <f>IF(N516="zákl. přenesená",J516,0)</f>
        <v>0</v>
      </c>
      <c r="BH516" s="226">
        <f>IF(N516="sníž. přenesená",J516,0)</f>
        <v>0</v>
      </c>
      <c r="BI516" s="226">
        <f>IF(N516="nulová",J516,0)</f>
        <v>0</v>
      </c>
      <c r="BJ516" s="18" t="s">
        <v>81</v>
      </c>
      <c r="BK516" s="226">
        <f>ROUND(I516*H516,2)</f>
        <v>0</v>
      </c>
      <c r="BL516" s="18" t="s">
        <v>219</v>
      </c>
      <c r="BM516" s="225" t="s">
        <v>632</v>
      </c>
    </row>
    <row r="517" s="13" customFormat="1">
      <c r="A517" s="13"/>
      <c r="B517" s="227"/>
      <c r="C517" s="228"/>
      <c r="D517" s="229" t="s">
        <v>128</v>
      </c>
      <c r="E517" s="230" t="s">
        <v>1</v>
      </c>
      <c r="F517" s="231" t="s">
        <v>577</v>
      </c>
      <c r="G517" s="228"/>
      <c r="H517" s="230" t="s">
        <v>1</v>
      </c>
      <c r="I517" s="232"/>
      <c r="J517" s="228"/>
      <c r="K517" s="228"/>
      <c r="L517" s="233"/>
      <c r="M517" s="234"/>
      <c r="N517" s="235"/>
      <c r="O517" s="235"/>
      <c r="P517" s="235"/>
      <c r="Q517" s="235"/>
      <c r="R517" s="235"/>
      <c r="S517" s="235"/>
      <c r="T517" s="23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7" t="s">
        <v>128</v>
      </c>
      <c r="AU517" s="237" t="s">
        <v>83</v>
      </c>
      <c r="AV517" s="13" t="s">
        <v>81</v>
      </c>
      <c r="AW517" s="13" t="s">
        <v>32</v>
      </c>
      <c r="AX517" s="13" t="s">
        <v>76</v>
      </c>
      <c r="AY517" s="237" t="s">
        <v>120</v>
      </c>
    </row>
    <row r="518" s="14" customFormat="1">
      <c r="A518" s="14"/>
      <c r="B518" s="238"/>
      <c r="C518" s="239"/>
      <c r="D518" s="229" t="s">
        <v>128</v>
      </c>
      <c r="E518" s="240" t="s">
        <v>1</v>
      </c>
      <c r="F518" s="241" t="s">
        <v>633</v>
      </c>
      <c r="G518" s="239"/>
      <c r="H518" s="242">
        <v>41.100000000000001</v>
      </c>
      <c r="I518" s="243"/>
      <c r="J518" s="239"/>
      <c r="K518" s="239"/>
      <c r="L518" s="244"/>
      <c r="M518" s="245"/>
      <c r="N518" s="246"/>
      <c r="O518" s="246"/>
      <c r="P518" s="246"/>
      <c r="Q518" s="246"/>
      <c r="R518" s="246"/>
      <c r="S518" s="246"/>
      <c r="T518" s="247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8" t="s">
        <v>128</v>
      </c>
      <c r="AU518" s="248" t="s">
        <v>83</v>
      </c>
      <c r="AV518" s="14" t="s">
        <v>83</v>
      </c>
      <c r="AW518" s="14" t="s">
        <v>32</v>
      </c>
      <c r="AX518" s="14" t="s">
        <v>76</v>
      </c>
      <c r="AY518" s="248" t="s">
        <v>120</v>
      </c>
    </row>
    <row r="519" s="15" customFormat="1">
      <c r="A519" s="15"/>
      <c r="B519" s="249"/>
      <c r="C519" s="250"/>
      <c r="D519" s="229" t="s">
        <v>128</v>
      </c>
      <c r="E519" s="251" t="s">
        <v>1</v>
      </c>
      <c r="F519" s="252" t="s">
        <v>131</v>
      </c>
      <c r="G519" s="250"/>
      <c r="H519" s="253">
        <v>41.100000000000001</v>
      </c>
      <c r="I519" s="254"/>
      <c r="J519" s="250"/>
      <c r="K519" s="250"/>
      <c r="L519" s="255"/>
      <c r="M519" s="256"/>
      <c r="N519" s="257"/>
      <c r="O519" s="257"/>
      <c r="P519" s="257"/>
      <c r="Q519" s="257"/>
      <c r="R519" s="257"/>
      <c r="S519" s="257"/>
      <c r="T519" s="25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9" t="s">
        <v>128</v>
      </c>
      <c r="AU519" s="259" t="s">
        <v>83</v>
      </c>
      <c r="AV519" s="15" t="s">
        <v>126</v>
      </c>
      <c r="AW519" s="15" t="s">
        <v>32</v>
      </c>
      <c r="AX519" s="15" t="s">
        <v>81</v>
      </c>
      <c r="AY519" s="259" t="s">
        <v>120</v>
      </c>
    </row>
    <row r="520" s="2" customFormat="1" ht="24.15" customHeight="1">
      <c r="A520" s="39"/>
      <c r="B520" s="40"/>
      <c r="C520" s="260" t="s">
        <v>634</v>
      </c>
      <c r="D520" s="260" t="s">
        <v>187</v>
      </c>
      <c r="E520" s="261" t="s">
        <v>625</v>
      </c>
      <c r="F520" s="262" t="s">
        <v>626</v>
      </c>
      <c r="G520" s="263" t="s">
        <v>125</v>
      </c>
      <c r="H520" s="264">
        <v>43.155000000000001</v>
      </c>
      <c r="I520" s="265"/>
      <c r="J520" s="266">
        <f>ROUND(I520*H520,2)</f>
        <v>0</v>
      </c>
      <c r="K520" s="267"/>
      <c r="L520" s="268"/>
      <c r="M520" s="269" t="s">
        <v>1</v>
      </c>
      <c r="N520" s="270" t="s">
        <v>41</v>
      </c>
      <c r="O520" s="92"/>
      <c r="P520" s="223">
        <f>O520*H520</f>
        <v>0</v>
      </c>
      <c r="Q520" s="223">
        <v>0.00012999999999999999</v>
      </c>
      <c r="R520" s="223">
        <f>Q520*H520</f>
        <v>0.0056101499999999995</v>
      </c>
      <c r="S520" s="223">
        <v>0</v>
      </c>
      <c r="T520" s="224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25" t="s">
        <v>313</v>
      </c>
      <c r="AT520" s="225" t="s">
        <v>187</v>
      </c>
      <c r="AU520" s="225" t="s">
        <v>83</v>
      </c>
      <c r="AY520" s="18" t="s">
        <v>120</v>
      </c>
      <c r="BE520" s="226">
        <f>IF(N520="základní",J520,0)</f>
        <v>0</v>
      </c>
      <c r="BF520" s="226">
        <f>IF(N520="snížená",J520,0)</f>
        <v>0</v>
      </c>
      <c r="BG520" s="226">
        <f>IF(N520="zákl. přenesená",J520,0)</f>
        <v>0</v>
      </c>
      <c r="BH520" s="226">
        <f>IF(N520="sníž. přenesená",J520,0)</f>
        <v>0</v>
      </c>
      <c r="BI520" s="226">
        <f>IF(N520="nulová",J520,0)</f>
        <v>0</v>
      </c>
      <c r="BJ520" s="18" t="s">
        <v>81</v>
      </c>
      <c r="BK520" s="226">
        <f>ROUND(I520*H520,2)</f>
        <v>0</v>
      </c>
      <c r="BL520" s="18" t="s">
        <v>219</v>
      </c>
      <c r="BM520" s="225" t="s">
        <v>635</v>
      </c>
    </row>
    <row r="521" s="14" customFormat="1">
      <c r="A521" s="14"/>
      <c r="B521" s="238"/>
      <c r="C521" s="239"/>
      <c r="D521" s="229" t="s">
        <v>128</v>
      </c>
      <c r="E521" s="240" t="s">
        <v>1</v>
      </c>
      <c r="F521" s="241" t="s">
        <v>636</v>
      </c>
      <c r="G521" s="239"/>
      <c r="H521" s="242">
        <v>43.155000000000001</v>
      </c>
      <c r="I521" s="243"/>
      <c r="J521" s="239"/>
      <c r="K521" s="239"/>
      <c r="L521" s="244"/>
      <c r="M521" s="245"/>
      <c r="N521" s="246"/>
      <c r="O521" s="246"/>
      <c r="P521" s="246"/>
      <c r="Q521" s="246"/>
      <c r="R521" s="246"/>
      <c r="S521" s="246"/>
      <c r="T521" s="24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8" t="s">
        <v>128</v>
      </c>
      <c r="AU521" s="248" t="s">
        <v>83</v>
      </c>
      <c r="AV521" s="14" t="s">
        <v>83</v>
      </c>
      <c r="AW521" s="14" t="s">
        <v>32</v>
      </c>
      <c r="AX521" s="14" t="s">
        <v>81</v>
      </c>
      <c r="AY521" s="248" t="s">
        <v>120</v>
      </c>
    </row>
    <row r="522" s="2" customFormat="1" ht="55.5" customHeight="1">
      <c r="A522" s="39"/>
      <c r="B522" s="40"/>
      <c r="C522" s="213" t="s">
        <v>637</v>
      </c>
      <c r="D522" s="213" t="s">
        <v>122</v>
      </c>
      <c r="E522" s="214" t="s">
        <v>638</v>
      </c>
      <c r="F522" s="215" t="s">
        <v>639</v>
      </c>
      <c r="G522" s="216" t="s">
        <v>226</v>
      </c>
      <c r="H522" s="217">
        <v>0.97499999999999998</v>
      </c>
      <c r="I522" s="218"/>
      <c r="J522" s="219">
        <f>ROUND(I522*H522,2)</f>
        <v>0</v>
      </c>
      <c r="K522" s="220"/>
      <c r="L522" s="45"/>
      <c r="M522" s="221" t="s">
        <v>1</v>
      </c>
      <c r="N522" s="222" t="s">
        <v>41</v>
      </c>
      <c r="O522" s="92"/>
      <c r="P522" s="223">
        <f>O522*H522</f>
        <v>0</v>
      </c>
      <c r="Q522" s="223">
        <v>0</v>
      </c>
      <c r="R522" s="223">
        <f>Q522*H522</f>
        <v>0</v>
      </c>
      <c r="S522" s="223">
        <v>0</v>
      </c>
      <c r="T522" s="224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25" t="s">
        <v>219</v>
      </c>
      <c r="AT522" s="225" t="s">
        <v>122</v>
      </c>
      <c r="AU522" s="225" t="s">
        <v>83</v>
      </c>
      <c r="AY522" s="18" t="s">
        <v>120</v>
      </c>
      <c r="BE522" s="226">
        <f>IF(N522="základní",J522,0)</f>
        <v>0</v>
      </c>
      <c r="BF522" s="226">
        <f>IF(N522="snížená",J522,0)</f>
        <v>0</v>
      </c>
      <c r="BG522" s="226">
        <f>IF(N522="zákl. přenesená",J522,0)</f>
        <v>0</v>
      </c>
      <c r="BH522" s="226">
        <f>IF(N522="sníž. přenesená",J522,0)</f>
        <v>0</v>
      </c>
      <c r="BI522" s="226">
        <f>IF(N522="nulová",J522,0)</f>
        <v>0</v>
      </c>
      <c r="BJ522" s="18" t="s">
        <v>81</v>
      </c>
      <c r="BK522" s="226">
        <f>ROUND(I522*H522,2)</f>
        <v>0</v>
      </c>
      <c r="BL522" s="18" t="s">
        <v>219</v>
      </c>
      <c r="BM522" s="225" t="s">
        <v>640</v>
      </c>
    </row>
    <row r="523" s="12" customFormat="1" ht="22.8" customHeight="1">
      <c r="A523" s="12"/>
      <c r="B523" s="197"/>
      <c r="C523" s="198"/>
      <c r="D523" s="199" t="s">
        <v>75</v>
      </c>
      <c r="E523" s="211" t="s">
        <v>641</v>
      </c>
      <c r="F523" s="211" t="s">
        <v>642</v>
      </c>
      <c r="G523" s="198"/>
      <c r="H523" s="198"/>
      <c r="I523" s="201"/>
      <c r="J523" s="212">
        <f>BK523</f>
        <v>0</v>
      </c>
      <c r="K523" s="198"/>
      <c r="L523" s="203"/>
      <c r="M523" s="204"/>
      <c r="N523" s="205"/>
      <c r="O523" s="205"/>
      <c r="P523" s="206">
        <f>SUM(P524:P530)</f>
        <v>0</v>
      </c>
      <c r="Q523" s="205"/>
      <c r="R523" s="206">
        <f>SUM(R524:R530)</f>
        <v>0.0069113499999999993</v>
      </c>
      <c r="S523" s="205"/>
      <c r="T523" s="207">
        <f>SUM(T524:T530)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8" t="s">
        <v>83</v>
      </c>
      <c r="AT523" s="209" t="s">
        <v>75</v>
      </c>
      <c r="AU523" s="209" t="s">
        <v>81</v>
      </c>
      <c r="AY523" s="208" t="s">
        <v>120</v>
      </c>
      <c r="BK523" s="210">
        <f>SUM(BK524:BK530)</f>
        <v>0</v>
      </c>
    </row>
    <row r="524" s="2" customFormat="1" ht="49.05" customHeight="1">
      <c r="A524" s="39"/>
      <c r="B524" s="40"/>
      <c r="C524" s="213" t="s">
        <v>643</v>
      </c>
      <c r="D524" s="213" t="s">
        <v>122</v>
      </c>
      <c r="E524" s="214" t="s">
        <v>644</v>
      </c>
      <c r="F524" s="215" t="s">
        <v>645</v>
      </c>
      <c r="G524" s="216" t="s">
        <v>125</v>
      </c>
      <c r="H524" s="217">
        <v>1.175</v>
      </c>
      <c r="I524" s="218"/>
      <c r="J524" s="219">
        <f>ROUND(I524*H524,2)</f>
        <v>0</v>
      </c>
      <c r="K524" s="220"/>
      <c r="L524" s="45"/>
      <c r="M524" s="221" t="s">
        <v>1</v>
      </c>
      <c r="N524" s="222" t="s">
        <v>41</v>
      </c>
      <c r="O524" s="92"/>
      <c r="P524" s="223">
        <f>O524*H524</f>
        <v>0</v>
      </c>
      <c r="Q524" s="223">
        <v>5.0000000000000002E-05</v>
      </c>
      <c r="R524" s="223">
        <f>Q524*H524</f>
        <v>5.8750000000000005E-05</v>
      </c>
      <c r="S524" s="223">
        <v>0</v>
      </c>
      <c r="T524" s="224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25" t="s">
        <v>219</v>
      </c>
      <c r="AT524" s="225" t="s">
        <v>122</v>
      </c>
      <c r="AU524" s="225" t="s">
        <v>83</v>
      </c>
      <c r="AY524" s="18" t="s">
        <v>120</v>
      </c>
      <c r="BE524" s="226">
        <f>IF(N524="základní",J524,0)</f>
        <v>0</v>
      </c>
      <c r="BF524" s="226">
        <f>IF(N524="snížená",J524,0)</f>
        <v>0</v>
      </c>
      <c r="BG524" s="226">
        <f>IF(N524="zákl. přenesená",J524,0)</f>
        <v>0</v>
      </c>
      <c r="BH524" s="226">
        <f>IF(N524="sníž. přenesená",J524,0)</f>
        <v>0</v>
      </c>
      <c r="BI524" s="226">
        <f>IF(N524="nulová",J524,0)</f>
        <v>0</v>
      </c>
      <c r="BJ524" s="18" t="s">
        <v>81</v>
      </c>
      <c r="BK524" s="226">
        <f>ROUND(I524*H524,2)</f>
        <v>0</v>
      </c>
      <c r="BL524" s="18" t="s">
        <v>219</v>
      </c>
      <c r="BM524" s="225" t="s">
        <v>646</v>
      </c>
    </row>
    <row r="525" s="13" customFormat="1">
      <c r="A525" s="13"/>
      <c r="B525" s="227"/>
      <c r="C525" s="228"/>
      <c r="D525" s="229" t="s">
        <v>128</v>
      </c>
      <c r="E525" s="230" t="s">
        <v>1</v>
      </c>
      <c r="F525" s="231" t="s">
        <v>647</v>
      </c>
      <c r="G525" s="228"/>
      <c r="H525" s="230" t="s">
        <v>1</v>
      </c>
      <c r="I525" s="232"/>
      <c r="J525" s="228"/>
      <c r="K525" s="228"/>
      <c r="L525" s="233"/>
      <c r="M525" s="234"/>
      <c r="N525" s="235"/>
      <c r="O525" s="235"/>
      <c r="P525" s="235"/>
      <c r="Q525" s="235"/>
      <c r="R525" s="235"/>
      <c r="S525" s="235"/>
      <c r="T525" s="23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7" t="s">
        <v>128</v>
      </c>
      <c r="AU525" s="237" t="s">
        <v>83</v>
      </c>
      <c r="AV525" s="13" t="s">
        <v>81</v>
      </c>
      <c r="AW525" s="13" t="s">
        <v>32</v>
      </c>
      <c r="AX525" s="13" t="s">
        <v>76</v>
      </c>
      <c r="AY525" s="237" t="s">
        <v>120</v>
      </c>
    </row>
    <row r="526" s="14" customFormat="1">
      <c r="A526" s="14"/>
      <c r="B526" s="238"/>
      <c r="C526" s="239"/>
      <c r="D526" s="229" t="s">
        <v>128</v>
      </c>
      <c r="E526" s="240" t="s">
        <v>1</v>
      </c>
      <c r="F526" s="241" t="s">
        <v>648</v>
      </c>
      <c r="G526" s="239"/>
      <c r="H526" s="242">
        <v>0.77500000000000002</v>
      </c>
      <c r="I526" s="243"/>
      <c r="J526" s="239"/>
      <c r="K526" s="239"/>
      <c r="L526" s="244"/>
      <c r="M526" s="245"/>
      <c r="N526" s="246"/>
      <c r="O526" s="246"/>
      <c r="P526" s="246"/>
      <c r="Q526" s="246"/>
      <c r="R526" s="246"/>
      <c r="S526" s="246"/>
      <c r="T526" s="24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8" t="s">
        <v>128</v>
      </c>
      <c r="AU526" s="248" t="s">
        <v>83</v>
      </c>
      <c r="AV526" s="14" t="s">
        <v>83</v>
      </c>
      <c r="AW526" s="14" t="s">
        <v>32</v>
      </c>
      <c r="AX526" s="14" t="s">
        <v>76</v>
      </c>
      <c r="AY526" s="248" t="s">
        <v>120</v>
      </c>
    </row>
    <row r="527" s="14" customFormat="1">
      <c r="A527" s="14"/>
      <c r="B527" s="238"/>
      <c r="C527" s="239"/>
      <c r="D527" s="229" t="s">
        <v>128</v>
      </c>
      <c r="E527" s="240" t="s">
        <v>1</v>
      </c>
      <c r="F527" s="241" t="s">
        <v>649</v>
      </c>
      <c r="G527" s="239"/>
      <c r="H527" s="242">
        <v>0.40000000000000002</v>
      </c>
      <c r="I527" s="243"/>
      <c r="J527" s="239"/>
      <c r="K527" s="239"/>
      <c r="L527" s="244"/>
      <c r="M527" s="245"/>
      <c r="N527" s="246"/>
      <c r="O527" s="246"/>
      <c r="P527" s="246"/>
      <c r="Q527" s="246"/>
      <c r="R527" s="246"/>
      <c r="S527" s="246"/>
      <c r="T527" s="247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8" t="s">
        <v>128</v>
      </c>
      <c r="AU527" s="248" t="s">
        <v>83</v>
      </c>
      <c r="AV527" s="14" t="s">
        <v>83</v>
      </c>
      <c r="AW527" s="14" t="s">
        <v>32</v>
      </c>
      <c r="AX527" s="14" t="s">
        <v>76</v>
      </c>
      <c r="AY527" s="248" t="s">
        <v>120</v>
      </c>
    </row>
    <row r="528" s="15" customFormat="1">
      <c r="A528" s="15"/>
      <c r="B528" s="249"/>
      <c r="C528" s="250"/>
      <c r="D528" s="229" t="s">
        <v>128</v>
      </c>
      <c r="E528" s="251" t="s">
        <v>1</v>
      </c>
      <c r="F528" s="252" t="s">
        <v>131</v>
      </c>
      <c r="G528" s="250"/>
      <c r="H528" s="253">
        <v>1.175</v>
      </c>
      <c r="I528" s="254"/>
      <c r="J528" s="250"/>
      <c r="K528" s="250"/>
      <c r="L528" s="255"/>
      <c r="M528" s="256"/>
      <c r="N528" s="257"/>
      <c r="O528" s="257"/>
      <c r="P528" s="257"/>
      <c r="Q528" s="257"/>
      <c r="R528" s="257"/>
      <c r="S528" s="257"/>
      <c r="T528" s="258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59" t="s">
        <v>128</v>
      </c>
      <c r="AU528" s="259" t="s">
        <v>83</v>
      </c>
      <c r="AV528" s="15" t="s">
        <v>126</v>
      </c>
      <c r="AW528" s="15" t="s">
        <v>32</v>
      </c>
      <c r="AX528" s="15" t="s">
        <v>81</v>
      </c>
      <c r="AY528" s="259" t="s">
        <v>120</v>
      </c>
    </row>
    <row r="529" s="2" customFormat="1" ht="24.15" customHeight="1">
      <c r="A529" s="39"/>
      <c r="B529" s="40"/>
      <c r="C529" s="260" t="s">
        <v>650</v>
      </c>
      <c r="D529" s="260" t="s">
        <v>187</v>
      </c>
      <c r="E529" s="261" t="s">
        <v>651</v>
      </c>
      <c r="F529" s="262" t="s">
        <v>652</v>
      </c>
      <c r="G529" s="263" t="s">
        <v>125</v>
      </c>
      <c r="H529" s="264">
        <v>1.2689999999999999</v>
      </c>
      <c r="I529" s="265"/>
      <c r="J529" s="266">
        <f>ROUND(I529*H529,2)</f>
        <v>0</v>
      </c>
      <c r="K529" s="267"/>
      <c r="L529" s="268"/>
      <c r="M529" s="269" t="s">
        <v>1</v>
      </c>
      <c r="N529" s="270" t="s">
        <v>41</v>
      </c>
      <c r="O529" s="92"/>
      <c r="P529" s="223">
        <f>O529*H529</f>
        <v>0</v>
      </c>
      <c r="Q529" s="223">
        <v>0.0054000000000000003</v>
      </c>
      <c r="R529" s="223">
        <f>Q529*H529</f>
        <v>0.0068525999999999995</v>
      </c>
      <c r="S529" s="223">
        <v>0</v>
      </c>
      <c r="T529" s="224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25" t="s">
        <v>313</v>
      </c>
      <c r="AT529" s="225" t="s">
        <v>187</v>
      </c>
      <c r="AU529" s="225" t="s">
        <v>83</v>
      </c>
      <c r="AY529" s="18" t="s">
        <v>120</v>
      </c>
      <c r="BE529" s="226">
        <f>IF(N529="základní",J529,0)</f>
        <v>0</v>
      </c>
      <c r="BF529" s="226">
        <f>IF(N529="snížená",J529,0)</f>
        <v>0</v>
      </c>
      <c r="BG529" s="226">
        <f>IF(N529="zákl. přenesená",J529,0)</f>
        <v>0</v>
      </c>
      <c r="BH529" s="226">
        <f>IF(N529="sníž. přenesená",J529,0)</f>
        <v>0</v>
      </c>
      <c r="BI529" s="226">
        <f>IF(N529="nulová",J529,0)</f>
        <v>0</v>
      </c>
      <c r="BJ529" s="18" t="s">
        <v>81</v>
      </c>
      <c r="BK529" s="226">
        <f>ROUND(I529*H529,2)</f>
        <v>0</v>
      </c>
      <c r="BL529" s="18" t="s">
        <v>219</v>
      </c>
      <c r="BM529" s="225" t="s">
        <v>653</v>
      </c>
    </row>
    <row r="530" s="14" customFormat="1">
      <c r="A530" s="14"/>
      <c r="B530" s="238"/>
      <c r="C530" s="239"/>
      <c r="D530" s="229" t="s">
        <v>128</v>
      </c>
      <c r="E530" s="240" t="s">
        <v>1</v>
      </c>
      <c r="F530" s="241" t="s">
        <v>654</v>
      </c>
      <c r="G530" s="239"/>
      <c r="H530" s="242">
        <v>1.2689999999999999</v>
      </c>
      <c r="I530" s="243"/>
      <c r="J530" s="239"/>
      <c r="K530" s="239"/>
      <c r="L530" s="244"/>
      <c r="M530" s="245"/>
      <c r="N530" s="246"/>
      <c r="O530" s="246"/>
      <c r="P530" s="246"/>
      <c r="Q530" s="246"/>
      <c r="R530" s="246"/>
      <c r="S530" s="246"/>
      <c r="T530" s="24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8" t="s">
        <v>128</v>
      </c>
      <c r="AU530" s="248" t="s">
        <v>83</v>
      </c>
      <c r="AV530" s="14" t="s">
        <v>83</v>
      </c>
      <c r="AW530" s="14" t="s">
        <v>32</v>
      </c>
      <c r="AX530" s="14" t="s">
        <v>81</v>
      </c>
      <c r="AY530" s="248" t="s">
        <v>120</v>
      </c>
    </row>
    <row r="531" s="12" customFormat="1" ht="25.92" customHeight="1">
      <c r="A531" s="12"/>
      <c r="B531" s="197"/>
      <c r="C531" s="198"/>
      <c r="D531" s="199" t="s">
        <v>75</v>
      </c>
      <c r="E531" s="200" t="s">
        <v>655</v>
      </c>
      <c r="F531" s="200" t="s">
        <v>656</v>
      </c>
      <c r="G531" s="198"/>
      <c r="H531" s="198"/>
      <c r="I531" s="201"/>
      <c r="J531" s="202">
        <f>BK531</f>
        <v>0</v>
      </c>
      <c r="K531" s="198"/>
      <c r="L531" s="203"/>
      <c r="M531" s="204"/>
      <c r="N531" s="205"/>
      <c r="O531" s="205"/>
      <c r="P531" s="206">
        <f>P532</f>
        <v>0</v>
      </c>
      <c r="Q531" s="205"/>
      <c r="R531" s="206">
        <f>R532</f>
        <v>0</v>
      </c>
      <c r="S531" s="205"/>
      <c r="T531" s="207">
        <f>T532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08" t="s">
        <v>148</v>
      </c>
      <c r="AT531" s="209" t="s">
        <v>75</v>
      </c>
      <c r="AU531" s="209" t="s">
        <v>76</v>
      </c>
      <c r="AY531" s="208" t="s">
        <v>120</v>
      </c>
      <c r="BK531" s="210">
        <f>BK532</f>
        <v>0</v>
      </c>
    </row>
    <row r="532" s="12" customFormat="1" ht="22.8" customHeight="1">
      <c r="A532" s="12"/>
      <c r="B532" s="197"/>
      <c r="C532" s="198"/>
      <c r="D532" s="199" t="s">
        <v>75</v>
      </c>
      <c r="E532" s="211" t="s">
        <v>657</v>
      </c>
      <c r="F532" s="211" t="s">
        <v>658</v>
      </c>
      <c r="G532" s="198"/>
      <c r="H532" s="198"/>
      <c r="I532" s="201"/>
      <c r="J532" s="212">
        <f>BK532</f>
        <v>0</v>
      </c>
      <c r="K532" s="198"/>
      <c r="L532" s="203"/>
      <c r="M532" s="204"/>
      <c r="N532" s="205"/>
      <c r="O532" s="205"/>
      <c r="P532" s="206">
        <f>SUM(P533:P554)</f>
        <v>0</v>
      </c>
      <c r="Q532" s="205"/>
      <c r="R532" s="206">
        <f>SUM(R533:R554)</f>
        <v>0</v>
      </c>
      <c r="S532" s="205"/>
      <c r="T532" s="207">
        <f>SUM(T533:T554)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8" t="s">
        <v>148</v>
      </c>
      <c r="AT532" s="209" t="s">
        <v>75</v>
      </c>
      <c r="AU532" s="209" t="s">
        <v>81</v>
      </c>
      <c r="AY532" s="208" t="s">
        <v>120</v>
      </c>
      <c r="BK532" s="210">
        <f>SUM(BK533:BK554)</f>
        <v>0</v>
      </c>
    </row>
    <row r="533" s="2" customFormat="1" ht="62.7" customHeight="1">
      <c r="A533" s="39"/>
      <c r="B533" s="40"/>
      <c r="C533" s="213" t="s">
        <v>659</v>
      </c>
      <c r="D533" s="213" t="s">
        <v>122</v>
      </c>
      <c r="E533" s="214" t="s">
        <v>660</v>
      </c>
      <c r="F533" s="215" t="s">
        <v>661</v>
      </c>
      <c r="G533" s="216" t="s">
        <v>662</v>
      </c>
      <c r="H533" s="217">
        <v>1</v>
      </c>
      <c r="I533" s="218"/>
      <c r="J533" s="219">
        <f>ROUND(I533*H533,2)</f>
        <v>0</v>
      </c>
      <c r="K533" s="220"/>
      <c r="L533" s="45"/>
      <c r="M533" s="221" t="s">
        <v>1</v>
      </c>
      <c r="N533" s="222" t="s">
        <v>41</v>
      </c>
      <c r="O533" s="92"/>
      <c r="P533" s="223">
        <f>O533*H533</f>
        <v>0</v>
      </c>
      <c r="Q533" s="223">
        <v>0</v>
      </c>
      <c r="R533" s="223">
        <f>Q533*H533</f>
        <v>0</v>
      </c>
      <c r="S533" s="223">
        <v>0</v>
      </c>
      <c r="T533" s="224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25" t="s">
        <v>663</v>
      </c>
      <c r="AT533" s="225" t="s">
        <v>122</v>
      </c>
      <c r="AU533" s="225" t="s">
        <v>83</v>
      </c>
      <c r="AY533" s="18" t="s">
        <v>120</v>
      </c>
      <c r="BE533" s="226">
        <f>IF(N533="základní",J533,0)</f>
        <v>0</v>
      </c>
      <c r="BF533" s="226">
        <f>IF(N533="snížená",J533,0)</f>
        <v>0</v>
      </c>
      <c r="BG533" s="226">
        <f>IF(N533="zákl. přenesená",J533,0)</f>
        <v>0</v>
      </c>
      <c r="BH533" s="226">
        <f>IF(N533="sníž. přenesená",J533,0)</f>
        <v>0</v>
      </c>
      <c r="BI533" s="226">
        <f>IF(N533="nulová",J533,0)</f>
        <v>0</v>
      </c>
      <c r="BJ533" s="18" t="s">
        <v>81</v>
      </c>
      <c r="BK533" s="226">
        <f>ROUND(I533*H533,2)</f>
        <v>0</v>
      </c>
      <c r="BL533" s="18" t="s">
        <v>663</v>
      </c>
      <c r="BM533" s="225" t="s">
        <v>664</v>
      </c>
    </row>
    <row r="534" s="2" customFormat="1" ht="55.5" customHeight="1">
      <c r="A534" s="39"/>
      <c r="B534" s="40"/>
      <c r="C534" s="213" t="s">
        <v>665</v>
      </c>
      <c r="D534" s="213" t="s">
        <v>122</v>
      </c>
      <c r="E534" s="214" t="s">
        <v>666</v>
      </c>
      <c r="F534" s="215" t="s">
        <v>667</v>
      </c>
      <c r="G534" s="216" t="s">
        <v>662</v>
      </c>
      <c r="H534" s="217">
        <v>1</v>
      </c>
      <c r="I534" s="218"/>
      <c r="J534" s="219">
        <f>ROUND(I534*H534,2)</f>
        <v>0</v>
      </c>
      <c r="K534" s="220"/>
      <c r="L534" s="45"/>
      <c r="M534" s="221" t="s">
        <v>1</v>
      </c>
      <c r="N534" s="222" t="s">
        <v>41</v>
      </c>
      <c r="O534" s="92"/>
      <c r="P534" s="223">
        <f>O534*H534</f>
        <v>0</v>
      </c>
      <c r="Q534" s="223">
        <v>0</v>
      </c>
      <c r="R534" s="223">
        <f>Q534*H534</f>
        <v>0</v>
      </c>
      <c r="S534" s="223">
        <v>0</v>
      </c>
      <c r="T534" s="224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25" t="s">
        <v>663</v>
      </c>
      <c r="AT534" s="225" t="s">
        <v>122</v>
      </c>
      <c r="AU534" s="225" t="s">
        <v>83</v>
      </c>
      <c r="AY534" s="18" t="s">
        <v>120</v>
      </c>
      <c r="BE534" s="226">
        <f>IF(N534="základní",J534,0)</f>
        <v>0</v>
      </c>
      <c r="BF534" s="226">
        <f>IF(N534="snížená",J534,0)</f>
        <v>0</v>
      </c>
      <c r="BG534" s="226">
        <f>IF(N534="zákl. přenesená",J534,0)</f>
        <v>0</v>
      </c>
      <c r="BH534" s="226">
        <f>IF(N534="sníž. přenesená",J534,0)</f>
        <v>0</v>
      </c>
      <c r="BI534" s="226">
        <f>IF(N534="nulová",J534,0)</f>
        <v>0</v>
      </c>
      <c r="BJ534" s="18" t="s">
        <v>81</v>
      </c>
      <c r="BK534" s="226">
        <f>ROUND(I534*H534,2)</f>
        <v>0</v>
      </c>
      <c r="BL534" s="18" t="s">
        <v>663</v>
      </c>
      <c r="BM534" s="225" t="s">
        <v>668</v>
      </c>
    </row>
    <row r="535" s="2" customFormat="1" ht="49.05" customHeight="1">
      <c r="A535" s="39"/>
      <c r="B535" s="40"/>
      <c r="C535" s="213" t="s">
        <v>669</v>
      </c>
      <c r="D535" s="213" t="s">
        <v>122</v>
      </c>
      <c r="E535" s="214" t="s">
        <v>670</v>
      </c>
      <c r="F535" s="215" t="s">
        <v>671</v>
      </c>
      <c r="G535" s="216" t="s">
        <v>662</v>
      </c>
      <c r="H535" s="217">
        <v>1</v>
      </c>
      <c r="I535" s="218"/>
      <c r="J535" s="219">
        <f>ROUND(I535*H535,2)</f>
        <v>0</v>
      </c>
      <c r="K535" s="220"/>
      <c r="L535" s="45"/>
      <c r="M535" s="221" t="s">
        <v>1</v>
      </c>
      <c r="N535" s="222" t="s">
        <v>41</v>
      </c>
      <c r="O535" s="92"/>
      <c r="P535" s="223">
        <f>O535*H535</f>
        <v>0</v>
      </c>
      <c r="Q535" s="223">
        <v>0</v>
      </c>
      <c r="R535" s="223">
        <f>Q535*H535</f>
        <v>0</v>
      </c>
      <c r="S535" s="223">
        <v>0</v>
      </c>
      <c r="T535" s="224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25" t="s">
        <v>663</v>
      </c>
      <c r="AT535" s="225" t="s">
        <v>122</v>
      </c>
      <c r="AU535" s="225" t="s">
        <v>83</v>
      </c>
      <c r="AY535" s="18" t="s">
        <v>120</v>
      </c>
      <c r="BE535" s="226">
        <f>IF(N535="základní",J535,0)</f>
        <v>0</v>
      </c>
      <c r="BF535" s="226">
        <f>IF(N535="snížená",J535,0)</f>
        <v>0</v>
      </c>
      <c r="BG535" s="226">
        <f>IF(N535="zákl. přenesená",J535,0)</f>
        <v>0</v>
      </c>
      <c r="BH535" s="226">
        <f>IF(N535="sníž. přenesená",J535,0)</f>
        <v>0</v>
      </c>
      <c r="BI535" s="226">
        <f>IF(N535="nulová",J535,0)</f>
        <v>0</v>
      </c>
      <c r="BJ535" s="18" t="s">
        <v>81</v>
      </c>
      <c r="BK535" s="226">
        <f>ROUND(I535*H535,2)</f>
        <v>0</v>
      </c>
      <c r="BL535" s="18" t="s">
        <v>663</v>
      </c>
      <c r="BM535" s="225" t="s">
        <v>672</v>
      </c>
    </row>
    <row r="536" s="2" customFormat="1" ht="24.15" customHeight="1">
      <c r="A536" s="39"/>
      <c r="B536" s="40"/>
      <c r="C536" s="213" t="s">
        <v>673</v>
      </c>
      <c r="D536" s="213" t="s">
        <v>122</v>
      </c>
      <c r="E536" s="214" t="s">
        <v>674</v>
      </c>
      <c r="F536" s="215" t="s">
        <v>675</v>
      </c>
      <c r="G536" s="216" t="s">
        <v>662</v>
      </c>
      <c r="H536" s="217">
        <v>1</v>
      </c>
      <c r="I536" s="218"/>
      <c r="J536" s="219">
        <f>ROUND(I536*H536,2)</f>
        <v>0</v>
      </c>
      <c r="K536" s="220"/>
      <c r="L536" s="45"/>
      <c r="M536" s="221" t="s">
        <v>1</v>
      </c>
      <c r="N536" s="222" t="s">
        <v>41</v>
      </c>
      <c r="O536" s="92"/>
      <c r="P536" s="223">
        <f>O536*H536</f>
        <v>0</v>
      </c>
      <c r="Q536" s="223">
        <v>0</v>
      </c>
      <c r="R536" s="223">
        <f>Q536*H536</f>
        <v>0</v>
      </c>
      <c r="S536" s="223">
        <v>0</v>
      </c>
      <c r="T536" s="224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25" t="s">
        <v>663</v>
      </c>
      <c r="AT536" s="225" t="s">
        <v>122</v>
      </c>
      <c r="AU536" s="225" t="s">
        <v>83</v>
      </c>
      <c r="AY536" s="18" t="s">
        <v>120</v>
      </c>
      <c r="BE536" s="226">
        <f>IF(N536="základní",J536,0)</f>
        <v>0</v>
      </c>
      <c r="BF536" s="226">
        <f>IF(N536="snížená",J536,0)</f>
        <v>0</v>
      </c>
      <c r="BG536" s="226">
        <f>IF(N536="zákl. přenesená",J536,0)</f>
        <v>0</v>
      </c>
      <c r="BH536" s="226">
        <f>IF(N536="sníž. přenesená",J536,0)</f>
        <v>0</v>
      </c>
      <c r="BI536" s="226">
        <f>IF(N536="nulová",J536,0)</f>
        <v>0</v>
      </c>
      <c r="BJ536" s="18" t="s">
        <v>81</v>
      </c>
      <c r="BK536" s="226">
        <f>ROUND(I536*H536,2)</f>
        <v>0</v>
      </c>
      <c r="BL536" s="18" t="s">
        <v>663</v>
      </c>
      <c r="BM536" s="225" t="s">
        <v>676</v>
      </c>
    </row>
    <row r="537" s="2" customFormat="1" ht="24.15" customHeight="1">
      <c r="A537" s="39"/>
      <c r="B537" s="40"/>
      <c r="C537" s="213" t="s">
        <v>677</v>
      </c>
      <c r="D537" s="213" t="s">
        <v>122</v>
      </c>
      <c r="E537" s="214" t="s">
        <v>678</v>
      </c>
      <c r="F537" s="215" t="s">
        <v>679</v>
      </c>
      <c r="G537" s="216" t="s">
        <v>662</v>
      </c>
      <c r="H537" s="217">
        <v>1</v>
      </c>
      <c r="I537" s="218"/>
      <c r="J537" s="219">
        <f>ROUND(I537*H537,2)</f>
        <v>0</v>
      </c>
      <c r="K537" s="220"/>
      <c r="L537" s="45"/>
      <c r="M537" s="221" t="s">
        <v>1</v>
      </c>
      <c r="N537" s="222" t="s">
        <v>41</v>
      </c>
      <c r="O537" s="92"/>
      <c r="P537" s="223">
        <f>O537*H537</f>
        <v>0</v>
      </c>
      <c r="Q537" s="223">
        <v>0</v>
      </c>
      <c r="R537" s="223">
        <f>Q537*H537</f>
        <v>0</v>
      </c>
      <c r="S537" s="223">
        <v>0</v>
      </c>
      <c r="T537" s="224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25" t="s">
        <v>663</v>
      </c>
      <c r="AT537" s="225" t="s">
        <v>122</v>
      </c>
      <c r="AU537" s="225" t="s">
        <v>83</v>
      </c>
      <c r="AY537" s="18" t="s">
        <v>120</v>
      </c>
      <c r="BE537" s="226">
        <f>IF(N537="základní",J537,0)</f>
        <v>0</v>
      </c>
      <c r="BF537" s="226">
        <f>IF(N537="snížená",J537,0)</f>
        <v>0</v>
      </c>
      <c r="BG537" s="226">
        <f>IF(N537="zákl. přenesená",J537,0)</f>
        <v>0</v>
      </c>
      <c r="BH537" s="226">
        <f>IF(N537="sníž. přenesená",J537,0)</f>
        <v>0</v>
      </c>
      <c r="BI537" s="226">
        <f>IF(N537="nulová",J537,0)</f>
        <v>0</v>
      </c>
      <c r="BJ537" s="18" t="s">
        <v>81</v>
      </c>
      <c r="BK537" s="226">
        <f>ROUND(I537*H537,2)</f>
        <v>0</v>
      </c>
      <c r="BL537" s="18" t="s">
        <v>663</v>
      </c>
      <c r="BM537" s="225" t="s">
        <v>680</v>
      </c>
    </row>
    <row r="538" s="2" customFormat="1" ht="49.05" customHeight="1">
      <c r="A538" s="39"/>
      <c r="B538" s="40"/>
      <c r="C538" s="213" t="s">
        <v>681</v>
      </c>
      <c r="D538" s="213" t="s">
        <v>122</v>
      </c>
      <c r="E538" s="214" t="s">
        <v>682</v>
      </c>
      <c r="F538" s="215" t="s">
        <v>683</v>
      </c>
      <c r="G538" s="216" t="s">
        <v>662</v>
      </c>
      <c r="H538" s="217">
        <v>1</v>
      </c>
      <c r="I538" s="218"/>
      <c r="J538" s="219">
        <f>ROUND(I538*H538,2)</f>
        <v>0</v>
      </c>
      <c r="K538" s="220"/>
      <c r="L538" s="45"/>
      <c r="M538" s="221" t="s">
        <v>1</v>
      </c>
      <c r="N538" s="222" t="s">
        <v>41</v>
      </c>
      <c r="O538" s="92"/>
      <c r="P538" s="223">
        <f>O538*H538</f>
        <v>0</v>
      </c>
      <c r="Q538" s="223">
        <v>0</v>
      </c>
      <c r="R538" s="223">
        <f>Q538*H538</f>
        <v>0</v>
      </c>
      <c r="S538" s="223">
        <v>0</v>
      </c>
      <c r="T538" s="224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25" t="s">
        <v>663</v>
      </c>
      <c r="AT538" s="225" t="s">
        <v>122</v>
      </c>
      <c r="AU538" s="225" t="s">
        <v>83</v>
      </c>
      <c r="AY538" s="18" t="s">
        <v>120</v>
      </c>
      <c r="BE538" s="226">
        <f>IF(N538="základní",J538,0)</f>
        <v>0</v>
      </c>
      <c r="BF538" s="226">
        <f>IF(N538="snížená",J538,0)</f>
        <v>0</v>
      </c>
      <c r="BG538" s="226">
        <f>IF(N538="zákl. přenesená",J538,0)</f>
        <v>0</v>
      </c>
      <c r="BH538" s="226">
        <f>IF(N538="sníž. přenesená",J538,0)</f>
        <v>0</v>
      </c>
      <c r="BI538" s="226">
        <f>IF(N538="nulová",J538,0)</f>
        <v>0</v>
      </c>
      <c r="BJ538" s="18" t="s">
        <v>81</v>
      </c>
      <c r="BK538" s="226">
        <f>ROUND(I538*H538,2)</f>
        <v>0</v>
      </c>
      <c r="BL538" s="18" t="s">
        <v>663</v>
      </c>
      <c r="BM538" s="225" t="s">
        <v>684</v>
      </c>
    </row>
    <row r="539" s="2" customFormat="1" ht="44.25" customHeight="1">
      <c r="A539" s="39"/>
      <c r="B539" s="40"/>
      <c r="C539" s="213" t="s">
        <v>685</v>
      </c>
      <c r="D539" s="213" t="s">
        <v>122</v>
      </c>
      <c r="E539" s="214" t="s">
        <v>686</v>
      </c>
      <c r="F539" s="215" t="s">
        <v>687</v>
      </c>
      <c r="G539" s="216" t="s">
        <v>662</v>
      </c>
      <c r="H539" s="217">
        <v>1</v>
      </c>
      <c r="I539" s="218"/>
      <c r="J539" s="219">
        <f>ROUND(I539*H539,2)</f>
        <v>0</v>
      </c>
      <c r="K539" s="220"/>
      <c r="L539" s="45"/>
      <c r="M539" s="221" t="s">
        <v>1</v>
      </c>
      <c r="N539" s="222" t="s">
        <v>41</v>
      </c>
      <c r="O539" s="92"/>
      <c r="P539" s="223">
        <f>O539*H539</f>
        <v>0</v>
      </c>
      <c r="Q539" s="223">
        <v>0</v>
      </c>
      <c r="R539" s="223">
        <f>Q539*H539</f>
        <v>0</v>
      </c>
      <c r="S539" s="223">
        <v>0</v>
      </c>
      <c r="T539" s="224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25" t="s">
        <v>663</v>
      </c>
      <c r="AT539" s="225" t="s">
        <v>122</v>
      </c>
      <c r="AU539" s="225" t="s">
        <v>83</v>
      </c>
      <c r="AY539" s="18" t="s">
        <v>120</v>
      </c>
      <c r="BE539" s="226">
        <f>IF(N539="základní",J539,0)</f>
        <v>0</v>
      </c>
      <c r="BF539" s="226">
        <f>IF(N539="snížená",J539,0)</f>
        <v>0</v>
      </c>
      <c r="BG539" s="226">
        <f>IF(N539="zákl. přenesená",J539,0)</f>
        <v>0</v>
      </c>
      <c r="BH539" s="226">
        <f>IF(N539="sníž. přenesená",J539,0)</f>
        <v>0</v>
      </c>
      <c r="BI539" s="226">
        <f>IF(N539="nulová",J539,0)</f>
        <v>0</v>
      </c>
      <c r="BJ539" s="18" t="s">
        <v>81</v>
      </c>
      <c r="BK539" s="226">
        <f>ROUND(I539*H539,2)</f>
        <v>0</v>
      </c>
      <c r="BL539" s="18" t="s">
        <v>663</v>
      </c>
      <c r="BM539" s="225" t="s">
        <v>688</v>
      </c>
    </row>
    <row r="540" s="2" customFormat="1" ht="33" customHeight="1">
      <c r="A540" s="39"/>
      <c r="B540" s="40"/>
      <c r="C540" s="213" t="s">
        <v>689</v>
      </c>
      <c r="D540" s="213" t="s">
        <v>122</v>
      </c>
      <c r="E540" s="214" t="s">
        <v>690</v>
      </c>
      <c r="F540" s="215" t="s">
        <v>691</v>
      </c>
      <c r="G540" s="216" t="s">
        <v>662</v>
      </c>
      <c r="H540" s="217">
        <v>1</v>
      </c>
      <c r="I540" s="218"/>
      <c r="J540" s="219">
        <f>ROUND(I540*H540,2)</f>
        <v>0</v>
      </c>
      <c r="K540" s="220"/>
      <c r="L540" s="45"/>
      <c r="M540" s="221" t="s">
        <v>1</v>
      </c>
      <c r="N540" s="222" t="s">
        <v>41</v>
      </c>
      <c r="O540" s="92"/>
      <c r="P540" s="223">
        <f>O540*H540</f>
        <v>0</v>
      </c>
      <c r="Q540" s="223">
        <v>0</v>
      </c>
      <c r="R540" s="223">
        <f>Q540*H540</f>
        <v>0</v>
      </c>
      <c r="S540" s="223">
        <v>0</v>
      </c>
      <c r="T540" s="224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25" t="s">
        <v>663</v>
      </c>
      <c r="AT540" s="225" t="s">
        <v>122</v>
      </c>
      <c r="AU540" s="225" t="s">
        <v>83</v>
      </c>
      <c r="AY540" s="18" t="s">
        <v>120</v>
      </c>
      <c r="BE540" s="226">
        <f>IF(N540="základní",J540,0)</f>
        <v>0</v>
      </c>
      <c r="BF540" s="226">
        <f>IF(N540="snížená",J540,0)</f>
        <v>0</v>
      </c>
      <c r="BG540" s="226">
        <f>IF(N540="zákl. přenesená",J540,0)</f>
        <v>0</v>
      </c>
      <c r="BH540" s="226">
        <f>IF(N540="sníž. přenesená",J540,0)</f>
        <v>0</v>
      </c>
      <c r="BI540" s="226">
        <f>IF(N540="nulová",J540,0)</f>
        <v>0</v>
      </c>
      <c r="BJ540" s="18" t="s">
        <v>81</v>
      </c>
      <c r="BK540" s="226">
        <f>ROUND(I540*H540,2)</f>
        <v>0</v>
      </c>
      <c r="BL540" s="18" t="s">
        <v>663</v>
      </c>
      <c r="BM540" s="225" t="s">
        <v>692</v>
      </c>
    </row>
    <row r="541" s="2" customFormat="1" ht="33" customHeight="1">
      <c r="A541" s="39"/>
      <c r="B541" s="40"/>
      <c r="C541" s="213" t="s">
        <v>693</v>
      </c>
      <c r="D541" s="213" t="s">
        <v>122</v>
      </c>
      <c r="E541" s="214" t="s">
        <v>694</v>
      </c>
      <c r="F541" s="215" t="s">
        <v>695</v>
      </c>
      <c r="G541" s="216" t="s">
        <v>662</v>
      </c>
      <c r="H541" s="217">
        <v>1</v>
      </c>
      <c r="I541" s="218"/>
      <c r="J541" s="219">
        <f>ROUND(I541*H541,2)</f>
        <v>0</v>
      </c>
      <c r="K541" s="220"/>
      <c r="L541" s="45"/>
      <c r="M541" s="221" t="s">
        <v>1</v>
      </c>
      <c r="N541" s="222" t="s">
        <v>41</v>
      </c>
      <c r="O541" s="92"/>
      <c r="P541" s="223">
        <f>O541*H541</f>
        <v>0</v>
      </c>
      <c r="Q541" s="223">
        <v>0</v>
      </c>
      <c r="R541" s="223">
        <f>Q541*H541</f>
        <v>0</v>
      </c>
      <c r="S541" s="223">
        <v>0</v>
      </c>
      <c r="T541" s="224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25" t="s">
        <v>663</v>
      </c>
      <c r="AT541" s="225" t="s">
        <v>122</v>
      </c>
      <c r="AU541" s="225" t="s">
        <v>83</v>
      </c>
      <c r="AY541" s="18" t="s">
        <v>120</v>
      </c>
      <c r="BE541" s="226">
        <f>IF(N541="základní",J541,0)</f>
        <v>0</v>
      </c>
      <c r="BF541" s="226">
        <f>IF(N541="snížená",J541,0)</f>
        <v>0</v>
      </c>
      <c r="BG541" s="226">
        <f>IF(N541="zákl. přenesená",J541,0)</f>
        <v>0</v>
      </c>
      <c r="BH541" s="226">
        <f>IF(N541="sníž. přenesená",J541,0)</f>
        <v>0</v>
      </c>
      <c r="BI541" s="226">
        <f>IF(N541="nulová",J541,0)</f>
        <v>0</v>
      </c>
      <c r="BJ541" s="18" t="s">
        <v>81</v>
      </c>
      <c r="BK541" s="226">
        <f>ROUND(I541*H541,2)</f>
        <v>0</v>
      </c>
      <c r="BL541" s="18" t="s">
        <v>663</v>
      </c>
      <c r="BM541" s="225" t="s">
        <v>696</v>
      </c>
    </row>
    <row r="542" s="2" customFormat="1" ht="55.5" customHeight="1">
      <c r="A542" s="39"/>
      <c r="B542" s="40"/>
      <c r="C542" s="213" t="s">
        <v>697</v>
      </c>
      <c r="D542" s="213" t="s">
        <v>122</v>
      </c>
      <c r="E542" s="214" t="s">
        <v>698</v>
      </c>
      <c r="F542" s="215" t="s">
        <v>699</v>
      </c>
      <c r="G542" s="216" t="s">
        <v>662</v>
      </c>
      <c r="H542" s="217">
        <v>1</v>
      </c>
      <c r="I542" s="218"/>
      <c r="J542" s="219">
        <f>ROUND(I542*H542,2)</f>
        <v>0</v>
      </c>
      <c r="K542" s="220"/>
      <c r="L542" s="45"/>
      <c r="M542" s="221" t="s">
        <v>1</v>
      </c>
      <c r="N542" s="222" t="s">
        <v>41</v>
      </c>
      <c r="O542" s="92"/>
      <c r="P542" s="223">
        <f>O542*H542</f>
        <v>0</v>
      </c>
      <c r="Q542" s="223">
        <v>0</v>
      </c>
      <c r="R542" s="223">
        <f>Q542*H542</f>
        <v>0</v>
      </c>
      <c r="S542" s="223">
        <v>0</v>
      </c>
      <c r="T542" s="224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25" t="s">
        <v>663</v>
      </c>
      <c r="AT542" s="225" t="s">
        <v>122</v>
      </c>
      <c r="AU542" s="225" t="s">
        <v>83</v>
      </c>
      <c r="AY542" s="18" t="s">
        <v>120</v>
      </c>
      <c r="BE542" s="226">
        <f>IF(N542="základní",J542,0)</f>
        <v>0</v>
      </c>
      <c r="BF542" s="226">
        <f>IF(N542="snížená",J542,0)</f>
        <v>0</v>
      </c>
      <c r="BG542" s="226">
        <f>IF(N542="zákl. přenesená",J542,0)</f>
        <v>0</v>
      </c>
      <c r="BH542" s="226">
        <f>IF(N542="sníž. přenesená",J542,0)</f>
        <v>0</v>
      </c>
      <c r="BI542" s="226">
        <f>IF(N542="nulová",J542,0)</f>
        <v>0</v>
      </c>
      <c r="BJ542" s="18" t="s">
        <v>81</v>
      </c>
      <c r="BK542" s="226">
        <f>ROUND(I542*H542,2)</f>
        <v>0</v>
      </c>
      <c r="BL542" s="18" t="s">
        <v>663</v>
      </c>
      <c r="BM542" s="225" t="s">
        <v>700</v>
      </c>
    </row>
    <row r="543" s="2" customFormat="1" ht="21.75" customHeight="1">
      <c r="A543" s="39"/>
      <c r="B543" s="40"/>
      <c r="C543" s="213" t="s">
        <v>701</v>
      </c>
      <c r="D543" s="213" t="s">
        <v>122</v>
      </c>
      <c r="E543" s="214" t="s">
        <v>702</v>
      </c>
      <c r="F543" s="215" t="s">
        <v>703</v>
      </c>
      <c r="G543" s="216" t="s">
        <v>662</v>
      </c>
      <c r="H543" s="217">
        <v>1</v>
      </c>
      <c r="I543" s="218"/>
      <c r="J543" s="219">
        <f>ROUND(I543*H543,2)</f>
        <v>0</v>
      </c>
      <c r="K543" s="220"/>
      <c r="L543" s="45"/>
      <c r="M543" s="221" t="s">
        <v>1</v>
      </c>
      <c r="N543" s="222" t="s">
        <v>41</v>
      </c>
      <c r="O543" s="92"/>
      <c r="P543" s="223">
        <f>O543*H543</f>
        <v>0</v>
      </c>
      <c r="Q543" s="223">
        <v>0</v>
      </c>
      <c r="R543" s="223">
        <f>Q543*H543</f>
        <v>0</v>
      </c>
      <c r="S543" s="223">
        <v>0</v>
      </c>
      <c r="T543" s="224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25" t="s">
        <v>663</v>
      </c>
      <c r="AT543" s="225" t="s">
        <v>122</v>
      </c>
      <c r="AU543" s="225" t="s">
        <v>83</v>
      </c>
      <c r="AY543" s="18" t="s">
        <v>120</v>
      </c>
      <c r="BE543" s="226">
        <f>IF(N543="základní",J543,0)</f>
        <v>0</v>
      </c>
      <c r="BF543" s="226">
        <f>IF(N543="snížená",J543,0)</f>
        <v>0</v>
      </c>
      <c r="BG543" s="226">
        <f>IF(N543="zákl. přenesená",J543,0)</f>
        <v>0</v>
      </c>
      <c r="BH543" s="226">
        <f>IF(N543="sníž. přenesená",J543,0)</f>
        <v>0</v>
      </c>
      <c r="BI543" s="226">
        <f>IF(N543="nulová",J543,0)</f>
        <v>0</v>
      </c>
      <c r="BJ543" s="18" t="s">
        <v>81</v>
      </c>
      <c r="BK543" s="226">
        <f>ROUND(I543*H543,2)</f>
        <v>0</v>
      </c>
      <c r="BL543" s="18" t="s">
        <v>663</v>
      </c>
      <c r="BM543" s="225" t="s">
        <v>704</v>
      </c>
    </row>
    <row r="544" s="2" customFormat="1" ht="21.75" customHeight="1">
      <c r="A544" s="39"/>
      <c r="B544" s="40"/>
      <c r="C544" s="213" t="s">
        <v>705</v>
      </c>
      <c r="D544" s="213" t="s">
        <v>122</v>
      </c>
      <c r="E544" s="214" t="s">
        <v>706</v>
      </c>
      <c r="F544" s="215" t="s">
        <v>707</v>
      </c>
      <c r="G544" s="216" t="s">
        <v>662</v>
      </c>
      <c r="H544" s="217">
        <v>1</v>
      </c>
      <c r="I544" s="218"/>
      <c r="J544" s="219">
        <f>ROUND(I544*H544,2)</f>
        <v>0</v>
      </c>
      <c r="K544" s="220"/>
      <c r="L544" s="45"/>
      <c r="M544" s="221" t="s">
        <v>1</v>
      </c>
      <c r="N544" s="222" t="s">
        <v>41</v>
      </c>
      <c r="O544" s="92"/>
      <c r="P544" s="223">
        <f>O544*H544</f>
        <v>0</v>
      </c>
      <c r="Q544" s="223">
        <v>0</v>
      </c>
      <c r="R544" s="223">
        <f>Q544*H544</f>
        <v>0</v>
      </c>
      <c r="S544" s="223">
        <v>0</v>
      </c>
      <c r="T544" s="224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25" t="s">
        <v>663</v>
      </c>
      <c r="AT544" s="225" t="s">
        <v>122</v>
      </c>
      <c r="AU544" s="225" t="s">
        <v>83</v>
      </c>
      <c r="AY544" s="18" t="s">
        <v>120</v>
      </c>
      <c r="BE544" s="226">
        <f>IF(N544="základní",J544,0)</f>
        <v>0</v>
      </c>
      <c r="BF544" s="226">
        <f>IF(N544="snížená",J544,0)</f>
        <v>0</v>
      </c>
      <c r="BG544" s="226">
        <f>IF(N544="zákl. přenesená",J544,0)</f>
        <v>0</v>
      </c>
      <c r="BH544" s="226">
        <f>IF(N544="sníž. přenesená",J544,0)</f>
        <v>0</v>
      </c>
      <c r="BI544" s="226">
        <f>IF(N544="nulová",J544,0)</f>
        <v>0</v>
      </c>
      <c r="BJ544" s="18" t="s">
        <v>81</v>
      </c>
      <c r="BK544" s="226">
        <f>ROUND(I544*H544,2)</f>
        <v>0</v>
      </c>
      <c r="BL544" s="18" t="s">
        <v>663</v>
      </c>
      <c r="BM544" s="225" t="s">
        <v>708</v>
      </c>
    </row>
    <row r="545" s="2" customFormat="1" ht="37.8" customHeight="1">
      <c r="A545" s="39"/>
      <c r="B545" s="40"/>
      <c r="C545" s="213" t="s">
        <v>709</v>
      </c>
      <c r="D545" s="213" t="s">
        <v>122</v>
      </c>
      <c r="E545" s="214" t="s">
        <v>710</v>
      </c>
      <c r="F545" s="215" t="s">
        <v>711</v>
      </c>
      <c r="G545" s="216" t="s">
        <v>662</v>
      </c>
      <c r="H545" s="217">
        <v>1</v>
      </c>
      <c r="I545" s="218"/>
      <c r="J545" s="219">
        <f>ROUND(I545*H545,2)</f>
        <v>0</v>
      </c>
      <c r="K545" s="220"/>
      <c r="L545" s="45"/>
      <c r="M545" s="221" t="s">
        <v>1</v>
      </c>
      <c r="N545" s="222" t="s">
        <v>41</v>
      </c>
      <c r="O545" s="92"/>
      <c r="P545" s="223">
        <f>O545*H545</f>
        <v>0</v>
      </c>
      <c r="Q545" s="223">
        <v>0</v>
      </c>
      <c r="R545" s="223">
        <f>Q545*H545</f>
        <v>0</v>
      </c>
      <c r="S545" s="223">
        <v>0</v>
      </c>
      <c r="T545" s="224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25" t="s">
        <v>663</v>
      </c>
      <c r="AT545" s="225" t="s">
        <v>122</v>
      </c>
      <c r="AU545" s="225" t="s">
        <v>83</v>
      </c>
      <c r="AY545" s="18" t="s">
        <v>120</v>
      </c>
      <c r="BE545" s="226">
        <f>IF(N545="základní",J545,0)</f>
        <v>0</v>
      </c>
      <c r="BF545" s="226">
        <f>IF(N545="snížená",J545,0)</f>
        <v>0</v>
      </c>
      <c r="BG545" s="226">
        <f>IF(N545="zákl. přenesená",J545,0)</f>
        <v>0</v>
      </c>
      <c r="BH545" s="226">
        <f>IF(N545="sníž. přenesená",J545,0)</f>
        <v>0</v>
      </c>
      <c r="BI545" s="226">
        <f>IF(N545="nulová",J545,0)</f>
        <v>0</v>
      </c>
      <c r="BJ545" s="18" t="s">
        <v>81</v>
      </c>
      <c r="BK545" s="226">
        <f>ROUND(I545*H545,2)</f>
        <v>0</v>
      </c>
      <c r="BL545" s="18" t="s">
        <v>663</v>
      </c>
      <c r="BM545" s="225" t="s">
        <v>712</v>
      </c>
    </row>
    <row r="546" s="2" customFormat="1" ht="37.8" customHeight="1">
      <c r="A546" s="39"/>
      <c r="B546" s="40"/>
      <c r="C546" s="213" t="s">
        <v>713</v>
      </c>
      <c r="D546" s="213" t="s">
        <v>122</v>
      </c>
      <c r="E546" s="214" t="s">
        <v>714</v>
      </c>
      <c r="F546" s="215" t="s">
        <v>715</v>
      </c>
      <c r="G546" s="216" t="s">
        <v>662</v>
      </c>
      <c r="H546" s="217">
        <v>1</v>
      </c>
      <c r="I546" s="218"/>
      <c r="J546" s="219">
        <f>ROUND(I546*H546,2)</f>
        <v>0</v>
      </c>
      <c r="K546" s="220"/>
      <c r="L546" s="45"/>
      <c r="M546" s="221" t="s">
        <v>1</v>
      </c>
      <c r="N546" s="222" t="s">
        <v>41</v>
      </c>
      <c r="O546" s="92"/>
      <c r="P546" s="223">
        <f>O546*H546</f>
        <v>0</v>
      </c>
      <c r="Q546" s="223">
        <v>0</v>
      </c>
      <c r="R546" s="223">
        <f>Q546*H546</f>
        <v>0</v>
      </c>
      <c r="S546" s="223">
        <v>0</v>
      </c>
      <c r="T546" s="224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25" t="s">
        <v>663</v>
      </c>
      <c r="AT546" s="225" t="s">
        <v>122</v>
      </c>
      <c r="AU546" s="225" t="s">
        <v>83</v>
      </c>
      <c r="AY546" s="18" t="s">
        <v>120</v>
      </c>
      <c r="BE546" s="226">
        <f>IF(N546="základní",J546,0)</f>
        <v>0</v>
      </c>
      <c r="BF546" s="226">
        <f>IF(N546="snížená",J546,0)</f>
        <v>0</v>
      </c>
      <c r="BG546" s="226">
        <f>IF(N546="zákl. přenesená",J546,0)</f>
        <v>0</v>
      </c>
      <c r="BH546" s="226">
        <f>IF(N546="sníž. přenesená",J546,0)</f>
        <v>0</v>
      </c>
      <c r="BI546" s="226">
        <f>IF(N546="nulová",J546,0)</f>
        <v>0</v>
      </c>
      <c r="BJ546" s="18" t="s">
        <v>81</v>
      </c>
      <c r="BK546" s="226">
        <f>ROUND(I546*H546,2)</f>
        <v>0</v>
      </c>
      <c r="BL546" s="18" t="s">
        <v>663</v>
      </c>
      <c r="BM546" s="225" t="s">
        <v>716</v>
      </c>
    </row>
    <row r="547" s="2" customFormat="1" ht="37.8" customHeight="1">
      <c r="A547" s="39"/>
      <c r="B547" s="40"/>
      <c r="C547" s="213" t="s">
        <v>717</v>
      </c>
      <c r="D547" s="213" t="s">
        <v>122</v>
      </c>
      <c r="E547" s="214" t="s">
        <v>718</v>
      </c>
      <c r="F547" s="215" t="s">
        <v>719</v>
      </c>
      <c r="G547" s="216" t="s">
        <v>662</v>
      </c>
      <c r="H547" s="217">
        <v>1</v>
      </c>
      <c r="I547" s="218"/>
      <c r="J547" s="219">
        <f>ROUND(I547*H547,2)</f>
        <v>0</v>
      </c>
      <c r="K547" s="220"/>
      <c r="L547" s="45"/>
      <c r="M547" s="221" t="s">
        <v>1</v>
      </c>
      <c r="N547" s="222" t="s">
        <v>41</v>
      </c>
      <c r="O547" s="92"/>
      <c r="P547" s="223">
        <f>O547*H547</f>
        <v>0</v>
      </c>
      <c r="Q547" s="223">
        <v>0</v>
      </c>
      <c r="R547" s="223">
        <f>Q547*H547</f>
        <v>0</v>
      </c>
      <c r="S547" s="223">
        <v>0</v>
      </c>
      <c r="T547" s="224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25" t="s">
        <v>663</v>
      </c>
      <c r="AT547" s="225" t="s">
        <v>122</v>
      </c>
      <c r="AU547" s="225" t="s">
        <v>83</v>
      </c>
      <c r="AY547" s="18" t="s">
        <v>120</v>
      </c>
      <c r="BE547" s="226">
        <f>IF(N547="základní",J547,0)</f>
        <v>0</v>
      </c>
      <c r="BF547" s="226">
        <f>IF(N547="snížená",J547,0)</f>
        <v>0</v>
      </c>
      <c r="BG547" s="226">
        <f>IF(N547="zákl. přenesená",J547,0)</f>
        <v>0</v>
      </c>
      <c r="BH547" s="226">
        <f>IF(N547="sníž. přenesená",J547,0)</f>
        <v>0</v>
      </c>
      <c r="BI547" s="226">
        <f>IF(N547="nulová",J547,0)</f>
        <v>0</v>
      </c>
      <c r="BJ547" s="18" t="s">
        <v>81</v>
      </c>
      <c r="BK547" s="226">
        <f>ROUND(I547*H547,2)</f>
        <v>0</v>
      </c>
      <c r="BL547" s="18" t="s">
        <v>663</v>
      </c>
      <c r="BM547" s="225" t="s">
        <v>720</v>
      </c>
    </row>
    <row r="548" s="2" customFormat="1" ht="24.15" customHeight="1">
      <c r="A548" s="39"/>
      <c r="B548" s="40"/>
      <c r="C548" s="213" t="s">
        <v>721</v>
      </c>
      <c r="D548" s="213" t="s">
        <v>122</v>
      </c>
      <c r="E548" s="214" t="s">
        <v>722</v>
      </c>
      <c r="F548" s="215" t="s">
        <v>723</v>
      </c>
      <c r="G548" s="216" t="s">
        <v>662</v>
      </c>
      <c r="H548" s="217">
        <v>1</v>
      </c>
      <c r="I548" s="218"/>
      <c r="J548" s="219">
        <f>ROUND(I548*H548,2)</f>
        <v>0</v>
      </c>
      <c r="K548" s="220"/>
      <c r="L548" s="45"/>
      <c r="M548" s="221" t="s">
        <v>1</v>
      </c>
      <c r="N548" s="222" t="s">
        <v>41</v>
      </c>
      <c r="O548" s="92"/>
      <c r="P548" s="223">
        <f>O548*H548</f>
        <v>0</v>
      </c>
      <c r="Q548" s="223">
        <v>0</v>
      </c>
      <c r="R548" s="223">
        <f>Q548*H548</f>
        <v>0</v>
      </c>
      <c r="S548" s="223">
        <v>0</v>
      </c>
      <c r="T548" s="224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25" t="s">
        <v>663</v>
      </c>
      <c r="AT548" s="225" t="s">
        <v>122</v>
      </c>
      <c r="AU548" s="225" t="s">
        <v>83</v>
      </c>
      <c r="AY548" s="18" t="s">
        <v>120</v>
      </c>
      <c r="BE548" s="226">
        <f>IF(N548="základní",J548,0)</f>
        <v>0</v>
      </c>
      <c r="BF548" s="226">
        <f>IF(N548="snížená",J548,0)</f>
        <v>0</v>
      </c>
      <c r="BG548" s="226">
        <f>IF(N548="zákl. přenesená",J548,0)</f>
        <v>0</v>
      </c>
      <c r="BH548" s="226">
        <f>IF(N548="sníž. přenesená",J548,0)</f>
        <v>0</v>
      </c>
      <c r="BI548" s="226">
        <f>IF(N548="nulová",J548,0)</f>
        <v>0</v>
      </c>
      <c r="BJ548" s="18" t="s">
        <v>81</v>
      </c>
      <c r="BK548" s="226">
        <f>ROUND(I548*H548,2)</f>
        <v>0</v>
      </c>
      <c r="BL548" s="18" t="s">
        <v>663</v>
      </c>
      <c r="BM548" s="225" t="s">
        <v>724</v>
      </c>
    </row>
    <row r="549" s="2" customFormat="1" ht="21.75" customHeight="1">
      <c r="A549" s="39"/>
      <c r="B549" s="40"/>
      <c r="C549" s="213" t="s">
        <v>725</v>
      </c>
      <c r="D549" s="213" t="s">
        <v>122</v>
      </c>
      <c r="E549" s="214" t="s">
        <v>726</v>
      </c>
      <c r="F549" s="215" t="s">
        <v>727</v>
      </c>
      <c r="G549" s="216" t="s">
        <v>662</v>
      </c>
      <c r="H549" s="217">
        <v>1</v>
      </c>
      <c r="I549" s="218"/>
      <c r="J549" s="219">
        <f>ROUND(I549*H549,2)</f>
        <v>0</v>
      </c>
      <c r="K549" s="220"/>
      <c r="L549" s="45"/>
      <c r="M549" s="221" t="s">
        <v>1</v>
      </c>
      <c r="N549" s="222" t="s">
        <v>41</v>
      </c>
      <c r="O549" s="92"/>
      <c r="P549" s="223">
        <f>O549*H549</f>
        <v>0</v>
      </c>
      <c r="Q549" s="223">
        <v>0</v>
      </c>
      <c r="R549" s="223">
        <f>Q549*H549</f>
        <v>0</v>
      </c>
      <c r="S549" s="223">
        <v>0</v>
      </c>
      <c r="T549" s="224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25" t="s">
        <v>663</v>
      </c>
      <c r="AT549" s="225" t="s">
        <v>122</v>
      </c>
      <c r="AU549" s="225" t="s">
        <v>83</v>
      </c>
      <c r="AY549" s="18" t="s">
        <v>120</v>
      </c>
      <c r="BE549" s="226">
        <f>IF(N549="základní",J549,0)</f>
        <v>0</v>
      </c>
      <c r="BF549" s="226">
        <f>IF(N549="snížená",J549,0)</f>
        <v>0</v>
      </c>
      <c r="BG549" s="226">
        <f>IF(N549="zákl. přenesená",J549,0)</f>
        <v>0</v>
      </c>
      <c r="BH549" s="226">
        <f>IF(N549="sníž. přenesená",J549,0)</f>
        <v>0</v>
      </c>
      <c r="BI549" s="226">
        <f>IF(N549="nulová",J549,0)</f>
        <v>0</v>
      </c>
      <c r="BJ549" s="18" t="s">
        <v>81</v>
      </c>
      <c r="BK549" s="226">
        <f>ROUND(I549*H549,2)</f>
        <v>0</v>
      </c>
      <c r="BL549" s="18" t="s">
        <v>663</v>
      </c>
      <c r="BM549" s="225" t="s">
        <v>728</v>
      </c>
    </row>
    <row r="550" s="2" customFormat="1" ht="24.15" customHeight="1">
      <c r="A550" s="39"/>
      <c r="B550" s="40"/>
      <c r="C550" s="213" t="s">
        <v>729</v>
      </c>
      <c r="D550" s="213" t="s">
        <v>122</v>
      </c>
      <c r="E550" s="214" t="s">
        <v>730</v>
      </c>
      <c r="F550" s="215" t="s">
        <v>731</v>
      </c>
      <c r="G550" s="216" t="s">
        <v>662</v>
      </c>
      <c r="H550" s="217">
        <v>1</v>
      </c>
      <c r="I550" s="218"/>
      <c r="J550" s="219">
        <f>ROUND(I550*H550,2)</f>
        <v>0</v>
      </c>
      <c r="K550" s="220"/>
      <c r="L550" s="45"/>
      <c r="M550" s="221" t="s">
        <v>1</v>
      </c>
      <c r="N550" s="222" t="s">
        <v>41</v>
      </c>
      <c r="O550" s="92"/>
      <c r="P550" s="223">
        <f>O550*H550</f>
        <v>0</v>
      </c>
      <c r="Q550" s="223">
        <v>0</v>
      </c>
      <c r="R550" s="223">
        <f>Q550*H550</f>
        <v>0</v>
      </c>
      <c r="S550" s="223">
        <v>0</v>
      </c>
      <c r="T550" s="224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25" t="s">
        <v>126</v>
      </c>
      <c r="AT550" s="225" t="s">
        <v>122</v>
      </c>
      <c r="AU550" s="225" t="s">
        <v>83</v>
      </c>
      <c r="AY550" s="18" t="s">
        <v>120</v>
      </c>
      <c r="BE550" s="226">
        <f>IF(N550="základní",J550,0)</f>
        <v>0</v>
      </c>
      <c r="BF550" s="226">
        <f>IF(N550="snížená",J550,0)</f>
        <v>0</v>
      </c>
      <c r="BG550" s="226">
        <f>IF(N550="zákl. přenesená",J550,0)</f>
        <v>0</v>
      </c>
      <c r="BH550" s="226">
        <f>IF(N550="sníž. přenesená",J550,0)</f>
        <v>0</v>
      </c>
      <c r="BI550" s="226">
        <f>IF(N550="nulová",J550,0)</f>
        <v>0</v>
      </c>
      <c r="BJ550" s="18" t="s">
        <v>81</v>
      </c>
      <c r="BK550" s="226">
        <f>ROUND(I550*H550,2)</f>
        <v>0</v>
      </c>
      <c r="BL550" s="18" t="s">
        <v>126</v>
      </c>
      <c r="BM550" s="225" t="s">
        <v>732</v>
      </c>
    </row>
    <row r="551" s="2" customFormat="1" ht="24.15" customHeight="1">
      <c r="A551" s="39"/>
      <c r="B551" s="40"/>
      <c r="C551" s="213" t="s">
        <v>733</v>
      </c>
      <c r="D551" s="213" t="s">
        <v>122</v>
      </c>
      <c r="E551" s="214" t="s">
        <v>734</v>
      </c>
      <c r="F551" s="215" t="s">
        <v>735</v>
      </c>
      <c r="G551" s="216" t="s">
        <v>662</v>
      </c>
      <c r="H551" s="217">
        <v>1</v>
      </c>
      <c r="I551" s="218"/>
      <c r="J551" s="219">
        <f>ROUND(I551*H551,2)</f>
        <v>0</v>
      </c>
      <c r="K551" s="220"/>
      <c r="L551" s="45"/>
      <c r="M551" s="221" t="s">
        <v>1</v>
      </c>
      <c r="N551" s="222" t="s">
        <v>41</v>
      </c>
      <c r="O551" s="92"/>
      <c r="P551" s="223">
        <f>O551*H551</f>
        <v>0</v>
      </c>
      <c r="Q551" s="223">
        <v>0</v>
      </c>
      <c r="R551" s="223">
        <f>Q551*H551</f>
        <v>0</v>
      </c>
      <c r="S551" s="223">
        <v>0</v>
      </c>
      <c r="T551" s="224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25" t="s">
        <v>126</v>
      </c>
      <c r="AT551" s="225" t="s">
        <v>122</v>
      </c>
      <c r="AU551" s="225" t="s">
        <v>83</v>
      </c>
      <c r="AY551" s="18" t="s">
        <v>120</v>
      </c>
      <c r="BE551" s="226">
        <f>IF(N551="základní",J551,0)</f>
        <v>0</v>
      </c>
      <c r="BF551" s="226">
        <f>IF(N551="snížená",J551,0)</f>
        <v>0</v>
      </c>
      <c r="BG551" s="226">
        <f>IF(N551="zákl. přenesená",J551,0)</f>
        <v>0</v>
      </c>
      <c r="BH551" s="226">
        <f>IF(N551="sníž. přenesená",J551,0)</f>
        <v>0</v>
      </c>
      <c r="BI551" s="226">
        <f>IF(N551="nulová",J551,0)</f>
        <v>0</v>
      </c>
      <c r="BJ551" s="18" t="s">
        <v>81</v>
      </c>
      <c r="BK551" s="226">
        <f>ROUND(I551*H551,2)</f>
        <v>0</v>
      </c>
      <c r="BL551" s="18" t="s">
        <v>126</v>
      </c>
      <c r="BM551" s="225" t="s">
        <v>736</v>
      </c>
    </row>
    <row r="552" s="2" customFormat="1" ht="16.5" customHeight="1">
      <c r="A552" s="39"/>
      <c r="B552" s="40"/>
      <c r="C552" s="213" t="s">
        <v>737</v>
      </c>
      <c r="D552" s="213" t="s">
        <v>122</v>
      </c>
      <c r="E552" s="214" t="s">
        <v>738</v>
      </c>
      <c r="F552" s="215" t="s">
        <v>739</v>
      </c>
      <c r="G552" s="216" t="s">
        <v>662</v>
      </c>
      <c r="H552" s="217">
        <v>1</v>
      </c>
      <c r="I552" s="218"/>
      <c r="J552" s="219">
        <f>ROUND(I552*H552,2)</f>
        <v>0</v>
      </c>
      <c r="K552" s="220"/>
      <c r="L552" s="45"/>
      <c r="M552" s="221" t="s">
        <v>1</v>
      </c>
      <c r="N552" s="222" t="s">
        <v>41</v>
      </c>
      <c r="O552" s="92"/>
      <c r="P552" s="223">
        <f>O552*H552</f>
        <v>0</v>
      </c>
      <c r="Q552" s="223">
        <v>0</v>
      </c>
      <c r="R552" s="223">
        <f>Q552*H552</f>
        <v>0</v>
      </c>
      <c r="S552" s="223">
        <v>0</v>
      </c>
      <c r="T552" s="224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25" t="s">
        <v>126</v>
      </c>
      <c r="AT552" s="225" t="s">
        <v>122</v>
      </c>
      <c r="AU552" s="225" t="s">
        <v>83</v>
      </c>
      <c r="AY552" s="18" t="s">
        <v>120</v>
      </c>
      <c r="BE552" s="226">
        <f>IF(N552="základní",J552,0)</f>
        <v>0</v>
      </c>
      <c r="BF552" s="226">
        <f>IF(N552="snížená",J552,0)</f>
        <v>0</v>
      </c>
      <c r="BG552" s="226">
        <f>IF(N552="zákl. přenesená",J552,0)</f>
        <v>0</v>
      </c>
      <c r="BH552" s="226">
        <f>IF(N552="sníž. přenesená",J552,0)</f>
        <v>0</v>
      </c>
      <c r="BI552" s="226">
        <f>IF(N552="nulová",J552,0)</f>
        <v>0</v>
      </c>
      <c r="BJ552" s="18" t="s">
        <v>81</v>
      </c>
      <c r="BK552" s="226">
        <f>ROUND(I552*H552,2)</f>
        <v>0</v>
      </c>
      <c r="BL552" s="18" t="s">
        <v>126</v>
      </c>
      <c r="BM552" s="225" t="s">
        <v>740</v>
      </c>
    </row>
    <row r="553" s="2" customFormat="1" ht="16.5" customHeight="1">
      <c r="A553" s="39"/>
      <c r="B553" s="40"/>
      <c r="C553" s="213" t="s">
        <v>741</v>
      </c>
      <c r="D553" s="213" t="s">
        <v>122</v>
      </c>
      <c r="E553" s="214" t="s">
        <v>742</v>
      </c>
      <c r="F553" s="215" t="s">
        <v>743</v>
      </c>
      <c r="G553" s="216" t="s">
        <v>744</v>
      </c>
      <c r="H553" s="217">
        <v>1</v>
      </c>
      <c r="I553" s="218"/>
      <c r="J553" s="219">
        <f>ROUND(I553*H553,2)</f>
        <v>0</v>
      </c>
      <c r="K553" s="220"/>
      <c r="L553" s="45"/>
      <c r="M553" s="221" t="s">
        <v>1</v>
      </c>
      <c r="N553" s="222" t="s">
        <v>41</v>
      </c>
      <c r="O553" s="92"/>
      <c r="P553" s="223">
        <f>O553*H553</f>
        <v>0</v>
      </c>
      <c r="Q553" s="223">
        <v>0</v>
      </c>
      <c r="R553" s="223">
        <f>Q553*H553</f>
        <v>0</v>
      </c>
      <c r="S553" s="223">
        <v>0</v>
      </c>
      <c r="T553" s="224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25" t="s">
        <v>126</v>
      </c>
      <c r="AT553" s="225" t="s">
        <v>122</v>
      </c>
      <c r="AU553" s="225" t="s">
        <v>83</v>
      </c>
      <c r="AY553" s="18" t="s">
        <v>120</v>
      </c>
      <c r="BE553" s="226">
        <f>IF(N553="základní",J553,0)</f>
        <v>0</v>
      </c>
      <c r="BF553" s="226">
        <f>IF(N553="snížená",J553,0)</f>
        <v>0</v>
      </c>
      <c r="BG553" s="226">
        <f>IF(N553="zákl. přenesená",J553,0)</f>
        <v>0</v>
      </c>
      <c r="BH553" s="226">
        <f>IF(N553="sníž. přenesená",J553,0)</f>
        <v>0</v>
      </c>
      <c r="BI553" s="226">
        <f>IF(N553="nulová",J553,0)</f>
        <v>0</v>
      </c>
      <c r="BJ553" s="18" t="s">
        <v>81</v>
      </c>
      <c r="BK553" s="226">
        <f>ROUND(I553*H553,2)</f>
        <v>0</v>
      </c>
      <c r="BL553" s="18" t="s">
        <v>126</v>
      </c>
      <c r="BM553" s="225" t="s">
        <v>745</v>
      </c>
    </row>
    <row r="554" s="2" customFormat="1" ht="16.5" customHeight="1">
      <c r="A554" s="39"/>
      <c r="B554" s="40"/>
      <c r="C554" s="213" t="s">
        <v>746</v>
      </c>
      <c r="D554" s="213" t="s">
        <v>122</v>
      </c>
      <c r="E554" s="214" t="s">
        <v>747</v>
      </c>
      <c r="F554" s="215" t="s">
        <v>748</v>
      </c>
      <c r="G554" s="216" t="s">
        <v>662</v>
      </c>
      <c r="H554" s="217">
        <v>1</v>
      </c>
      <c r="I554" s="218"/>
      <c r="J554" s="219">
        <f>ROUND(I554*H554,2)</f>
        <v>0</v>
      </c>
      <c r="K554" s="220"/>
      <c r="L554" s="45"/>
      <c r="M554" s="286" t="s">
        <v>1</v>
      </c>
      <c r="N554" s="287" t="s">
        <v>41</v>
      </c>
      <c r="O554" s="288"/>
      <c r="P554" s="289">
        <f>O554*H554</f>
        <v>0</v>
      </c>
      <c r="Q554" s="289">
        <v>0</v>
      </c>
      <c r="R554" s="289">
        <f>Q554*H554</f>
        <v>0</v>
      </c>
      <c r="S554" s="289">
        <v>0</v>
      </c>
      <c r="T554" s="290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25" t="s">
        <v>126</v>
      </c>
      <c r="AT554" s="225" t="s">
        <v>122</v>
      </c>
      <c r="AU554" s="225" t="s">
        <v>83</v>
      </c>
      <c r="AY554" s="18" t="s">
        <v>120</v>
      </c>
      <c r="BE554" s="226">
        <f>IF(N554="základní",J554,0)</f>
        <v>0</v>
      </c>
      <c r="BF554" s="226">
        <f>IF(N554="snížená",J554,0)</f>
        <v>0</v>
      </c>
      <c r="BG554" s="226">
        <f>IF(N554="zákl. přenesená",J554,0)</f>
        <v>0</v>
      </c>
      <c r="BH554" s="226">
        <f>IF(N554="sníž. přenesená",J554,0)</f>
        <v>0</v>
      </c>
      <c r="BI554" s="226">
        <f>IF(N554="nulová",J554,0)</f>
        <v>0</v>
      </c>
      <c r="BJ554" s="18" t="s">
        <v>81</v>
      </c>
      <c r="BK554" s="226">
        <f>ROUND(I554*H554,2)</f>
        <v>0</v>
      </c>
      <c r="BL554" s="18" t="s">
        <v>126</v>
      </c>
      <c r="BM554" s="225" t="s">
        <v>749</v>
      </c>
    </row>
    <row r="555" s="2" customFormat="1" ht="6.96" customHeight="1">
      <c r="A555" s="39"/>
      <c r="B555" s="67"/>
      <c r="C555" s="68"/>
      <c r="D555" s="68"/>
      <c r="E555" s="68"/>
      <c r="F555" s="68"/>
      <c r="G555" s="68"/>
      <c r="H555" s="68"/>
      <c r="I555" s="68"/>
      <c r="J555" s="68"/>
      <c r="K555" s="68"/>
      <c r="L555" s="45"/>
      <c r="M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</row>
  </sheetData>
  <sheetProtection sheet="1" autoFilter="0" formatColumns="0" formatRows="0" objects="1" scenarios="1" spinCount="100000" saltValue="3a8IHcPgld+g2y3aJ2yOuc392kx8Rymw3SL/xLeOT7NEp0L3qN2BsOEvZixZQJJDa21tHd/c4eDNUkut7XH4Iw==" hashValue="xsd32QolzT/u2uElecjQBcQkVpwyFO/NYmMOvbPVSs+g1sOSdYR8kENVGFw81a/SE1glAu5ZP0Fd8q3VGt4UWA==" algorithmName="SHA-512" password="CC35"/>
  <autoFilter ref="C126:K554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Matoušek</dc:creator>
  <cp:lastModifiedBy>Pavel Matoušek</cp:lastModifiedBy>
  <dcterms:created xsi:type="dcterms:W3CDTF">2025-09-19T13:14:12Z</dcterms:created>
  <dcterms:modified xsi:type="dcterms:W3CDTF">2025-09-19T13:14:13Z</dcterms:modified>
</cp:coreProperties>
</file>